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6515" windowHeight="6225" activeTab="5"/>
  </bookViews>
  <sheets>
    <sheet name="etude_par compétition" sheetId="4" r:id="rId1"/>
    <sheet name="étude_par_centre" sheetId="5" r:id="rId2"/>
    <sheet name="synthese" sheetId="9" r:id="rId3"/>
    <sheet name="prives" sheetId="8" r:id="rId4"/>
    <sheet name="detail_centres" sheetId="11" r:id="rId5"/>
    <sheet name="part_joueurs" sheetId="12" r:id="rId6"/>
    <sheet name="equipes_cdc" sheetId="13" r:id="rId7"/>
  </sheets>
  <definedNames>
    <definedName name="_xlnm.Print_Titles" localSheetId="5">part_joueurs!$9:$10</definedName>
  </definedNames>
  <calcPr calcId="145621"/>
</workbook>
</file>

<file path=xl/calcChain.xml><?xml version="1.0" encoding="utf-8"?>
<calcChain xmlns="http://schemas.openxmlformats.org/spreadsheetml/2006/main">
  <c r="U93" i="4" l="1"/>
  <c r="I93" i="4"/>
  <c r="M40" i="13" l="1"/>
  <c r="T81" i="12" l="1"/>
  <c r="S81" i="12"/>
  <c r="T242" i="12"/>
  <c r="S242" i="12"/>
  <c r="G205" i="12"/>
  <c r="G296" i="12" s="1"/>
  <c r="D296" i="12"/>
  <c r="E281" i="12"/>
  <c r="D281" i="12"/>
  <c r="D247" i="12"/>
  <c r="I205" i="12"/>
  <c r="H205" i="12"/>
  <c r="F205" i="12"/>
  <c r="E205" i="12"/>
  <c r="D205" i="12"/>
  <c r="C205" i="12"/>
  <c r="J159" i="12"/>
  <c r="I159" i="12"/>
  <c r="H159" i="12"/>
  <c r="G159" i="12"/>
  <c r="F159" i="12"/>
  <c r="E159" i="12"/>
  <c r="D159" i="12"/>
  <c r="C159" i="12"/>
  <c r="I131" i="12"/>
  <c r="H131" i="12"/>
  <c r="G131" i="12"/>
  <c r="F131" i="12"/>
  <c r="E131" i="12"/>
  <c r="D131" i="12"/>
  <c r="C131" i="12"/>
  <c r="S273" i="12" l="1"/>
  <c r="T273" i="12" s="1"/>
  <c r="S263" i="12"/>
  <c r="T263" i="12" s="1"/>
  <c r="S277" i="12"/>
  <c r="T277" i="12" s="1"/>
  <c r="S262" i="12"/>
  <c r="T262" i="12" s="1"/>
  <c r="S257" i="12"/>
  <c r="T257" i="12" s="1"/>
  <c r="S225" i="12"/>
  <c r="T225" i="12" s="1"/>
  <c r="S223" i="12"/>
  <c r="T223" i="12" s="1"/>
  <c r="S237" i="12"/>
  <c r="T237" i="12" s="1"/>
  <c r="S193" i="12"/>
  <c r="T193" i="12" s="1"/>
  <c r="S150" i="12"/>
  <c r="S147" i="12"/>
  <c r="T147" i="12" s="1"/>
  <c r="S137" i="12"/>
  <c r="T137" i="12" s="1"/>
  <c r="S134" i="12"/>
  <c r="T134" i="12" s="1"/>
  <c r="S154" i="12"/>
  <c r="T154" i="12" s="1"/>
  <c r="S94" i="12"/>
  <c r="T94" i="12" s="1"/>
  <c r="S70" i="12"/>
  <c r="T70" i="12" s="1"/>
  <c r="S291" i="12"/>
  <c r="T291" i="12" s="1"/>
  <c r="S287" i="12"/>
  <c r="T287" i="12" s="1"/>
  <c r="S286" i="12"/>
  <c r="T286" i="12" s="1"/>
  <c r="S290" i="12"/>
  <c r="R293" i="12"/>
  <c r="S240" i="12"/>
  <c r="T240" i="12" s="1"/>
  <c r="S209" i="12"/>
  <c r="T209" i="12" s="1"/>
  <c r="S208" i="12"/>
  <c r="T208" i="12" s="1"/>
  <c r="S213" i="12"/>
  <c r="T213" i="12" s="1"/>
  <c r="S210" i="12"/>
  <c r="T210" i="12" s="1"/>
  <c r="S211" i="12"/>
  <c r="T211" i="12" s="1"/>
  <c r="S212" i="12"/>
  <c r="R215" i="12"/>
  <c r="S101" i="12"/>
  <c r="T101" i="12" s="1"/>
  <c r="S61" i="12"/>
  <c r="T61" i="12" s="1"/>
  <c r="S47" i="12"/>
  <c r="T47" i="12" s="1"/>
  <c r="S106" i="12"/>
  <c r="T106" i="12" s="1"/>
  <c r="R116" i="12"/>
  <c r="R175" i="12"/>
  <c r="S292" i="12"/>
  <c r="S289" i="12"/>
  <c r="S288" i="12"/>
  <c r="S283" i="12"/>
  <c r="S250" i="12"/>
  <c r="S267" i="12"/>
  <c r="S269" i="12"/>
  <c r="S252" i="12"/>
  <c r="S251" i="12"/>
  <c r="S268" i="12"/>
  <c r="S279" i="12"/>
  <c r="S261" i="12"/>
  <c r="S255" i="12"/>
  <c r="S276" i="12"/>
  <c r="S258" i="12"/>
  <c r="S259" i="12"/>
  <c r="S271" i="12"/>
  <c r="S266" i="12"/>
  <c r="S260" i="12"/>
  <c r="S253" i="12"/>
  <c r="S274" i="12"/>
  <c r="S278" i="12"/>
  <c r="S254" i="12"/>
  <c r="S275" i="12"/>
  <c r="S264" i="12"/>
  <c r="S265" i="12"/>
  <c r="S270" i="12"/>
  <c r="S280" i="12"/>
  <c r="S256" i="12"/>
  <c r="S272" i="12"/>
  <c r="S246" i="12"/>
  <c r="S229" i="12"/>
  <c r="S236" i="12"/>
  <c r="S245" i="12"/>
  <c r="S239" i="12"/>
  <c r="S238" i="12"/>
  <c r="S231" i="12"/>
  <c r="S232" i="12"/>
  <c r="S235" i="12"/>
  <c r="S241" i="12"/>
  <c r="S224" i="12"/>
  <c r="S222" i="12"/>
  <c r="S226" i="12"/>
  <c r="S233" i="12"/>
  <c r="S230" i="12"/>
  <c r="S228" i="12"/>
  <c r="T228" i="12" s="1"/>
  <c r="S227" i="12"/>
  <c r="S234" i="12"/>
  <c r="S221" i="12"/>
  <c r="S243" i="12"/>
  <c r="S244" i="12"/>
  <c r="S218" i="12"/>
  <c r="S214" i="12"/>
  <c r="S200" i="12"/>
  <c r="S201" i="12"/>
  <c r="S189" i="12"/>
  <c r="S196" i="12"/>
  <c r="S197" i="12"/>
  <c r="S202" i="12"/>
  <c r="S179" i="12"/>
  <c r="T179" i="12" s="1"/>
  <c r="S178" i="12"/>
  <c r="T178" i="12" s="1"/>
  <c r="S182" i="12"/>
  <c r="S199" i="12"/>
  <c r="S184" i="12"/>
  <c r="S183" i="12"/>
  <c r="S203" i="12"/>
  <c r="S186" i="12"/>
  <c r="S181" i="12"/>
  <c r="S195" i="12"/>
  <c r="S194" i="12"/>
  <c r="S185" i="12"/>
  <c r="S198" i="12"/>
  <c r="S180" i="12"/>
  <c r="S192" i="12"/>
  <c r="S191" i="12"/>
  <c r="S190" i="12"/>
  <c r="S187" i="12"/>
  <c r="S188" i="12"/>
  <c r="S204" i="12"/>
  <c r="S166" i="12"/>
  <c r="S165" i="12"/>
  <c r="S168" i="12"/>
  <c r="S169" i="12"/>
  <c r="S164" i="12"/>
  <c r="S162" i="12"/>
  <c r="S163" i="12"/>
  <c r="S167" i="12"/>
  <c r="S174" i="12"/>
  <c r="S172" i="12"/>
  <c r="S170" i="12"/>
  <c r="S171" i="12"/>
  <c r="S173" i="12"/>
  <c r="S143" i="12"/>
  <c r="S156" i="12"/>
  <c r="S151" i="12"/>
  <c r="S142" i="12"/>
  <c r="S141" i="12"/>
  <c r="S153" i="12"/>
  <c r="T153" i="12" s="1"/>
  <c r="S148" i="12"/>
  <c r="S140" i="12"/>
  <c r="S152" i="12"/>
  <c r="S135" i="12"/>
  <c r="S136" i="12"/>
  <c r="S145" i="12"/>
  <c r="S149" i="12"/>
  <c r="S146" i="12"/>
  <c r="T146" i="12" s="1"/>
  <c r="S139" i="12"/>
  <c r="S138" i="12"/>
  <c r="S158" i="12"/>
  <c r="S157" i="12"/>
  <c r="S125" i="12"/>
  <c r="S123" i="12"/>
  <c r="S121" i="12"/>
  <c r="T121" i="12" s="1"/>
  <c r="S119" i="12"/>
  <c r="S120" i="12"/>
  <c r="S124" i="12"/>
  <c r="S122" i="12"/>
  <c r="S127" i="12"/>
  <c r="S128" i="12"/>
  <c r="S126" i="12"/>
  <c r="S130" i="12"/>
  <c r="S115" i="12"/>
  <c r="S114" i="12"/>
  <c r="S113" i="12"/>
  <c r="S89" i="12"/>
  <c r="S103" i="12"/>
  <c r="S66" i="12"/>
  <c r="S105" i="12"/>
  <c r="S75" i="12"/>
  <c r="S82" i="12"/>
  <c r="S55" i="12"/>
  <c r="S56" i="12"/>
  <c r="S107" i="12"/>
  <c r="S95" i="12"/>
  <c r="T95" i="12" s="1"/>
  <c r="S60" i="12"/>
  <c r="T60" i="12" s="1"/>
  <c r="S104" i="12"/>
  <c r="S59" i="12"/>
  <c r="S58" i="12"/>
  <c r="S108" i="12"/>
  <c r="S69" i="12"/>
  <c r="S109" i="12"/>
  <c r="S92" i="12"/>
  <c r="S100" i="12"/>
  <c r="S98" i="12"/>
  <c r="S97" i="12"/>
  <c r="S91" i="12"/>
  <c r="S64" i="12"/>
  <c r="S54" i="12"/>
  <c r="S52" i="12"/>
  <c r="S53" i="12"/>
  <c r="S83" i="12"/>
  <c r="S87" i="12"/>
  <c r="S88" i="12"/>
  <c r="S76" i="12"/>
  <c r="S78" i="12"/>
  <c r="S77" i="12"/>
  <c r="S74" i="12"/>
  <c r="S80" i="12"/>
  <c r="S62" i="12"/>
  <c r="S86" i="12"/>
  <c r="S57" i="12"/>
  <c r="S65" i="12"/>
  <c r="S85" i="12"/>
  <c r="S93" i="12"/>
  <c r="S99" i="12"/>
  <c r="S48" i="12"/>
  <c r="S63" i="12"/>
  <c r="S49" i="12"/>
  <c r="S68" i="12"/>
  <c r="S73" i="12"/>
  <c r="S84" i="12"/>
  <c r="S102" i="12"/>
  <c r="S67" i="12"/>
  <c r="S96" i="12"/>
  <c r="S50" i="12"/>
  <c r="S51" i="12"/>
  <c r="S72" i="12"/>
  <c r="S71" i="12"/>
  <c r="S90" i="12"/>
  <c r="S29" i="12"/>
  <c r="S24" i="12"/>
  <c r="S39" i="12"/>
  <c r="T39" i="12" s="1"/>
  <c r="S42" i="12"/>
  <c r="S41" i="12"/>
  <c r="T41" i="12" s="1"/>
  <c r="S30" i="12"/>
  <c r="S15" i="12"/>
  <c r="S19" i="12"/>
  <c r="S20" i="12"/>
  <c r="S33" i="12"/>
  <c r="T33" i="12" s="1"/>
  <c r="S28" i="12"/>
  <c r="S26" i="12"/>
  <c r="S14" i="12"/>
  <c r="S35" i="12"/>
  <c r="S36" i="12"/>
  <c r="S22" i="12"/>
  <c r="S21" i="12"/>
  <c r="S43" i="12"/>
  <c r="S32" i="12"/>
  <c r="S38" i="12"/>
  <c r="S18" i="12"/>
  <c r="S17" i="12"/>
  <c r="S25" i="12"/>
  <c r="S40" i="12"/>
  <c r="S27" i="12"/>
  <c r="S37" i="12"/>
  <c r="S34" i="12"/>
  <c r="S31" i="12"/>
  <c r="S23" i="12"/>
  <c r="R131" i="12"/>
  <c r="R281" i="12"/>
  <c r="R247" i="12"/>
  <c r="R205" i="12"/>
  <c r="R159" i="12"/>
  <c r="R110" i="12"/>
  <c r="R44" i="12"/>
  <c r="S16" i="12"/>
  <c r="R296" i="12" l="1"/>
  <c r="T245" i="12"/>
  <c r="T232" i="12"/>
  <c r="T224" i="12"/>
  <c r="T222" i="12"/>
  <c r="T53" i="12"/>
  <c r="S215" i="12"/>
  <c r="S293" i="12"/>
  <c r="T269" i="12"/>
  <c r="T252" i="12"/>
  <c r="T251" i="12"/>
  <c r="T279" i="12"/>
  <c r="T261" i="12"/>
  <c r="T255" i="12"/>
  <c r="T276" i="12"/>
  <c r="T258" i="12"/>
  <c r="T229" i="12"/>
  <c r="T236" i="12"/>
  <c r="T239" i="12"/>
  <c r="T238" i="12"/>
  <c r="T231" i="12"/>
  <c r="T235" i="12"/>
  <c r="T241" i="12"/>
  <c r="T226" i="12"/>
  <c r="T233" i="12"/>
  <c r="T230" i="12"/>
  <c r="T221" i="12"/>
  <c r="T243" i="12"/>
  <c r="T202" i="12"/>
  <c r="T182" i="12"/>
  <c r="T199" i="12"/>
  <c r="T195" i="12"/>
  <c r="T185" i="12"/>
  <c r="T191" i="12"/>
  <c r="T162" i="12"/>
  <c r="T115" i="12"/>
  <c r="T114" i="12"/>
  <c r="T66" i="12"/>
  <c r="T105" i="12"/>
  <c r="T75" i="12"/>
  <c r="T82" i="12"/>
  <c r="T55" i="12"/>
  <c r="T56" i="12"/>
  <c r="T107" i="12"/>
  <c r="T104" i="12"/>
  <c r="T59" i="12"/>
  <c r="T58" i="12"/>
  <c r="T108" i="12"/>
  <c r="T69" i="12"/>
  <c r="T109" i="12"/>
  <c r="T92" i="12"/>
  <c r="T100" i="12"/>
  <c r="T98" i="12"/>
  <c r="T97" i="12"/>
  <c r="T91" i="12"/>
  <c r="T64" i="12"/>
  <c r="T54" i="12"/>
  <c r="T52" i="12"/>
  <c r="T83" i="12"/>
  <c r="T87" i="12"/>
  <c r="T76" i="12"/>
  <c r="T78" i="12"/>
  <c r="T65" i="12"/>
  <c r="T99" i="12"/>
  <c r="T73" i="12"/>
  <c r="T67" i="12"/>
  <c r="T42" i="12"/>
  <c r="T19" i="12"/>
  <c r="T28" i="12"/>
  <c r="T26" i="12"/>
  <c r="T14" i="12"/>
  <c r="T35" i="12"/>
  <c r="T43" i="12"/>
  <c r="T32" i="12"/>
  <c r="T38" i="12"/>
  <c r="T18" i="12"/>
  <c r="T17" i="12"/>
  <c r="T25" i="12"/>
  <c r="T27" i="12"/>
  <c r="T37" i="12"/>
  <c r="Q215" i="12"/>
  <c r="S281" i="12" l="1"/>
  <c r="S247" i="12"/>
  <c r="S205" i="12"/>
  <c r="S175" i="12"/>
  <c r="S110" i="12"/>
  <c r="S159" i="12"/>
  <c r="S116" i="12"/>
  <c r="S131" i="12"/>
  <c r="S44" i="12"/>
  <c r="P116" i="12"/>
  <c r="Q116" i="12"/>
  <c r="P293" i="12"/>
  <c r="Q293" i="12"/>
  <c r="Q175" i="12"/>
  <c r="P281" i="12"/>
  <c r="P131" i="12"/>
  <c r="Q281" i="12"/>
  <c r="Q131" i="12"/>
  <c r="Q159" i="12"/>
  <c r="Q205" i="12"/>
  <c r="Q110" i="12"/>
  <c r="Q247" i="12"/>
  <c r="Q44" i="12"/>
  <c r="P110" i="12"/>
  <c r="P44" i="12"/>
  <c r="P247" i="12"/>
  <c r="O293" i="12"/>
  <c r="O281" i="12"/>
  <c r="O247" i="12"/>
  <c r="O205" i="12"/>
  <c r="O175" i="12"/>
  <c r="O159" i="12"/>
  <c r="P159" i="12"/>
  <c r="P175" i="12"/>
  <c r="P205" i="12"/>
  <c r="G44" i="4"/>
  <c r="O116" i="12"/>
  <c r="O131" i="12"/>
  <c r="O110" i="12"/>
  <c r="O44" i="12"/>
  <c r="N215" i="12"/>
  <c r="N116" i="12"/>
  <c r="N247" i="12"/>
  <c r="N175" i="12"/>
  <c r="N281" i="12"/>
  <c r="N205" i="12"/>
  <c r="N110" i="12"/>
  <c r="N44" i="12"/>
  <c r="N131" i="12"/>
  <c r="L116" i="12"/>
  <c r="M116" i="12"/>
  <c r="D116" i="12"/>
  <c r="G23" i="4"/>
  <c r="M293" i="12"/>
  <c r="M175" i="12"/>
  <c r="M205" i="12"/>
  <c r="M247" i="12"/>
  <c r="M159" i="12"/>
  <c r="M110" i="12"/>
  <c r="M281" i="12"/>
  <c r="S296" i="12" l="1"/>
  <c r="M296" i="12"/>
  <c r="Q296" i="12"/>
  <c r="P296" i="12"/>
  <c r="N296" i="12"/>
  <c r="O296" i="12"/>
  <c r="L281" i="12"/>
  <c r="L175" i="12"/>
  <c r="L44" i="12"/>
  <c r="L205" i="12"/>
  <c r="L247" i="12"/>
  <c r="L159" i="12"/>
  <c r="L131" i="12"/>
  <c r="L110" i="12"/>
  <c r="J110" i="12"/>
  <c r="I110" i="12"/>
  <c r="H110" i="12"/>
  <c r="D110" i="12"/>
  <c r="E110" i="12"/>
  <c r="C110" i="12"/>
  <c r="K290" i="12"/>
  <c r="T290" i="12" s="1"/>
  <c r="K292" i="12"/>
  <c r="T292" i="12" s="1"/>
  <c r="K289" i="12"/>
  <c r="T289" i="12" s="1"/>
  <c r="K288" i="12"/>
  <c r="T288" i="12" s="1"/>
  <c r="K283" i="12"/>
  <c r="T283" i="12" s="1"/>
  <c r="K250" i="12"/>
  <c r="T250" i="12" s="1"/>
  <c r="K267" i="12"/>
  <c r="T267" i="12" s="1"/>
  <c r="K268" i="12"/>
  <c r="T268" i="12" s="1"/>
  <c r="K259" i="12"/>
  <c r="T259" i="12" s="1"/>
  <c r="K271" i="12"/>
  <c r="T271" i="12" s="1"/>
  <c r="K266" i="12"/>
  <c r="T266" i="12" s="1"/>
  <c r="K260" i="12"/>
  <c r="T260" i="12" s="1"/>
  <c r="K253" i="12"/>
  <c r="T253" i="12" s="1"/>
  <c r="K274" i="12"/>
  <c r="T274" i="12" s="1"/>
  <c r="K278" i="12"/>
  <c r="T278" i="12" s="1"/>
  <c r="K254" i="12"/>
  <c r="T254" i="12" s="1"/>
  <c r="K275" i="12"/>
  <c r="T275" i="12" s="1"/>
  <c r="K264" i="12"/>
  <c r="T264" i="12" s="1"/>
  <c r="K265" i="12"/>
  <c r="T265" i="12" s="1"/>
  <c r="K270" i="12"/>
  <c r="T270" i="12" s="1"/>
  <c r="K280" i="12"/>
  <c r="T280" i="12" s="1"/>
  <c r="K256" i="12"/>
  <c r="T256" i="12" s="1"/>
  <c r="K272" i="12"/>
  <c r="T272" i="12" s="1"/>
  <c r="K246" i="12"/>
  <c r="T246" i="12" s="1"/>
  <c r="K227" i="12"/>
  <c r="T227" i="12" s="1"/>
  <c r="K234" i="12"/>
  <c r="T234" i="12" s="1"/>
  <c r="K244" i="12"/>
  <c r="T244" i="12" s="1"/>
  <c r="K218" i="12"/>
  <c r="T218" i="12" s="1"/>
  <c r="K212" i="12"/>
  <c r="T212" i="12" s="1"/>
  <c r="K214" i="12"/>
  <c r="T214" i="12" s="1"/>
  <c r="K200" i="12"/>
  <c r="T200" i="12" s="1"/>
  <c r="K201" i="12"/>
  <c r="T201" i="12" s="1"/>
  <c r="K189" i="12"/>
  <c r="T189" i="12" s="1"/>
  <c r="K196" i="12"/>
  <c r="T196" i="12" s="1"/>
  <c r="K197" i="12"/>
  <c r="T197" i="12" s="1"/>
  <c r="K184" i="12"/>
  <c r="T184" i="12" s="1"/>
  <c r="K183" i="12"/>
  <c r="T183" i="12" s="1"/>
  <c r="K203" i="12"/>
  <c r="T203" i="12" s="1"/>
  <c r="K186" i="12"/>
  <c r="T186" i="12" s="1"/>
  <c r="K181" i="12"/>
  <c r="T181" i="12" s="1"/>
  <c r="K194" i="12"/>
  <c r="T194" i="12" s="1"/>
  <c r="K198" i="12"/>
  <c r="T198" i="12" s="1"/>
  <c r="K180" i="12"/>
  <c r="T180" i="12" s="1"/>
  <c r="K192" i="12"/>
  <c r="T192" i="12" s="1"/>
  <c r="K190" i="12"/>
  <c r="T190" i="12" s="1"/>
  <c r="K187" i="12"/>
  <c r="T187" i="12" s="1"/>
  <c r="K188" i="12"/>
  <c r="T188" i="12" s="1"/>
  <c r="K204" i="12"/>
  <c r="T204" i="12" s="1"/>
  <c r="K166" i="12"/>
  <c r="T166" i="12" s="1"/>
  <c r="K165" i="12"/>
  <c r="T165" i="12" s="1"/>
  <c r="K168" i="12"/>
  <c r="T168" i="12" s="1"/>
  <c r="K169" i="12"/>
  <c r="T169" i="12" s="1"/>
  <c r="K164" i="12"/>
  <c r="T164" i="12" s="1"/>
  <c r="K163" i="12"/>
  <c r="T163" i="12" s="1"/>
  <c r="K167" i="12"/>
  <c r="T167" i="12" s="1"/>
  <c r="K174" i="12"/>
  <c r="T174" i="12" s="1"/>
  <c r="K172" i="12"/>
  <c r="T172" i="12" s="1"/>
  <c r="K170" i="12"/>
  <c r="T170" i="12" s="1"/>
  <c r="K171" i="12"/>
  <c r="T171" i="12" s="1"/>
  <c r="K173" i="12"/>
  <c r="T173" i="12" s="1"/>
  <c r="K143" i="12"/>
  <c r="T143" i="12" s="1"/>
  <c r="K144" i="12"/>
  <c r="T144" i="12" s="1"/>
  <c r="K156" i="12"/>
  <c r="T156" i="12" s="1"/>
  <c r="K150" i="12"/>
  <c r="T150" i="12" s="1"/>
  <c r="K151" i="12"/>
  <c r="T151" i="12" s="1"/>
  <c r="K142" i="12"/>
  <c r="T142" i="12" s="1"/>
  <c r="K141" i="12"/>
  <c r="T141" i="12" s="1"/>
  <c r="K148" i="12"/>
  <c r="T148" i="12" s="1"/>
  <c r="K140" i="12"/>
  <c r="T140" i="12" s="1"/>
  <c r="K155" i="12"/>
  <c r="T155" i="12" s="1"/>
  <c r="K152" i="12"/>
  <c r="T152" i="12" s="1"/>
  <c r="K135" i="12"/>
  <c r="T135" i="12" s="1"/>
  <c r="K136" i="12"/>
  <c r="T136" i="12" s="1"/>
  <c r="K145" i="12"/>
  <c r="T145" i="12" s="1"/>
  <c r="K149" i="12"/>
  <c r="T149" i="12" s="1"/>
  <c r="K139" i="12"/>
  <c r="T139" i="12" s="1"/>
  <c r="K138" i="12"/>
  <c r="K158" i="12"/>
  <c r="T158" i="12" s="1"/>
  <c r="K157" i="12"/>
  <c r="T157" i="12" s="1"/>
  <c r="K113" i="12"/>
  <c r="K125" i="12"/>
  <c r="T125" i="12" s="1"/>
  <c r="K123" i="12"/>
  <c r="T123" i="12" s="1"/>
  <c r="K119" i="12"/>
  <c r="T119" i="12" s="1"/>
  <c r="K120" i="12"/>
  <c r="T120" i="12" s="1"/>
  <c r="K124" i="12"/>
  <c r="T124" i="12" s="1"/>
  <c r="K122" i="12"/>
  <c r="T122" i="12" s="1"/>
  <c r="K127" i="12"/>
  <c r="T127" i="12" s="1"/>
  <c r="K128" i="12"/>
  <c r="T128" i="12" s="1"/>
  <c r="K126" i="12"/>
  <c r="T126" i="12" s="1"/>
  <c r="K129" i="12"/>
  <c r="T129" i="12" s="1"/>
  <c r="K130" i="12"/>
  <c r="T130" i="12" s="1"/>
  <c r="K89" i="12"/>
  <c r="T89" i="12" s="1"/>
  <c r="K103" i="12"/>
  <c r="T103" i="12" s="1"/>
  <c r="K88" i="12"/>
  <c r="T88" i="12" s="1"/>
  <c r="K77" i="12"/>
  <c r="T77" i="12" s="1"/>
  <c r="K74" i="12"/>
  <c r="T74" i="12" s="1"/>
  <c r="K80" i="12"/>
  <c r="T80" i="12" s="1"/>
  <c r="K62" i="12"/>
  <c r="T62" i="12" s="1"/>
  <c r="K86" i="12"/>
  <c r="T86" i="12" s="1"/>
  <c r="K57" i="12"/>
  <c r="T57" i="12" s="1"/>
  <c r="K85" i="12"/>
  <c r="T85" i="12" s="1"/>
  <c r="K93" i="12"/>
  <c r="T93" i="12" s="1"/>
  <c r="K79" i="12"/>
  <c r="T79" i="12" s="1"/>
  <c r="K48" i="12"/>
  <c r="T48" i="12" s="1"/>
  <c r="K63" i="12"/>
  <c r="T63" i="12" s="1"/>
  <c r="K49" i="12"/>
  <c r="T49" i="12" s="1"/>
  <c r="K68" i="12"/>
  <c r="T68" i="12" s="1"/>
  <c r="K84" i="12"/>
  <c r="T84" i="12" s="1"/>
  <c r="K102" i="12"/>
  <c r="T102" i="12" s="1"/>
  <c r="K96" i="12"/>
  <c r="T96" i="12" s="1"/>
  <c r="K50" i="12"/>
  <c r="T50" i="12" s="1"/>
  <c r="K51" i="12"/>
  <c r="T51" i="12" s="1"/>
  <c r="K72" i="12"/>
  <c r="T72" i="12" s="1"/>
  <c r="K71" i="12"/>
  <c r="T71" i="12" s="1"/>
  <c r="K90" i="12"/>
  <c r="T90" i="12" s="1"/>
  <c r="P29" i="8"/>
  <c r="P28" i="8"/>
  <c r="I281" i="12"/>
  <c r="I247" i="12"/>
  <c r="I175" i="12"/>
  <c r="T138" i="12" l="1"/>
  <c r="K159" i="12"/>
  <c r="T159" i="12" s="1"/>
  <c r="K116" i="12"/>
  <c r="T113" i="12"/>
  <c r="T116" i="12" s="1"/>
  <c r="T110" i="12"/>
  <c r="K215" i="12"/>
  <c r="T215" i="12" s="1"/>
  <c r="L296" i="12"/>
  <c r="K175" i="12"/>
  <c r="T175" i="12" s="1"/>
  <c r="K205" i="12"/>
  <c r="T205" i="12" s="1"/>
  <c r="K110" i="12"/>
  <c r="K131" i="12"/>
  <c r="T131" i="12" s="1"/>
  <c r="K247" i="12"/>
  <c r="T247" i="12" s="1"/>
  <c r="K281" i="12"/>
  <c r="T281" i="12" s="1"/>
  <c r="K293" i="12"/>
  <c r="T293" i="12" s="1"/>
  <c r="H247" i="12"/>
  <c r="H215" i="12"/>
  <c r="H175" i="12"/>
  <c r="J281" i="12" l="1"/>
  <c r="J131" i="12"/>
  <c r="J175" i="12"/>
  <c r="J205" i="12"/>
  <c r="G175" i="12"/>
  <c r="G281" i="12"/>
  <c r="F175" i="12"/>
  <c r="F293" i="12"/>
  <c r="F281" i="12"/>
  <c r="E247" i="12"/>
  <c r="E215" i="12"/>
  <c r="E175" i="12"/>
  <c r="D175" i="12"/>
  <c r="C175" i="12"/>
  <c r="C44" i="12"/>
  <c r="E44" i="12"/>
  <c r="H44" i="12"/>
  <c r="H296" i="12" s="1"/>
  <c r="I44" i="12"/>
  <c r="I296" i="12" s="1"/>
  <c r="J44" i="12"/>
  <c r="J296" i="12" s="1"/>
  <c r="D44" i="12"/>
  <c r="D215" i="12"/>
  <c r="C296" i="12" l="1"/>
  <c r="F296" i="12"/>
  <c r="E296" i="12"/>
  <c r="G17" i="8"/>
  <c r="G16" i="8"/>
  <c r="K296" i="12" l="1"/>
  <c r="K24" i="12"/>
  <c r="T24" i="12" s="1"/>
  <c r="K29" i="12"/>
  <c r="T29" i="12" s="1"/>
  <c r="K23" i="12"/>
  <c r="T23" i="12" s="1"/>
  <c r="K31" i="12"/>
  <c r="T31" i="12" s="1"/>
  <c r="K34" i="12"/>
  <c r="T34" i="12" s="1"/>
  <c r="K40" i="12"/>
  <c r="T40" i="12" s="1"/>
  <c r="K21" i="12"/>
  <c r="T21" i="12" s="1"/>
  <c r="K22" i="12"/>
  <c r="T22" i="12" s="1"/>
  <c r="K36" i="12"/>
  <c r="T36" i="12" s="1"/>
  <c r="K20" i="12"/>
  <c r="T20" i="12" s="1"/>
  <c r="K15" i="12"/>
  <c r="T15" i="12" s="1"/>
  <c r="K30" i="12"/>
  <c r="T30" i="12" s="1"/>
  <c r="K16" i="12"/>
  <c r="T16" i="12" s="1"/>
  <c r="K44" i="12" l="1"/>
  <c r="T44" i="12" s="1"/>
  <c r="T296" i="12" s="1"/>
  <c r="U129" i="4"/>
  <c r="S129" i="4"/>
  <c r="Q129" i="4"/>
  <c r="P129" i="4"/>
  <c r="M129" i="4"/>
  <c r="L129" i="4"/>
  <c r="K129" i="4"/>
  <c r="J129" i="4"/>
  <c r="H129" i="4"/>
  <c r="F129" i="4"/>
  <c r="E129" i="4"/>
  <c r="Q4" i="8" l="1"/>
  <c r="M4" i="8"/>
  <c r="H4" i="8"/>
  <c r="T156" i="4" l="1"/>
  <c r="O156" i="4"/>
  <c r="I156" i="4"/>
  <c r="U108" i="5"/>
  <c r="P108" i="5"/>
  <c r="J108" i="5"/>
  <c r="F28" i="9" l="1"/>
  <c r="R25" i="4"/>
  <c r="Q25" i="4"/>
  <c r="P25" i="4"/>
  <c r="O25" i="4"/>
  <c r="L25" i="4"/>
  <c r="M25" i="4"/>
  <c r="K25" i="4"/>
  <c r="F25" i="4"/>
  <c r="G25" i="4"/>
  <c r="H25" i="4"/>
  <c r="E25" i="4"/>
  <c r="G68" i="8"/>
  <c r="G69" i="8" s="1"/>
  <c r="L68" i="8"/>
  <c r="L69" i="8" s="1"/>
  <c r="R67" i="8"/>
  <c r="T67" i="8" s="1"/>
  <c r="T24" i="4" l="1"/>
  <c r="O24" i="4"/>
  <c r="I24" i="4"/>
  <c r="I25" i="4" s="1"/>
  <c r="U49" i="5"/>
  <c r="P49" i="5"/>
  <c r="J49" i="5"/>
  <c r="P50" i="5"/>
  <c r="S50" i="5"/>
  <c r="R50" i="5"/>
  <c r="Q50" i="5"/>
  <c r="O50" i="5"/>
  <c r="N50" i="5"/>
  <c r="M50" i="5"/>
  <c r="L50" i="5"/>
  <c r="K50" i="5"/>
  <c r="I50" i="5"/>
  <c r="H50" i="5"/>
  <c r="G50" i="5"/>
  <c r="F50" i="5"/>
  <c r="A50" i="5"/>
  <c r="V49" i="5" l="1"/>
  <c r="U24" i="4"/>
  <c r="P38" i="5"/>
  <c r="T38" i="5"/>
  <c r="S38" i="5"/>
  <c r="R38" i="5"/>
  <c r="Q38" i="5"/>
  <c r="M38" i="5"/>
  <c r="L38" i="5"/>
  <c r="K38" i="5"/>
  <c r="I38" i="5"/>
  <c r="H38" i="5"/>
  <c r="G38" i="5"/>
  <c r="F38" i="5"/>
  <c r="V37" i="5"/>
  <c r="U37" i="5"/>
  <c r="P37" i="5"/>
  <c r="J37" i="5"/>
  <c r="A38" i="5"/>
  <c r="R150" i="4"/>
  <c r="U149" i="4"/>
  <c r="O149" i="4"/>
  <c r="Q150" i="4"/>
  <c r="T149" i="4"/>
  <c r="L150" i="4"/>
  <c r="K150" i="4"/>
  <c r="J150" i="4"/>
  <c r="I149" i="4"/>
  <c r="H150" i="4"/>
  <c r="J22" i="8"/>
  <c r="J23" i="8" s="1"/>
  <c r="P22" i="8"/>
  <c r="P23" i="8" s="1"/>
  <c r="R20" i="8"/>
  <c r="X20" i="8" s="1"/>
  <c r="S20" i="8" s="1"/>
  <c r="P33" i="8" l="1"/>
  <c r="U20" i="8"/>
  <c r="W20" i="8"/>
  <c r="I79" i="5"/>
  <c r="H79" i="5"/>
  <c r="G79" i="5"/>
  <c r="F79" i="5"/>
  <c r="A79" i="5"/>
  <c r="V78" i="5"/>
  <c r="J78" i="5"/>
  <c r="U48" i="4"/>
  <c r="I48" i="4"/>
  <c r="J58" i="5" l="1"/>
  <c r="P58" i="5"/>
  <c r="T59" i="5"/>
  <c r="Q59" i="5"/>
  <c r="N59" i="5"/>
  <c r="H128" i="4"/>
  <c r="T123" i="4"/>
  <c r="T124" i="4"/>
  <c r="T125" i="4"/>
  <c r="T126" i="4"/>
  <c r="T127" i="4"/>
  <c r="O124" i="4"/>
  <c r="O125" i="4"/>
  <c r="O126" i="4"/>
  <c r="O127" i="4"/>
  <c r="I123" i="4"/>
  <c r="I124" i="4"/>
  <c r="I125" i="4"/>
  <c r="I126" i="4"/>
  <c r="I127" i="4"/>
  <c r="P59" i="5" l="1"/>
  <c r="U58" i="5"/>
  <c r="U59" i="5" s="1"/>
  <c r="R59" i="5"/>
  <c r="M59" i="5"/>
  <c r="L59" i="5"/>
  <c r="I59" i="5"/>
  <c r="H59" i="5"/>
  <c r="G59" i="5"/>
  <c r="F59" i="5"/>
  <c r="A59" i="5"/>
  <c r="V58" i="5" l="1"/>
  <c r="U24" i="5"/>
  <c r="P24" i="5"/>
  <c r="J24" i="5"/>
  <c r="T25" i="5"/>
  <c r="S25" i="5"/>
  <c r="R25" i="5"/>
  <c r="Q25" i="5"/>
  <c r="M25" i="5"/>
  <c r="L25" i="5"/>
  <c r="K25" i="5"/>
  <c r="I25" i="5"/>
  <c r="H25" i="5"/>
  <c r="G25" i="5"/>
  <c r="F25" i="5"/>
  <c r="A25" i="5"/>
  <c r="P90" i="5"/>
  <c r="U90" i="5"/>
  <c r="U89" i="5"/>
  <c r="P89" i="5"/>
  <c r="J89" i="5"/>
  <c r="J90" i="5" s="1"/>
  <c r="T90" i="5"/>
  <c r="R90" i="5"/>
  <c r="Q90" i="5"/>
  <c r="N90" i="5"/>
  <c r="M90" i="5"/>
  <c r="L90" i="5"/>
  <c r="K90" i="5"/>
  <c r="I90" i="5"/>
  <c r="G90" i="5"/>
  <c r="F90" i="5"/>
  <c r="A90" i="5"/>
  <c r="U97" i="5"/>
  <c r="U98" i="5"/>
  <c r="P98" i="5"/>
  <c r="P99" i="5" s="1"/>
  <c r="J97" i="5"/>
  <c r="J98" i="5"/>
  <c r="T99" i="5"/>
  <c r="R99" i="5"/>
  <c r="Q99" i="5"/>
  <c r="N99" i="5"/>
  <c r="M99" i="5"/>
  <c r="K99" i="5"/>
  <c r="I99" i="5"/>
  <c r="H99" i="5"/>
  <c r="G99" i="5"/>
  <c r="F99" i="5"/>
  <c r="A99" i="5"/>
  <c r="U99" i="5" l="1"/>
  <c r="V98" i="5"/>
  <c r="J99" i="5"/>
  <c r="V97" i="5"/>
  <c r="V24" i="5"/>
  <c r="V89" i="5"/>
  <c r="V90" i="5" s="1"/>
  <c r="F19" i="9"/>
  <c r="P96" i="5"/>
  <c r="J96" i="5"/>
  <c r="V96" i="5" s="1"/>
  <c r="U96" i="5"/>
  <c r="U36" i="4"/>
  <c r="T36" i="4"/>
  <c r="O36" i="4"/>
  <c r="I36" i="4"/>
  <c r="V99" i="5" l="1"/>
  <c r="R138" i="4"/>
  <c r="Q138" i="4"/>
  <c r="P138" i="4"/>
  <c r="O138" i="4"/>
  <c r="N138" i="4"/>
  <c r="K138" i="4"/>
  <c r="J138" i="4"/>
  <c r="E138" i="4"/>
  <c r="U23" i="5"/>
  <c r="P23" i="5"/>
  <c r="P25" i="5" s="1"/>
  <c r="J23" i="5"/>
  <c r="J25" i="5" s="1"/>
  <c r="T139" i="4"/>
  <c r="O139" i="4"/>
  <c r="I139" i="4"/>
  <c r="V23" i="5" l="1"/>
  <c r="U139" i="4"/>
  <c r="T112" i="4"/>
  <c r="U112" i="4" s="1"/>
  <c r="F15" i="9" l="1"/>
  <c r="T27" i="11"/>
  <c r="O27" i="11"/>
  <c r="T26" i="11"/>
  <c r="O26" i="11"/>
  <c r="T22" i="4" l="1"/>
  <c r="O22" i="4"/>
  <c r="I22" i="4"/>
  <c r="V95" i="5"/>
  <c r="U95" i="5"/>
  <c r="P95" i="5"/>
  <c r="J95" i="5"/>
  <c r="U96" i="4"/>
  <c r="T96" i="4"/>
  <c r="O96" i="4"/>
  <c r="I96" i="4"/>
  <c r="U22" i="4" l="1"/>
  <c r="T95" i="4"/>
  <c r="O95" i="4"/>
  <c r="I95" i="4"/>
  <c r="U95" i="4" s="1"/>
  <c r="U48" i="5"/>
  <c r="P48" i="5"/>
  <c r="J48" i="5"/>
  <c r="V48" i="5" s="1"/>
  <c r="S128" i="4" l="1"/>
  <c r="Q128" i="4"/>
  <c r="P128" i="4"/>
  <c r="M128" i="4"/>
  <c r="L128" i="4"/>
  <c r="K128" i="4"/>
  <c r="J128" i="4"/>
  <c r="F128" i="4"/>
  <c r="U127" i="4"/>
  <c r="U126" i="4"/>
  <c r="U125" i="4"/>
  <c r="U124" i="4"/>
  <c r="U123" i="4"/>
  <c r="T121" i="4"/>
  <c r="O121" i="4"/>
  <c r="I121" i="4"/>
  <c r="T122" i="4"/>
  <c r="E128" i="4"/>
  <c r="I122" i="4"/>
  <c r="T128" i="4" l="1"/>
  <c r="I128" i="4"/>
  <c r="O128" i="4"/>
  <c r="U121" i="4"/>
  <c r="U122" i="4"/>
  <c r="U128" i="4" l="1"/>
  <c r="U36" i="5"/>
  <c r="V36" i="5" s="1"/>
  <c r="U22" i="5"/>
  <c r="V22" i="5" s="1"/>
  <c r="T136" i="4" l="1"/>
  <c r="U136" i="4" s="1"/>
  <c r="T135" i="4"/>
  <c r="T137" i="4" s="1"/>
  <c r="T138" i="4" s="1"/>
  <c r="Q137" i="4"/>
  <c r="R137" i="4"/>
  <c r="P137" i="4"/>
  <c r="U135" i="4" l="1"/>
  <c r="I71" i="4"/>
  <c r="U71" i="4" s="1"/>
  <c r="V94" i="5"/>
  <c r="J94" i="5"/>
  <c r="F25" i="9"/>
  <c r="F29" i="9" l="1"/>
  <c r="F27" i="9"/>
  <c r="F21" i="9"/>
  <c r="F23" i="9"/>
  <c r="F22" i="9"/>
  <c r="F18" i="9"/>
  <c r="F16" i="9"/>
  <c r="F14" i="9"/>
  <c r="F26" i="9"/>
  <c r="O137" i="4"/>
  <c r="O134" i="4"/>
  <c r="N137" i="4"/>
  <c r="H137" i="4"/>
  <c r="J137" i="4"/>
  <c r="K137" i="4"/>
  <c r="E137" i="4"/>
  <c r="F137" i="4"/>
  <c r="P150" i="4"/>
  <c r="S150" i="4"/>
  <c r="M150" i="4"/>
  <c r="N150" i="4"/>
  <c r="E150" i="4"/>
  <c r="F150" i="4"/>
  <c r="G150" i="4"/>
  <c r="R31" i="8" l="1"/>
  <c r="O90" i="5"/>
  <c r="U88" i="5"/>
  <c r="P88" i="5"/>
  <c r="J88" i="5"/>
  <c r="V88" i="5" s="1"/>
  <c r="T148" i="4"/>
  <c r="O148" i="4"/>
  <c r="I148" i="4"/>
  <c r="X31" i="8" l="1"/>
  <c r="W31" i="8" s="1"/>
  <c r="U31" i="8"/>
  <c r="U148" i="4"/>
  <c r="S31" i="8" l="1"/>
  <c r="T79" i="5"/>
  <c r="T102" i="5" s="1"/>
  <c r="S79" i="5"/>
  <c r="R79" i="5"/>
  <c r="Q79" i="5"/>
  <c r="O79" i="5"/>
  <c r="N79" i="5"/>
  <c r="M79" i="5"/>
  <c r="L79" i="5"/>
  <c r="K79" i="5"/>
  <c r="P77" i="5"/>
  <c r="J77" i="5"/>
  <c r="I134" i="4"/>
  <c r="U134" i="4" l="1"/>
  <c r="J57" i="5"/>
  <c r="V57" i="5" s="1"/>
  <c r="V77" i="5"/>
  <c r="I133" i="4"/>
  <c r="U133" i="4" l="1"/>
  <c r="I137" i="4"/>
  <c r="U76" i="5"/>
  <c r="P76" i="5"/>
  <c r="V76" i="5" s="1"/>
  <c r="J76" i="5"/>
  <c r="T147" i="4"/>
  <c r="O147" i="4"/>
  <c r="I147" i="4"/>
  <c r="R14" i="8"/>
  <c r="X14" i="8" l="1"/>
  <c r="U137" i="4"/>
  <c r="U147" i="4"/>
  <c r="U75" i="5"/>
  <c r="P75" i="5"/>
  <c r="J75" i="5"/>
  <c r="T46" i="4"/>
  <c r="O46" i="4"/>
  <c r="I46" i="4"/>
  <c r="U46" i="4" s="1"/>
  <c r="W14" i="8" l="1"/>
  <c r="U14" i="8"/>
  <c r="S14" i="8"/>
  <c r="V75" i="5"/>
  <c r="O28" i="8" l="1"/>
  <c r="O29" i="8" s="1"/>
  <c r="R9" i="8"/>
  <c r="S102" i="5" l="1"/>
  <c r="Q102" i="5"/>
  <c r="O102" i="5"/>
  <c r="N102" i="5"/>
  <c r="A102" i="5"/>
  <c r="U47" i="5"/>
  <c r="U50" i="5" s="1"/>
  <c r="P47" i="5"/>
  <c r="J47" i="5"/>
  <c r="V47" i="5" s="1"/>
  <c r="T146" i="4"/>
  <c r="O146" i="4"/>
  <c r="I146" i="4"/>
  <c r="M28" i="8"/>
  <c r="M29" i="8" s="1"/>
  <c r="R26" i="8"/>
  <c r="X26" i="8" s="1"/>
  <c r="U26" i="8" s="1"/>
  <c r="U146" i="4" l="1"/>
  <c r="W26" i="8"/>
  <c r="S26" i="8"/>
  <c r="C38" i="11" l="1"/>
  <c r="Q39" i="11" l="1"/>
  <c r="R39" i="11"/>
  <c r="S39" i="11"/>
  <c r="P39" i="11"/>
  <c r="K39" i="11"/>
  <c r="L39" i="11"/>
  <c r="M39" i="11"/>
  <c r="N39" i="11"/>
  <c r="J39" i="11"/>
  <c r="F39" i="11"/>
  <c r="G39" i="11"/>
  <c r="H39" i="11"/>
  <c r="E39" i="11"/>
  <c r="T7" i="11"/>
  <c r="O7" i="11"/>
  <c r="I7" i="11"/>
  <c r="S38" i="11"/>
  <c r="R38" i="11"/>
  <c r="Q38" i="11"/>
  <c r="P38" i="11"/>
  <c r="N38" i="11"/>
  <c r="M38" i="11"/>
  <c r="L38" i="11"/>
  <c r="K38" i="11"/>
  <c r="J38" i="11"/>
  <c r="H38" i="11"/>
  <c r="G38" i="11"/>
  <c r="F38" i="11"/>
  <c r="E38" i="11"/>
  <c r="T35" i="11"/>
  <c r="T34" i="11"/>
  <c r="O35" i="11"/>
  <c r="O34" i="11"/>
  <c r="I35" i="11"/>
  <c r="I34" i="11"/>
  <c r="T31" i="11"/>
  <c r="T30" i="11"/>
  <c r="O31" i="11"/>
  <c r="O30" i="11"/>
  <c r="I31" i="11"/>
  <c r="I30" i="11"/>
  <c r="I27" i="11"/>
  <c r="U27" i="11" s="1"/>
  <c r="I26" i="11"/>
  <c r="T23" i="11"/>
  <c r="T22" i="11"/>
  <c r="O23" i="11"/>
  <c r="O22" i="11"/>
  <c r="I23" i="11"/>
  <c r="I22" i="11"/>
  <c r="R102" i="5"/>
  <c r="T19" i="11"/>
  <c r="T18" i="11"/>
  <c r="O19" i="11"/>
  <c r="O18" i="11"/>
  <c r="I19" i="11"/>
  <c r="I18" i="11"/>
  <c r="T15" i="11"/>
  <c r="T14" i="11"/>
  <c r="O15" i="11"/>
  <c r="O14" i="11"/>
  <c r="I15" i="11"/>
  <c r="I14" i="11"/>
  <c r="K102" i="5"/>
  <c r="L102" i="5"/>
  <c r="M102" i="5"/>
  <c r="F102" i="5"/>
  <c r="G102" i="5"/>
  <c r="H102" i="5"/>
  <c r="I102" i="5"/>
  <c r="T10" i="11"/>
  <c r="O10" i="11"/>
  <c r="I10" i="11"/>
  <c r="T9" i="11"/>
  <c r="O9" i="11"/>
  <c r="I9" i="11"/>
  <c r="U14" i="11" l="1"/>
  <c r="U26" i="11"/>
  <c r="O39" i="11"/>
  <c r="U10" i="11"/>
  <c r="I38" i="11"/>
  <c r="I39" i="11"/>
  <c r="O38" i="11"/>
  <c r="T38" i="11"/>
  <c r="U7" i="11"/>
  <c r="U22" i="11"/>
  <c r="U18" i="11"/>
  <c r="U23" i="11"/>
  <c r="T39" i="11"/>
  <c r="U35" i="11"/>
  <c r="U34" i="11"/>
  <c r="U31" i="11"/>
  <c r="U30" i="11"/>
  <c r="U19" i="11"/>
  <c r="U15" i="11"/>
  <c r="U9" i="11"/>
  <c r="H119" i="4"/>
  <c r="K119" i="4"/>
  <c r="S119" i="4"/>
  <c r="M119" i="4"/>
  <c r="V14" i="11" l="1"/>
  <c r="V9" i="11"/>
  <c r="V26" i="11"/>
  <c r="V18" i="11"/>
  <c r="V22" i="11"/>
  <c r="V34" i="11"/>
  <c r="V30" i="11"/>
  <c r="U39" i="11"/>
  <c r="U38" i="11"/>
  <c r="V38" i="11" s="1"/>
  <c r="U35" i="5"/>
  <c r="P35" i="5"/>
  <c r="J35" i="5"/>
  <c r="V35" i="5" s="1"/>
  <c r="T116" i="4"/>
  <c r="O116" i="4"/>
  <c r="I116" i="4"/>
  <c r="P74" i="5"/>
  <c r="J74" i="5"/>
  <c r="V74" i="5" s="1"/>
  <c r="O118" i="4"/>
  <c r="I118" i="4"/>
  <c r="U46" i="5"/>
  <c r="J46" i="5"/>
  <c r="T114" i="4"/>
  <c r="I114" i="4"/>
  <c r="U56" i="5"/>
  <c r="P56" i="5"/>
  <c r="J56" i="5"/>
  <c r="T117" i="4"/>
  <c r="O117" i="4"/>
  <c r="I117" i="4"/>
  <c r="U87" i="5"/>
  <c r="P87" i="5"/>
  <c r="J87" i="5"/>
  <c r="T115" i="4"/>
  <c r="O115" i="4"/>
  <c r="I115" i="4"/>
  <c r="U118" i="4" l="1"/>
  <c r="V87" i="5"/>
  <c r="U116" i="4"/>
  <c r="V56" i="5"/>
  <c r="U115" i="4"/>
  <c r="V46" i="5"/>
  <c r="U117" i="4"/>
  <c r="U114" i="4"/>
  <c r="E68" i="8"/>
  <c r="E69" i="8" s="1"/>
  <c r="F68" i="8"/>
  <c r="F69" i="8" s="1"/>
  <c r="H68" i="8"/>
  <c r="H69" i="8" s="1"/>
  <c r="I68" i="8"/>
  <c r="I69" i="8" s="1"/>
  <c r="J68" i="8"/>
  <c r="J69" i="8" s="1"/>
  <c r="K68" i="8"/>
  <c r="K69" i="8" s="1"/>
  <c r="N68" i="8"/>
  <c r="N69" i="8" s="1"/>
  <c r="O68" i="8"/>
  <c r="O69" i="8" s="1"/>
  <c r="P68" i="8"/>
  <c r="P69" i="8" s="1"/>
  <c r="Q68" i="8"/>
  <c r="Q69" i="8" s="1"/>
  <c r="S68" i="8" l="1"/>
  <c r="T28" i="8" l="1"/>
  <c r="T29" i="8" s="1"/>
  <c r="V28" i="8"/>
  <c r="V29" i="8" s="1"/>
  <c r="V22" i="8"/>
  <c r="V23" i="8" s="1"/>
  <c r="T22" i="8"/>
  <c r="T23" i="8" s="1"/>
  <c r="R65" i="8"/>
  <c r="T65" i="8" s="1"/>
  <c r="R63" i="8"/>
  <c r="R68" i="8" l="1"/>
  <c r="T63" i="8"/>
  <c r="T68" i="8" l="1"/>
  <c r="R69" i="8"/>
  <c r="E28" i="8"/>
  <c r="E29" i="8" s="1"/>
  <c r="F28" i="8"/>
  <c r="F29" i="8" s="1"/>
  <c r="H28" i="8"/>
  <c r="H29" i="8" s="1"/>
  <c r="I28" i="8"/>
  <c r="I29" i="8" s="1"/>
  <c r="J28" i="8"/>
  <c r="J29" i="8" s="1"/>
  <c r="K28" i="8"/>
  <c r="K29" i="8" s="1"/>
  <c r="L28" i="8"/>
  <c r="L29" i="8" s="1"/>
  <c r="N28" i="8"/>
  <c r="N29" i="8" s="1"/>
  <c r="H22" i="8"/>
  <c r="H23" i="8" s="1"/>
  <c r="I22" i="8"/>
  <c r="I23" i="8" s="1"/>
  <c r="K22" i="8"/>
  <c r="K23" i="8" s="1"/>
  <c r="O22" i="8"/>
  <c r="O23" i="8" s="1"/>
  <c r="Q22" i="8"/>
  <c r="Q33" i="8" l="1"/>
  <c r="Q23" i="8"/>
  <c r="R28" i="8"/>
  <c r="E16" i="8"/>
  <c r="F16" i="8"/>
  <c r="H16" i="8"/>
  <c r="I16" i="8"/>
  <c r="J16" i="8"/>
  <c r="K16" i="8"/>
  <c r="L16" i="8"/>
  <c r="M16" i="8"/>
  <c r="N16" i="8"/>
  <c r="O16" i="8"/>
  <c r="R25" i="8"/>
  <c r="R19" i="8"/>
  <c r="R22" i="8" s="1"/>
  <c r="R23" i="8" s="1"/>
  <c r="R13" i="8"/>
  <c r="R12" i="8"/>
  <c r="T68" i="4"/>
  <c r="T67" i="4"/>
  <c r="T66" i="4"/>
  <c r="O68" i="4"/>
  <c r="O67" i="4"/>
  <c r="O66" i="4"/>
  <c r="I68" i="4"/>
  <c r="I67" i="4"/>
  <c r="I66" i="4"/>
  <c r="R29" i="8" l="1"/>
  <c r="J33" i="8"/>
  <c r="J17" i="8"/>
  <c r="I33" i="8"/>
  <c r="I17" i="8"/>
  <c r="N33" i="8"/>
  <c r="N17" i="8"/>
  <c r="E33" i="8"/>
  <c r="E17" i="8"/>
  <c r="M33" i="8"/>
  <c r="M17" i="8"/>
  <c r="L33" i="8"/>
  <c r="L17" i="8"/>
  <c r="H33" i="8"/>
  <c r="H17" i="8"/>
  <c r="O33" i="8"/>
  <c r="O17" i="8"/>
  <c r="K33" i="8"/>
  <c r="K17" i="8"/>
  <c r="F33" i="8"/>
  <c r="F17" i="8"/>
  <c r="U67" i="4"/>
  <c r="U68" i="4"/>
  <c r="U66" i="4"/>
  <c r="U21" i="5"/>
  <c r="P21" i="5"/>
  <c r="J21" i="5"/>
  <c r="V21" i="5" l="1"/>
  <c r="U86" i="5"/>
  <c r="P86" i="5"/>
  <c r="J86" i="5"/>
  <c r="T82" i="4"/>
  <c r="T81" i="4"/>
  <c r="O82" i="4"/>
  <c r="O81" i="4"/>
  <c r="I82" i="4"/>
  <c r="I81" i="4"/>
  <c r="V86" i="5" l="1"/>
  <c r="U82" i="4"/>
  <c r="U81" i="4"/>
  <c r="T80" i="4"/>
  <c r="O80" i="4"/>
  <c r="I80" i="4"/>
  <c r="U73" i="5"/>
  <c r="P73" i="5"/>
  <c r="J73" i="5"/>
  <c r="V73" i="5" l="1"/>
  <c r="U80" i="4"/>
  <c r="U72" i="5"/>
  <c r="P72" i="5"/>
  <c r="J72" i="5"/>
  <c r="R34" i="4"/>
  <c r="P34" i="4"/>
  <c r="L34" i="4"/>
  <c r="H34" i="4"/>
  <c r="G34" i="4"/>
  <c r="F34" i="4"/>
  <c r="E34" i="4"/>
  <c r="T33" i="4"/>
  <c r="O33" i="4"/>
  <c r="I33" i="4"/>
  <c r="T32" i="4"/>
  <c r="T31" i="4"/>
  <c r="T30" i="4"/>
  <c r="T29" i="4"/>
  <c r="O32" i="4"/>
  <c r="O31" i="4"/>
  <c r="O30" i="4"/>
  <c r="O29" i="4"/>
  <c r="I32" i="4"/>
  <c r="I31" i="4"/>
  <c r="U31" i="4" s="1"/>
  <c r="I30" i="4"/>
  <c r="I29" i="4"/>
  <c r="U29" i="4" s="1"/>
  <c r="U30" i="4" l="1"/>
  <c r="V72" i="5"/>
  <c r="U33" i="4"/>
  <c r="U32" i="4"/>
  <c r="O111" i="4"/>
  <c r="I111" i="4"/>
  <c r="I113" i="4"/>
  <c r="P119" i="4"/>
  <c r="Q119" i="4"/>
  <c r="O119" i="4"/>
  <c r="J119" i="4"/>
  <c r="L119" i="4"/>
  <c r="E119" i="4"/>
  <c r="F119" i="4"/>
  <c r="Q108" i="4"/>
  <c r="Q8" i="5"/>
  <c r="Q107" i="5" s="1"/>
  <c r="P8" i="4"/>
  <c r="P23" i="4" s="1"/>
  <c r="S8" i="4"/>
  <c r="S23" i="4" s="1"/>
  <c r="T8" i="5"/>
  <c r="J71" i="5"/>
  <c r="V71" i="5"/>
  <c r="Q8" i="4"/>
  <c r="Q23" i="4" s="1"/>
  <c r="R8" i="4"/>
  <c r="R23" i="4" s="1"/>
  <c r="F8" i="5"/>
  <c r="G8" i="5"/>
  <c r="G107" i="5" s="1"/>
  <c r="H8" i="5"/>
  <c r="I8" i="5"/>
  <c r="K8" i="5"/>
  <c r="L8" i="5"/>
  <c r="M8" i="5"/>
  <c r="M107" i="5" s="1"/>
  <c r="P107" i="5" s="1"/>
  <c r="N8" i="5"/>
  <c r="O8" i="5"/>
  <c r="R8" i="5"/>
  <c r="U8" i="5" s="1"/>
  <c r="S8" i="5"/>
  <c r="J34" i="5"/>
  <c r="J38" i="5" s="1"/>
  <c r="P34" i="5"/>
  <c r="U34" i="5"/>
  <c r="X19" i="8"/>
  <c r="U19" i="8" s="1"/>
  <c r="V16" i="8"/>
  <c r="T16" i="8"/>
  <c r="R16" i="8"/>
  <c r="S155" i="4"/>
  <c r="Q155" i="4"/>
  <c r="T107" i="5"/>
  <c r="S107" i="5"/>
  <c r="O107" i="5"/>
  <c r="N107" i="5"/>
  <c r="L107" i="5"/>
  <c r="K107" i="5"/>
  <c r="H107" i="5"/>
  <c r="I107" i="5"/>
  <c r="F107" i="5"/>
  <c r="N8" i="4"/>
  <c r="N155" i="4" s="1"/>
  <c r="M8" i="4"/>
  <c r="M155" i="4" s="1"/>
  <c r="L8" i="4"/>
  <c r="L23" i="4" s="1"/>
  <c r="K8" i="4"/>
  <c r="K23" i="4" s="1"/>
  <c r="J8" i="4"/>
  <c r="J23" i="4" s="1"/>
  <c r="H8" i="4"/>
  <c r="G8" i="4"/>
  <c r="G155" i="4" s="1"/>
  <c r="F8" i="4"/>
  <c r="E8" i="4"/>
  <c r="X25" i="8"/>
  <c r="X13" i="8"/>
  <c r="U13" i="8" s="1"/>
  <c r="X12" i="8"/>
  <c r="U12" i="8" s="1"/>
  <c r="I100" i="4"/>
  <c r="I101" i="4"/>
  <c r="I103" i="4"/>
  <c r="I104" i="4"/>
  <c r="I105" i="4"/>
  <c r="I106" i="4"/>
  <c r="I107" i="4"/>
  <c r="K21" i="4"/>
  <c r="J21" i="4"/>
  <c r="H21" i="4"/>
  <c r="F21" i="4"/>
  <c r="K44" i="4"/>
  <c r="J44" i="4"/>
  <c r="H44" i="4"/>
  <c r="F44" i="4"/>
  <c r="P67" i="5"/>
  <c r="V67" i="5" s="1"/>
  <c r="J54" i="5"/>
  <c r="U20" i="5"/>
  <c r="V20" i="5" s="1"/>
  <c r="J42" i="5"/>
  <c r="J50" i="5" s="1"/>
  <c r="P42" i="5"/>
  <c r="U42" i="5"/>
  <c r="J63" i="5"/>
  <c r="J79" i="5" s="1"/>
  <c r="P63" i="5"/>
  <c r="J70" i="5"/>
  <c r="P70" i="5"/>
  <c r="V70" i="5" s="1"/>
  <c r="U70" i="5"/>
  <c r="T14" i="4"/>
  <c r="V77" i="4" s="1"/>
  <c r="I14" i="4"/>
  <c r="V76" i="4" s="1"/>
  <c r="O14" i="4"/>
  <c r="V75" i="4" s="1"/>
  <c r="P14" i="5"/>
  <c r="P68" i="5"/>
  <c r="V68" i="5" s="1"/>
  <c r="U12" i="5"/>
  <c r="P12" i="5"/>
  <c r="J12" i="5"/>
  <c r="J44" i="5"/>
  <c r="V44" i="5" s="1"/>
  <c r="P44" i="5"/>
  <c r="U44" i="5"/>
  <c r="J14" i="5"/>
  <c r="J45" i="5"/>
  <c r="V45" i="5"/>
  <c r="U14" i="5"/>
  <c r="U32" i="5"/>
  <c r="V32" i="5" s="1"/>
  <c r="P62" i="5"/>
  <c r="J62" i="5"/>
  <c r="U62" i="5"/>
  <c r="U79" i="5" s="1"/>
  <c r="P64" i="5"/>
  <c r="V64" i="5" s="1"/>
  <c r="J64" i="5"/>
  <c r="U64" i="5"/>
  <c r="P65" i="5"/>
  <c r="J65" i="5"/>
  <c r="P66" i="5"/>
  <c r="J66" i="5"/>
  <c r="U66" i="5"/>
  <c r="P69" i="5"/>
  <c r="V69" i="5" s="1"/>
  <c r="J69" i="5"/>
  <c r="U69" i="5"/>
  <c r="T145" i="4"/>
  <c r="O145" i="4"/>
  <c r="I145" i="4"/>
  <c r="J29" i="5"/>
  <c r="P29" i="5"/>
  <c r="U29" i="5"/>
  <c r="J17" i="5"/>
  <c r="P17" i="5"/>
  <c r="U17" i="5"/>
  <c r="U25" i="5" s="1"/>
  <c r="J13" i="5"/>
  <c r="P13" i="5"/>
  <c r="U13" i="5"/>
  <c r="J11" i="5"/>
  <c r="P11" i="5"/>
  <c r="U11" i="5"/>
  <c r="J10" i="5"/>
  <c r="P10" i="5"/>
  <c r="U10" i="5"/>
  <c r="J9" i="5"/>
  <c r="P9" i="5"/>
  <c r="U9" i="5"/>
  <c r="J7" i="5"/>
  <c r="P7" i="5"/>
  <c r="U7" i="5"/>
  <c r="J6" i="5"/>
  <c r="V6" i="5" s="1"/>
  <c r="P6" i="5"/>
  <c r="U6" i="5"/>
  <c r="O142" i="4"/>
  <c r="O150" i="4" s="1"/>
  <c r="U108" i="4"/>
  <c r="T7" i="4"/>
  <c r="I7" i="4"/>
  <c r="O7" i="4"/>
  <c r="I6" i="4"/>
  <c r="O6" i="4"/>
  <c r="T6" i="4"/>
  <c r="T143" i="4"/>
  <c r="T150" i="4" s="1"/>
  <c r="O143" i="4"/>
  <c r="I143" i="4"/>
  <c r="I13" i="4"/>
  <c r="O13" i="4"/>
  <c r="T13" i="4"/>
  <c r="I12" i="4"/>
  <c r="I34" i="4" s="1"/>
  <c r="O12" i="4"/>
  <c r="O34" i="4" s="1"/>
  <c r="T12" i="4"/>
  <c r="T34" i="4" s="1"/>
  <c r="I11" i="4"/>
  <c r="O11" i="4"/>
  <c r="T11" i="4"/>
  <c r="I10" i="4"/>
  <c r="O10" i="4"/>
  <c r="T10" i="4"/>
  <c r="I9" i="4"/>
  <c r="O9" i="4"/>
  <c r="T9" i="4"/>
  <c r="T144" i="4"/>
  <c r="O144" i="4"/>
  <c r="I144" i="4"/>
  <c r="U18" i="5"/>
  <c r="I142" i="4"/>
  <c r="I150" i="4" s="1"/>
  <c r="J93" i="5"/>
  <c r="V93" i="5"/>
  <c r="U41" i="5"/>
  <c r="P41" i="5"/>
  <c r="P43" i="5"/>
  <c r="J41" i="5"/>
  <c r="P18" i="5"/>
  <c r="J18" i="5"/>
  <c r="V18" i="5" s="1"/>
  <c r="U30" i="5"/>
  <c r="U27" i="5"/>
  <c r="U28" i="5"/>
  <c r="P28" i="5"/>
  <c r="J28" i="5"/>
  <c r="J30" i="5"/>
  <c r="U82" i="5"/>
  <c r="P82" i="5"/>
  <c r="U84" i="5"/>
  <c r="P84" i="5"/>
  <c r="V84" i="5" s="1"/>
  <c r="V30" i="5"/>
  <c r="S108" i="4"/>
  <c r="P108" i="4"/>
  <c r="M108" i="4"/>
  <c r="M109" i="4" s="1"/>
  <c r="L108" i="4"/>
  <c r="K108" i="4"/>
  <c r="K109" i="4" s="1"/>
  <c r="J108" i="4"/>
  <c r="J109" i="4" s="1"/>
  <c r="H108" i="4"/>
  <c r="H109" i="4" s="1"/>
  <c r="F108" i="4"/>
  <c r="F109" i="4" s="1"/>
  <c r="E108" i="4"/>
  <c r="T100" i="4"/>
  <c r="O100" i="4"/>
  <c r="U19" i="5"/>
  <c r="P19" i="5"/>
  <c r="J19" i="5"/>
  <c r="U31" i="5"/>
  <c r="P31" i="5"/>
  <c r="J31" i="5"/>
  <c r="T106" i="4"/>
  <c r="O107" i="4"/>
  <c r="T105" i="4"/>
  <c r="O105" i="4"/>
  <c r="J43" i="5"/>
  <c r="U53" i="5"/>
  <c r="J53" i="5"/>
  <c r="V43" i="5"/>
  <c r="O106" i="4"/>
  <c r="T104" i="4"/>
  <c r="T108" i="4" s="1"/>
  <c r="O104" i="4"/>
  <c r="T103" i="4"/>
  <c r="P85" i="5"/>
  <c r="V85" i="5" s="1"/>
  <c r="U33" i="5"/>
  <c r="V33" i="5" s="1"/>
  <c r="J55" i="5"/>
  <c r="V55" i="5"/>
  <c r="U83" i="5"/>
  <c r="P83" i="5"/>
  <c r="J83" i="5"/>
  <c r="T20" i="4"/>
  <c r="O20" i="4"/>
  <c r="I20" i="4"/>
  <c r="T41" i="4"/>
  <c r="O42" i="4"/>
  <c r="I43" i="4"/>
  <c r="T62" i="4"/>
  <c r="U62" i="4" s="1"/>
  <c r="O62" i="4"/>
  <c r="I62" i="4"/>
  <c r="O92" i="4"/>
  <c r="T91" i="4"/>
  <c r="U91" i="4" s="1"/>
  <c r="I90" i="4"/>
  <c r="I88" i="4"/>
  <c r="O88" i="4"/>
  <c r="O93" i="4"/>
  <c r="T88" i="4"/>
  <c r="T93" i="4" s="1"/>
  <c r="T77" i="4"/>
  <c r="I76" i="4"/>
  <c r="O75" i="4"/>
  <c r="S78" i="4"/>
  <c r="M78" i="4"/>
  <c r="H78" i="4"/>
  <c r="U78" i="4"/>
  <c r="E78" i="4"/>
  <c r="Q78" i="4"/>
  <c r="P78" i="4"/>
  <c r="L78" i="4"/>
  <c r="K78" i="4"/>
  <c r="J78" i="4"/>
  <c r="F78" i="4"/>
  <c r="P69" i="4"/>
  <c r="K69" i="4"/>
  <c r="F69" i="4"/>
  <c r="E69" i="4"/>
  <c r="U54" i="4"/>
  <c r="U58" i="4"/>
  <c r="U44" i="4"/>
  <c r="U57" i="4"/>
  <c r="U56" i="4"/>
  <c r="U59" i="4" s="1"/>
  <c r="U52" i="4"/>
  <c r="T113" i="4"/>
  <c r="T111" i="4"/>
  <c r="V29" i="5" l="1"/>
  <c r="U143" i="4"/>
  <c r="W20" i="5"/>
  <c r="V54" i="5"/>
  <c r="J59" i="5"/>
  <c r="V42" i="5"/>
  <c r="V50" i="5" s="1"/>
  <c r="V63" i="5"/>
  <c r="V79" i="5" s="1"/>
  <c r="S13" i="8"/>
  <c r="T33" i="8"/>
  <c r="T17" i="8"/>
  <c r="V33" i="8"/>
  <c r="V17" i="8"/>
  <c r="R33" i="8"/>
  <c r="R17" i="8"/>
  <c r="U38" i="5"/>
  <c r="I8" i="4"/>
  <c r="I138" i="4" s="1"/>
  <c r="H155" i="4"/>
  <c r="H138" i="4"/>
  <c r="F23" i="4"/>
  <c r="F138" i="4"/>
  <c r="J107" i="5"/>
  <c r="W45" i="5"/>
  <c r="R107" i="5"/>
  <c r="J8" i="5"/>
  <c r="Q21" i="4"/>
  <c r="P109" i="4"/>
  <c r="L44" i="4"/>
  <c r="L109" i="4"/>
  <c r="U60" i="4"/>
  <c r="I21" i="4"/>
  <c r="I23" i="4"/>
  <c r="Q44" i="4"/>
  <c r="L21" i="4"/>
  <c r="O8" i="4"/>
  <c r="L155" i="4"/>
  <c r="J155" i="4"/>
  <c r="O108" i="4"/>
  <c r="P21" i="4"/>
  <c r="Q109" i="4"/>
  <c r="F155" i="4"/>
  <c r="K155" i="4"/>
  <c r="P155" i="4"/>
  <c r="T155" i="4" s="1"/>
  <c r="V31" i="5"/>
  <c r="V19" i="5"/>
  <c r="V41" i="5"/>
  <c r="P8" i="5"/>
  <c r="V8" i="5" s="1"/>
  <c r="V53" i="5"/>
  <c r="V59" i="5" s="1"/>
  <c r="V82" i="5"/>
  <c r="V28" i="5"/>
  <c r="V17" i="5"/>
  <c r="V25" i="5" s="1"/>
  <c r="V65" i="5"/>
  <c r="V27" i="5"/>
  <c r="I119" i="4"/>
  <c r="U113" i="4"/>
  <c r="P79" i="5"/>
  <c r="P102" i="5" s="1"/>
  <c r="U142" i="4"/>
  <c r="U144" i="4"/>
  <c r="U145" i="4"/>
  <c r="T78" i="4"/>
  <c r="V62" i="5"/>
  <c r="V10" i="5"/>
  <c r="W10" i="5" s="1"/>
  <c r="V34" i="5"/>
  <c r="V9" i="5"/>
  <c r="W9" i="5" s="1"/>
  <c r="I108" i="4"/>
  <c r="I109" i="4" s="1"/>
  <c r="U107" i="5"/>
  <c r="V107" i="5" s="1"/>
  <c r="V7" i="5"/>
  <c r="W54" i="5"/>
  <c r="S109" i="4"/>
  <c r="S44" i="4"/>
  <c r="R155" i="4"/>
  <c r="T8" i="4"/>
  <c r="T44" i="4" s="1"/>
  <c r="P44" i="4"/>
  <c r="U7" i="4"/>
  <c r="E109" i="4"/>
  <c r="V43" i="4"/>
  <c r="I44" i="4"/>
  <c r="E21" i="4"/>
  <c r="I94" i="4"/>
  <c r="E44" i="4"/>
  <c r="E155" i="4"/>
  <c r="I155" i="4" s="1"/>
  <c r="V13" i="5"/>
  <c r="W13" i="5" s="1"/>
  <c r="W68" i="5"/>
  <c r="V11" i="5"/>
  <c r="W11" i="5" s="1"/>
  <c r="V12" i="5"/>
  <c r="W72" i="5" s="1"/>
  <c r="W32" i="5"/>
  <c r="O78" i="4"/>
  <c r="U12" i="4"/>
  <c r="U111" i="4"/>
  <c r="U9" i="4"/>
  <c r="U13" i="4"/>
  <c r="T119" i="4"/>
  <c r="U10" i="4"/>
  <c r="U11" i="4"/>
  <c r="U6" i="4"/>
  <c r="V14" i="5"/>
  <c r="W14" i="5" s="1"/>
  <c r="V83" i="5"/>
  <c r="V66" i="5"/>
  <c r="W25" i="8"/>
  <c r="X28" i="8"/>
  <c r="X29" i="8" s="1"/>
  <c r="S19" i="8"/>
  <c r="X22" i="8"/>
  <c r="X23" i="8" s="1"/>
  <c r="I78" i="4"/>
  <c r="U14" i="4"/>
  <c r="W19" i="8"/>
  <c r="S25" i="8"/>
  <c r="U25" i="8"/>
  <c r="W13" i="8"/>
  <c r="S12" i="8"/>
  <c r="W12" i="8"/>
  <c r="X16" i="8"/>
  <c r="X17" i="8" s="1"/>
  <c r="V38" i="5" l="1"/>
  <c r="U119" i="4"/>
  <c r="V30" i="4"/>
  <c r="V36" i="4"/>
  <c r="W67" i="5"/>
  <c r="T94" i="4"/>
  <c r="T109" i="4"/>
  <c r="U8" i="4"/>
  <c r="V145" i="4" s="1"/>
  <c r="O44" i="4"/>
  <c r="O109" i="4"/>
  <c r="O94" i="4"/>
  <c r="O155" i="4"/>
  <c r="U155" i="4" s="1"/>
  <c r="U150" i="4"/>
  <c r="O21" i="4"/>
  <c r="O23" i="4"/>
  <c r="V42" i="4"/>
  <c r="V41" i="4"/>
  <c r="T23" i="4"/>
  <c r="U102" i="5"/>
  <c r="J102" i="5"/>
  <c r="W44" i="5"/>
  <c r="W28" i="5"/>
  <c r="W18" i="5"/>
  <c r="V68" i="4"/>
  <c r="V71" i="4"/>
  <c r="V11" i="4"/>
  <c r="V12" i="4"/>
  <c r="V29" i="4"/>
  <c r="V13" i="4"/>
  <c r="V32" i="4"/>
  <c r="V31" i="4"/>
  <c r="V33" i="4"/>
  <c r="W70" i="5"/>
  <c r="W76" i="5"/>
  <c r="W12" i="5"/>
  <c r="W34" i="5"/>
  <c r="W42" i="5"/>
  <c r="W29" i="5"/>
  <c r="W63" i="5"/>
  <c r="W17" i="5"/>
  <c r="W47" i="5"/>
  <c r="T21" i="4"/>
  <c r="U22" i="8"/>
  <c r="S22" i="8"/>
  <c r="W22" i="8"/>
  <c r="U28" i="8"/>
  <c r="W28" i="8"/>
  <c r="S28" i="8"/>
  <c r="V9" i="4"/>
  <c r="V10" i="4"/>
  <c r="S16" i="8"/>
  <c r="X33" i="8"/>
  <c r="V14" i="4"/>
  <c r="V78" i="4"/>
  <c r="U16" i="8"/>
  <c r="W16" i="8"/>
  <c r="V24" i="4" l="1"/>
  <c r="V129" i="4"/>
  <c r="T151" i="4"/>
  <c r="O151" i="4"/>
  <c r="I151" i="4"/>
  <c r="V148" i="4"/>
  <c r="V149" i="4"/>
  <c r="V22" i="4"/>
  <c r="V128" i="4"/>
  <c r="V108" i="4"/>
  <c r="V137" i="4"/>
  <c r="V143" i="4"/>
  <c r="V119" i="4"/>
  <c r="V146" i="4"/>
  <c r="V147" i="4"/>
  <c r="V44" i="4"/>
  <c r="V142" i="4"/>
  <c r="V144" i="4"/>
  <c r="V60" i="4"/>
  <c r="V20" i="4"/>
  <c r="V93" i="4"/>
  <c r="V102" i="5"/>
  <c r="U33" i="8"/>
  <c r="W33" i="8"/>
  <c r="S33" i="8"/>
  <c r="P103" i="5" l="1"/>
  <c r="U103" i="5"/>
  <c r="J103" i="5"/>
</calcChain>
</file>

<file path=xl/sharedStrings.xml><?xml version="1.0" encoding="utf-8"?>
<sst xmlns="http://schemas.openxmlformats.org/spreadsheetml/2006/main" count="1447" uniqueCount="812">
  <si>
    <t>Coupe Basse Ndie</t>
  </si>
  <si>
    <t>Flers</t>
  </si>
  <si>
    <t>centres</t>
  </si>
  <si>
    <t>Bad Boys</t>
  </si>
  <si>
    <t>Cherbourg</t>
  </si>
  <si>
    <t>Vikings</t>
  </si>
  <si>
    <t>Dragons</t>
  </si>
  <si>
    <t>Eagles</t>
  </si>
  <si>
    <t>P L A</t>
  </si>
  <si>
    <t>Léopards</t>
  </si>
  <si>
    <t>Vire</t>
  </si>
  <si>
    <t>totaux</t>
  </si>
  <si>
    <t>doublettes honneur départ.</t>
  </si>
  <si>
    <t>St-lô fitness</t>
  </si>
  <si>
    <t>région jeunes J1</t>
  </si>
  <si>
    <t>Argentan</t>
  </si>
  <si>
    <t>L' Aigle</t>
  </si>
  <si>
    <t>doublettes honneur départ. D H</t>
  </si>
  <si>
    <t>Bayeux</t>
  </si>
  <si>
    <t>doublettes élite inter région D H</t>
  </si>
  <si>
    <t>dates</t>
  </si>
  <si>
    <t>compétitions</t>
  </si>
  <si>
    <t>form.</t>
  </si>
  <si>
    <t>doublettes honneur région D H</t>
  </si>
  <si>
    <t>doublettes excellence région D H</t>
  </si>
  <si>
    <t>nombres de participants</t>
  </si>
  <si>
    <t xml:space="preserve">doublettes mixte corpos région </t>
  </si>
  <si>
    <t xml:space="preserve">quadrettes  corpos région </t>
  </si>
  <si>
    <t>région jeunes J2</t>
  </si>
  <si>
    <t>hommes</t>
  </si>
  <si>
    <t>jeunes</t>
  </si>
  <si>
    <t>seniors</t>
  </si>
  <si>
    <t>vétérans</t>
  </si>
  <si>
    <t>% sur global</t>
  </si>
  <si>
    <t>corpos</t>
  </si>
  <si>
    <t>% sur corpos</t>
  </si>
  <si>
    <t>3 m</t>
  </si>
  <si>
    <t>St-lô Macao</t>
  </si>
  <si>
    <t>Challenge Fédéral  départemental</t>
  </si>
  <si>
    <t>région jeunes J3</t>
  </si>
  <si>
    <t>région jeunes J4</t>
  </si>
  <si>
    <t>cumul doublettes</t>
  </si>
  <si>
    <t>moyenne jeunes</t>
  </si>
  <si>
    <t>indiv.</t>
  </si>
  <si>
    <t>départementaux vétérans</t>
  </si>
  <si>
    <t>% sur vétérans</t>
  </si>
  <si>
    <t>indiv.Honneur Promotion  départ.</t>
  </si>
  <si>
    <t>individuel Excellence région</t>
  </si>
  <si>
    <t xml:space="preserve">école </t>
  </si>
  <si>
    <t>école</t>
  </si>
  <si>
    <t>Cher.</t>
  </si>
  <si>
    <t>Manche</t>
  </si>
  <si>
    <t>Calv-</t>
  </si>
  <si>
    <t>ados</t>
  </si>
  <si>
    <t>Orne</t>
  </si>
  <si>
    <t>St-Lô</t>
  </si>
  <si>
    <t>CDC R1 Hommes  jour 1</t>
  </si>
  <si>
    <t>CDC R1 Dames  jour 1</t>
  </si>
  <si>
    <t>CDC R2 Dames  jour 1</t>
  </si>
  <si>
    <t>CDC R2 Hommes  jour 1</t>
  </si>
  <si>
    <t>CDC R3 Hommes  jour 1</t>
  </si>
  <si>
    <t>reporté</t>
  </si>
  <si>
    <t>clubs et</t>
  </si>
  <si>
    <t>licenciés</t>
  </si>
  <si>
    <t>et</t>
  </si>
  <si>
    <t>nombre compétitions</t>
  </si>
  <si>
    <t>CDC N3 Hommes  jour 1</t>
  </si>
  <si>
    <t>CDC N3 Dames  jour 1</t>
  </si>
  <si>
    <t>divers</t>
  </si>
  <si>
    <t>type</t>
  </si>
  <si>
    <t>F</t>
  </si>
  <si>
    <t>P</t>
  </si>
  <si>
    <t>Cochon</t>
  </si>
  <si>
    <t>Privé</t>
  </si>
  <si>
    <t xml:space="preserve">Type compétition : </t>
  </si>
  <si>
    <t>COMPETITIONS  PRIVEES</t>
  </si>
  <si>
    <t>5 M</t>
  </si>
  <si>
    <t>doublettes hdp</t>
  </si>
  <si>
    <t>COMPETITIONS  FEDERALES</t>
  </si>
  <si>
    <t>nota : les CDC de Divisions Nationales sont pris en compte s'ils se déroulent en région. Cela permet d'avoir une vue complète de l'activité régionale.</t>
  </si>
  <si>
    <t>2 ttmp</t>
  </si>
  <si>
    <t>3 M</t>
  </si>
  <si>
    <t>%</t>
  </si>
  <si>
    <t>bourg</t>
  </si>
  <si>
    <t>Cher-</t>
  </si>
  <si>
    <t>G</t>
  </si>
  <si>
    <t>C</t>
  </si>
  <si>
    <t>V</t>
  </si>
  <si>
    <t>J</t>
  </si>
  <si>
    <t>D</t>
  </si>
  <si>
    <t>H</t>
  </si>
  <si>
    <t xml:space="preserve"> %</t>
  </si>
  <si>
    <t>base</t>
  </si>
  <si>
    <t xml:space="preserve">global </t>
  </si>
  <si>
    <t>0 ligne tournoi</t>
  </si>
  <si>
    <t>dont dames</t>
  </si>
  <si>
    <t>reste</t>
  </si>
  <si>
    <t>S</t>
  </si>
  <si>
    <t>ORN</t>
  </si>
  <si>
    <t>CAL</t>
  </si>
  <si>
    <t>MAN</t>
  </si>
  <si>
    <t>totaux individuels</t>
  </si>
  <si>
    <t>% sur individuels</t>
  </si>
  <si>
    <t>Participations aux compétitions régionales 2016 -2017  :  étude par compétition</t>
  </si>
  <si>
    <t>Participations aux compétitions régionales 2016 -2017  : étude par centre</t>
  </si>
  <si>
    <t>joueurs</t>
  </si>
  <si>
    <t>nombre</t>
  </si>
  <si>
    <t>salons de</t>
  </si>
  <si>
    <t>quilles</t>
  </si>
  <si>
    <t>cumuls</t>
  </si>
  <si>
    <t>CDC N2 Dames  jour 2</t>
  </si>
  <si>
    <t>CDC  Hommes  N3 jour 1</t>
  </si>
  <si>
    <t>CDC  Dames  N2 + N3 jour 1</t>
  </si>
  <si>
    <t>Report  CDC Dames N 3</t>
  </si>
  <si>
    <t>CDC  Hommes  N3 jour 2</t>
  </si>
  <si>
    <t>CDC  Dames  N2 + N3 jour 2</t>
  </si>
  <si>
    <t>CDC R1 Hommes  jour 2</t>
  </si>
  <si>
    <t>CDC R2 Hommes  jour 2</t>
  </si>
  <si>
    <t>CDC R3 Hommes  jour 2</t>
  </si>
  <si>
    <t>CDC R1 Dames  jour 2</t>
  </si>
  <si>
    <t>CDC R2 Dames  jour 2</t>
  </si>
  <si>
    <t>2 ème journée Comités</t>
  </si>
  <si>
    <t>régionaux vétérans V 2 Hommes</t>
  </si>
  <si>
    <t xml:space="preserve">régionaux vétérans V 3 H D </t>
  </si>
  <si>
    <t>régionaux vétérans V 1 V 2 D</t>
  </si>
  <si>
    <t>Attractivité des compétitions</t>
  </si>
  <si>
    <t>Chpt Clubs</t>
  </si>
  <si>
    <t>participants</t>
  </si>
  <si>
    <t>globaux</t>
  </si>
  <si>
    <t>Chpt Jeunes</t>
  </si>
  <si>
    <t>Jour 2 LR Trio mixte</t>
  </si>
  <si>
    <t>Doublettes Hon, Excel,Elite</t>
  </si>
  <si>
    <t>Individuels</t>
  </si>
  <si>
    <t>Vétérans</t>
  </si>
  <si>
    <t xml:space="preserve">/ nbre </t>
  </si>
  <si>
    <t>Challenge Fédéral 3 mixte</t>
  </si>
  <si>
    <t>corpos réels</t>
  </si>
  <si>
    <t>Individuels, Vétérans, Doublettes : seule, la 1 ère phase ( départementale, voire régionale ) est prise en compte.</t>
  </si>
  <si>
    <t>Commentaires :</t>
  </si>
  <si>
    <t>Les clubs présents en divisions nationales du Chpt Clubs sont comptabilisés, l'étude se voulant globale.</t>
  </si>
  <si>
    <t>la participation est massive.</t>
  </si>
  <si>
    <t xml:space="preserve">Attractivité des Centres </t>
  </si>
  <si>
    <t>indiv</t>
  </si>
  <si>
    <t xml:space="preserve">La plupart des centres ont très peu de compétitions ouvertes à la région. Elles sont ciblées par zones ( phase </t>
  </si>
  <si>
    <t>Le dernier onglet du fichier vous détaille celles-ci.</t>
  </si>
  <si>
    <t>règlement</t>
  </si>
  <si>
    <t>limite</t>
  </si>
  <si>
    <t>réels</t>
  </si>
  <si>
    <t>Participations Tournois Nationaux ET journées Ligue Régionale  saison 2016 - 2017</t>
  </si>
  <si>
    <t>Jour 1 LR Coupe BN Trio</t>
  </si>
  <si>
    <t>L'Aigle</t>
  </si>
  <si>
    <t>école Cher.</t>
  </si>
  <si>
    <t>école St-Lô</t>
  </si>
  <si>
    <t>école Argen.</t>
  </si>
  <si>
    <t>Flers   B.  I.</t>
  </si>
  <si>
    <t>éq.  5 mixte</t>
  </si>
  <si>
    <t>indiv.scr.-hdp</t>
  </si>
  <si>
    <t>Cochon 2 TTMP</t>
  </si>
  <si>
    <t>St-lô 14 P</t>
  </si>
  <si>
    <t>nbre</t>
  </si>
  <si>
    <t>div. régions</t>
  </si>
  <si>
    <t>basse ndie</t>
  </si>
  <si>
    <t>haute ndie</t>
  </si>
  <si>
    <t>TOURNOIS  NATIONAUX</t>
  </si>
  <si>
    <t xml:space="preserve"> hdp 1 2 4 M</t>
  </si>
  <si>
    <t>CHE</t>
  </si>
  <si>
    <t>O</t>
  </si>
  <si>
    <t>R</t>
  </si>
  <si>
    <t>N</t>
  </si>
  <si>
    <t>E</t>
  </si>
  <si>
    <t>VA</t>
  </si>
  <si>
    <t>DOS</t>
  </si>
  <si>
    <t>nbre joueurs</t>
  </si>
  <si>
    <t>nbre compétitions</t>
  </si>
  <si>
    <t>région</t>
  </si>
  <si>
    <t>tions</t>
  </si>
  <si>
    <t>com-</t>
  </si>
  <si>
    <t>péti-</t>
  </si>
  <si>
    <t>moyen.</t>
  </si>
  <si>
    <t>joueur</t>
  </si>
  <si>
    <t>12 pistes</t>
  </si>
  <si>
    <t>8 pistes</t>
  </si>
  <si>
    <t>14 pistes</t>
  </si>
  <si>
    <t>6 pistes</t>
  </si>
  <si>
    <t>/comp.</t>
  </si>
  <si>
    <t>Compétitions Fédérales 2016 - 2017 : Récapitulatif  par  Centres</t>
  </si>
  <si>
    <t>Andouille 1 2 4 hdp</t>
  </si>
  <si>
    <t>Challenge Fédéral  régional</t>
  </si>
  <si>
    <t>doublettes hdp 80</t>
  </si>
  <si>
    <t>doublettes hdp 70</t>
  </si>
  <si>
    <t>lignes tournois</t>
  </si>
  <si>
    <t>individuel scratch - hdp 70</t>
  </si>
  <si>
    <t>équipe de 5 mixte hdp 70</t>
  </si>
  <si>
    <t xml:space="preserve">Cochon </t>
  </si>
  <si>
    <t>Coupe du Monde  centre</t>
  </si>
  <si>
    <t>26-27avr</t>
  </si>
  <si>
    <t>20-28avr</t>
  </si>
  <si>
    <t>124hdp</t>
  </si>
  <si>
    <t>Andouille</t>
  </si>
  <si>
    <t>coupe du monde phase centre</t>
  </si>
  <si>
    <t>coupe corpo</t>
  </si>
  <si>
    <t>Corpos région</t>
  </si>
  <si>
    <t>SYNTHESE de la Participation Régionale aux Compétitions 2016 - 2017</t>
  </si>
  <si>
    <t>avril</t>
  </si>
  <si>
    <t>CDC  Hommes  N3 jour 3</t>
  </si>
  <si>
    <t>Interegion Indiv.Excellences H</t>
  </si>
  <si>
    <t>Région Indiv. Honneurs  H D</t>
  </si>
  <si>
    <t>Interregion Indiv.Excellence H</t>
  </si>
  <si>
    <t>Journées Comité Régional</t>
  </si>
  <si>
    <t>Jeunes</t>
  </si>
  <si>
    <t>3 ème jour : doubl. SCR + HDP</t>
  </si>
  <si>
    <t>Challenge  Fédéral</t>
  </si>
  <si>
    <t>Chpt France Doublettes</t>
  </si>
  <si>
    <t>Sport Entreprise</t>
  </si>
  <si>
    <t>Chpt France Vétérans</t>
  </si>
  <si>
    <t>Chpt France Individuels</t>
  </si>
  <si>
    <t>Chpt  France  Clubs</t>
  </si>
  <si>
    <t>Coupe  du  Monde</t>
  </si>
  <si>
    <t>Coupe du Monde  phase centre</t>
  </si>
  <si>
    <t>CDC  Dames  N2 + N3 jour 3</t>
  </si>
  <si>
    <t>CDC R1 Hommes  jour 3</t>
  </si>
  <si>
    <t>CDC R2 Hommes  jour 3</t>
  </si>
  <si>
    <t>CDC R3 Hommes  jour 3</t>
  </si>
  <si>
    <t>CDC R1 Dames  jour 3</t>
  </si>
  <si>
    <t>CDC R2 Dames  jour 3</t>
  </si>
  <si>
    <t>challenge régional jeunes</t>
  </si>
  <si>
    <t>Coupe du Monde  phase région</t>
  </si>
  <si>
    <t>x avril</t>
  </si>
  <si>
    <t>Fédéral</t>
  </si>
  <si>
    <t>CDC Dames  N 3 report J 1</t>
  </si>
  <si>
    <t xml:space="preserve">1 er jour Coupe Basse Ndie </t>
  </si>
  <si>
    <t>Coupe du Monde  région</t>
  </si>
  <si>
    <t>Challenge  Jeunes</t>
  </si>
  <si>
    <t>Challenge Jeunes</t>
  </si>
  <si>
    <t>3 è j LR  2 scr-hdp</t>
  </si>
  <si>
    <t>clubs  et  nombres de joueurs au  listing de  JUIN  2017</t>
  </si>
  <si>
    <t>Challenge Fédéral inter-région</t>
  </si>
  <si>
    <t>1 2 4 mixte hdp</t>
  </si>
  <si>
    <t xml:space="preserve"> 1 2 4 mixte hdp</t>
  </si>
  <si>
    <t>2ème j Comité</t>
  </si>
  <si>
    <t>3 ème j Comité 2 scr-hdp</t>
  </si>
  <si>
    <t>1 er j LR Cpe 3 hdp</t>
  </si>
  <si>
    <t>2 è j LR 3 M hdp</t>
  </si>
  <si>
    <t>Jour 3 LR  2 scr_hdp</t>
  </si>
  <si>
    <t>Les formules des 3 journées de Ligue Régionale s'essoufflent. En témoigne le taux de remplissage de 58 %.</t>
  </si>
  <si>
    <t>Seules, les 3 journées de Ligue Régionale permettent d'avoir une idée plus précise, ainsi que les compétitions privées.</t>
  </si>
  <si>
    <t>représentativité</t>
  </si>
  <si>
    <t>manche</t>
  </si>
  <si>
    <t>calvados</t>
  </si>
  <si>
    <t>orne</t>
  </si>
  <si>
    <t>commentaires  généraux :</t>
  </si>
  <si>
    <t>commentaires  par centre :</t>
  </si>
  <si>
    <t>acceuil remarquable.</t>
  </si>
  <si>
    <t xml:space="preserve">Argentan s'en sort très bien en raison des formules de jeu nécéssitant peu d'équipes et en compensant la scorabilité difficile par une organisation et un </t>
  </si>
  <si>
    <t xml:space="preserve">Vire a tenté une expérience de conditions de jeu qui n'a pas été appréciée mais il ne semble pas que le club en patira la saison prochaine. </t>
  </si>
  <si>
    <t>moyenne joueur / compét.</t>
  </si>
  <si>
    <t>commentaires  par club :</t>
  </si>
  <si>
    <t>Cherbourg se déplace, mais  surtout à Bayeux et St-lô</t>
  </si>
  <si>
    <t>moyenne joueur / 3  compét.</t>
  </si>
  <si>
    <t>Les formules de jeu en sont peut-être la cause, mais elles ne sont pas remises en question pour la saison prochaine.</t>
  </si>
  <si>
    <t xml:space="preserve">le Dragon Bowl est le club qui se déplace le plus ( proportionnellement au nombre de joueurs ), hormis à Argentan </t>
  </si>
  <si>
    <t>les  2 clubs de St-lô jouent très peu à St-lô, les Bad Boys boycottent Argentan</t>
  </si>
  <si>
    <t>Les Vikings  vont partout mais privilégient Bayeux, tout comme les Eagles, mais eux en petit nombre.</t>
  </si>
  <si>
    <t>Le PLA joue essentiellement à Argentan et le FBI fait des présences symboliques et ne va pas non plus à Argentan.</t>
  </si>
  <si>
    <t>des 3 centres  pour les journées  LR,  la participation ' kilométrique ' des jeunes de l' Ecole de Cherbourg,  le nombre</t>
  </si>
  <si>
    <t>de jeunes lors de la  1 ère journée jeunes : seulement 27 ainsi que le % de jeunes à 39 % pour le challenge jeunes.</t>
  </si>
  <si>
    <t>nbre moyen de joueurs</t>
  </si>
  <si>
    <t xml:space="preserve">Le Chpt Clubs reste la vitrine des clubs, tous les clubs sont présents ( quelque soit leur nombre des licenciés ) et </t>
  </si>
  <si>
    <t xml:space="preserve">Le choix des centres ( avec les trajets et  frais y afférents) n'est pas anodin, comme semblent l'indiquer le choix de 2 </t>
  </si>
  <si>
    <t>Les centres à scorabilité difficile ( Argentan et Cherbourg ) ne sont donc pas recherchés par les joueurs.</t>
  </si>
  <si>
    <t>départementale,régionale…. ) ou par catégories ( jeunes, vétérans, individuels, corpos )</t>
  </si>
  <si>
    <t>Cherbourg a fait l'effort de jouer à Argentan, que les clubs saint-lois ont zappé.  Les Vikings, Dragons, et les Eagles ont</t>
  </si>
  <si>
    <t>réduit leur participation. A l'opposé, Flers se satisfait de ces compétitions. Le PLA joue toujours d'abord chez lui.</t>
  </si>
  <si>
    <t>S'agissanrt de compétitions, les % sont déterminés en fonction du nombre de joueurs ayant des lignes</t>
  </si>
  <si>
    <t>de compétition ( base listing de juin 2017 ).</t>
  </si>
  <si>
    <t>Les jeunes participent activement , comme l'atteste le taux de remplissage de près de 63 % pour le  championnat</t>
  </si>
  <si>
    <t>jeunes, la baisse  constaté pour le challenge juenes provient sans doute du choix du centre retenu.</t>
  </si>
  <si>
    <t>ouvertes à tous ( doublettes, individuels, journées Ligue Régionale ).</t>
  </si>
  <si>
    <t>Les compétitions spécifiques des catégories ( jeunes, vétérans, corpos ) devancent largement les compétitions</t>
  </si>
  <si>
    <t>la région est bien dotée : 8 tournois, comparativement à d'autres régions : Nord 1 , Picardie 1 , Hte Ndie 3 , PACA 6, Bourgogne 3 , Lorraine 5 , etc…</t>
  </si>
  <si>
    <t>les tournois ont font le plein d'engagements, hormis les doublettes hdp de Bayeux en avril : 2 places vacantes ( 4 joueurs )  sur  48</t>
  </si>
  <si>
    <t>on observe que 80 % des joueurs ont moins de 100 lignes tournois au listing, ce qui s'ignifie qu'ils font essentiellement les compétitions fédérales. Donc,</t>
  </si>
  <si>
    <t>3 joueurs sur 5 sont bas normands, ce qui peut paraître, de prime abord, faible compte tenu de la limitation des frais de déplacements, mais à l'examen,</t>
  </si>
  <si>
    <t>cette proportion de 3 sur 5 se révèle tout à fait honnête. En outre, elle fluctue énormément, de 44 % à 85 %.</t>
  </si>
  <si>
    <t>les joueurs bretons se plaignent de leurs tournois, aussi viennent-ils maintenant dans la région : st-lô, vire. Dixit Michel Gueyte du BC La RANCE</t>
  </si>
  <si>
    <t>St-lô fait la part belle aux joueurs extra régionaux. Mais les dernières conditions de jeu offertes pénaliseront peut-être la reconduction des tournois.</t>
  </si>
  <si>
    <t>Bayeux présente des % équilibrés : 65 % de bas bormands, 15 % de hauts normands et 20 % d'extra -égionaux.</t>
  </si>
  <si>
    <t xml:space="preserve">JOURNEES LIGUE REGIONALE </t>
  </si>
  <si>
    <t>la 3 ème journée compense beaucoup les 2 premières mais globalement la participation est rès faible par rapport aux  attentes.</t>
  </si>
  <si>
    <t>St-lô</t>
  </si>
  <si>
    <t>Ganne Gilles</t>
  </si>
  <si>
    <t>Lemazurier Annie</t>
  </si>
  <si>
    <t>Mariette Laure</t>
  </si>
  <si>
    <t>Niobey Hubert</t>
  </si>
  <si>
    <t>Gadais Lucie</t>
  </si>
  <si>
    <t>Gadais Stéphane</t>
  </si>
  <si>
    <t>Mercier Régine</t>
  </si>
  <si>
    <t>Gadais Catherine</t>
  </si>
  <si>
    <t>Catherine Christophe</t>
  </si>
  <si>
    <t>Lecordier Emmanuel</t>
  </si>
  <si>
    <t>Gille Jean Luc</t>
  </si>
  <si>
    <t>Lecarpentier Denis</t>
  </si>
  <si>
    <t>Mette Théophile</t>
  </si>
  <si>
    <t>Le Terrier Guillaume</t>
  </si>
  <si>
    <t>Boucret Romain</t>
  </si>
  <si>
    <t>Noury Michel</t>
  </si>
  <si>
    <t>Mennelet Nenoît</t>
  </si>
  <si>
    <t>Gicquel Marc</t>
  </si>
  <si>
    <t>Bonneaventure Philippe</t>
  </si>
  <si>
    <t>Réault Yannick</t>
  </si>
  <si>
    <t>Desprès Grégoire</t>
  </si>
  <si>
    <t>Aumont Martial</t>
  </si>
  <si>
    <t>Leonard Corentin</t>
  </si>
  <si>
    <t>Naga Fabrice</t>
  </si>
  <si>
    <t>Mesnil Bernard</t>
  </si>
  <si>
    <t>Callo Myriam</t>
  </si>
  <si>
    <t>Mesnil Mauricette</t>
  </si>
  <si>
    <t>Després Amandine</t>
  </si>
  <si>
    <t>Després Amélie</t>
  </si>
  <si>
    <t>Legendre Sabrina</t>
  </si>
  <si>
    <t>ECOLE CHERBOURG</t>
  </si>
  <si>
    <t>Sionville Philippe</t>
  </si>
  <si>
    <t>Mascot Lionel</t>
  </si>
  <si>
    <t>VIKINGS</t>
  </si>
  <si>
    <t>Savanchomkéo Anousay</t>
  </si>
  <si>
    <t>Savanchomkéo Khansay</t>
  </si>
  <si>
    <t>Josset Pierre</t>
  </si>
  <si>
    <t>Lefillatre Denis</t>
  </si>
  <si>
    <t>Benoist Denis</t>
  </si>
  <si>
    <t>Mallard Sylvie</t>
  </si>
  <si>
    <t>Prunot Dominique</t>
  </si>
  <si>
    <t>Charbides Christian</t>
  </si>
  <si>
    <t>Charbides Isabelle</t>
  </si>
  <si>
    <t>Delabrière François</t>
  </si>
  <si>
    <t>Lahaye Jonathan</t>
  </si>
  <si>
    <t>Hamon Chantal</t>
  </si>
  <si>
    <t>DRAGONS</t>
  </si>
  <si>
    <t>Derambure Bernard</t>
  </si>
  <si>
    <t>Basle Pascal</t>
  </si>
  <si>
    <t>Brossard Gilbert</t>
  </si>
  <si>
    <t>Lagreve Yann</t>
  </si>
  <si>
    <t>Navarrete Jean Marc</t>
  </si>
  <si>
    <t>EAGLES</t>
  </si>
  <si>
    <t>Vivien Joel</t>
  </si>
  <si>
    <t>LEOPARDS</t>
  </si>
  <si>
    <t>Rouzic Dominique</t>
  </si>
  <si>
    <t>Lubin Alain</t>
  </si>
  <si>
    <t>Guillouf Patrice</t>
  </si>
  <si>
    <t>Ruissel Didier</t>
  </si>
  <si>
    <t>Legras Jérôme</t>
  </si>
  <si>
    <t>Plomion Babeth</t>
  </si>
  <si>
    <t>Dufour Marcel</t>
  </si>
  <si>
    <t>Yonnet Daniel</t>
  </si>
  <si>
    <t>ECOLE ARGENTAN</t>
  </si>
  <si>
    <t>L'AIGLE</t>
  </si>
  <si>
    <t>Dutheil Claudine</t>
  </si>
  <si>
    <t>Dutheil Jean Yves</t>
  </si>
  <si>
    <t>Leveau Patrick</t>
  </si>
  <si>
    <t>Lesne Erick</t>
  </si>
  <si>
    <t>Quignon Xavier</t>
  </si>
  <si>
    <t>Lelerre Daniel</t>
  </si>
  <si>
    <t>Métivier Virginie</t>
  </si>
  <si>
    <t>ECOLE ST- LO</t>
  </si>
  <si>
    <t>Caru Gaetan</t>
  </si>
  <si>
    <t>Caru Anne</t>
  </si>
  <si>
    <t>Maincent Fabien</t>
  </si>
  <si>
    <t>Cooper Jeffrey</t>
  </si>
  <si>
    <t>Aubert Bernard</t>
  </si>
  <si>
    <t>Peloquin Loic</t>
  </si>
  <si>
    <t>Michou Daniel</t>
  </si>
  <si>
    <t>Besnier Frédéric</t>
  </si>
  <si>
    <t>Canu Didier</t>
  </si>
  <si>
    <t>Boucret Guy</t>
  </si>
  <si>
    <t>Rodrigues Jean</t>
  </si>
  <si>
    <t>Busnoult Célia</t>
  </si>
  <si>
    <t>Cordier Laurette</t>
  </si>
  <si>
    <t>Maincent Sylvie</t>
  </si>
  <si>
    <t>Le Breut Elisabeth</t>
  </si>
  <si>
    <t>Busnoult Sandrine</t>
  </si>
  <si>
    <t>Degel Jacqueline</t>
  </si>
  <si>
    <t>Mette Léonore</t>
  </si>
  <si>
    <t>Chedot Viviane</t>
  </si>
  <si>
    <t>Suard Jean</t>
  </si>
  <si>
    <t>Guérin Jean Pierre</t>
  </si>
  <si>
    <t>Soret Mathéo</t>
  </si>
  <si>
    <t>Germain Arnaud</t>
  </si>
  <si>
    <t>Benoist Valentin</t>
  </si>
  <si>
    <t>Perrière Clément</t>
  </si>
  <si>
    <t>Villedieu Valentin</t>
  </si>
  <si>
    <t>Moulin Jimmy</t>
  </si>
  <si>
    <t>Morel Patricia</t>
  </si>
  <si>
    <t>Korecki Ladislas</t>
  </si>
  <si>
    <t>Lecomte Laurent</t>
  </si>
  <si>
    <t>Simon Michel</t>
  </si>
  <si>
    <t>BAD BOYS</t>
  </si>
  <si>
    <t>Lecerf Jean Luc</t>
  </si>
  <si>
    <t>Leroy Didier</t>
  </si>
  <si>
    <t>Le Terrier Isabelle</t>
  </si>
  <si>
    <t>Delaunay Fabrice</t>
  </si>
  <si>
    <t>Genest Thomas</t>
  </si>
  <si>
    <t>Pousse Pascal</t>
  </si>
  <si>
    <t>Rouxel David</t>
  </si>
  <si>
    <t>Garcon Pascal</t>
  </si>
  <si>
    <t>Magnin Eric</t>
  </si>
  <si>
    <t>Naga Gaetan</t>
  </si>
  <si>
    <t>Marchand Philippe</t>
  </si>
  <si>
    <t>Jouin Stéphane</t>
  </si>
  <si>
    <t>Legouix Steven</t>
  </si>
  <si>
    <t>Nardi Colombe Serge</t>
  </si>
  <si>
    <t>Mesnier Françoise</t>
  </si>
  <si>
    <t>Gresselin Cyrille</t>
  </si>
  <si>
    <t>Delafosse Florian</t>
  </si>
  <si>
    <t>Morel Anne Gaelle</t>
  </si>
  <si>
    <t>Foulon Pascal</t>
  </si>
  <si>
    <t>Arnaudin Bruno</t>
  </si>
  <si>
    <t>Bourdon Enzo</t>
  </si>
  <si>
    <t>Magnin Alain</t>
  </si>
  <si>
    <t>Arg.</t>
  </si>
  <si>
    <t>Benoit Jérôme</t>
  </si>
  <si>
    <t>Benoit Nathalie</t>
  </si>
  <si>
    <t>Hamard Fanny</t>
  </si>
  <si>
    <t>Cailly Chistine</t>
  </si>
  <si>
    <t>Foucher Marie Christine</t>
  </si>
  <si>
    <t>Lamade Jean Marie</t>
  </si>
  <si>
    <t>Vindard Gilbert</t>
  </si>
  <si>
    <t>Mercier Axelle</t>
  </si>
  <si>
    <t>Gadais Alain</t>
  </si>
  <si>
    <t>Maincent Thomas</t>
  </si>
  <si>
    <t>Duval Guillaume</t>
  </si>
  <si>
    <t>Houy Thierry</t>
  </si>
  <si>
    <t>Horion François</t>
  </si>
  <si>
    <t>Laroque Elisabeth</t>
  </si>
  <si>
    <t>Reggi Philippe</t>
  </si>
  <si>
    <t>Asselin Line</t>
  </si>
  <si>
    <t>Delafosse Nicolas</t>
  </si>
  <si>
    <t>Bouvaine Pierre</t>
  </si>
  <si>
    <t>Bouvaine Jacques</t>
  </si>
  <si>
    <t>Enguehard Nathalie</t>
  </si>
  <si>
    <t>Pousse Véronique</t>
  </si>
  <si>
    <t>Christel Eric</t>
  </si>
  <si>
    <t>De Smet Christiane</t>
  </si>
  <si>
    <t>Reeves Rodney</t>
  </si>
  <si>
    <t>Tapin Michel</t>
  </si>
  <si>
    <t>Basle Christine</t>
  </si>
  <si>
    <t>Cuisinier Cynthia</t>
  </si>
  <si>
    <t>Soret Lou Ann</t>
  </si>
  <si>
    <t>Ruissel Christèle</t>
  </si>
  <si>
    <t>André Jean Pierre</t>
  </si>
  <si>
    <t>Leguiller Patricia</t>
  </si>
  <si>
    <t>fédéral</t>
  </si>
  <si>
    <t>Chall.</t>
  </si>
  <si>
    <t>2 scr</t>
  </si>
  <si>
    <t>lettes</t>
  </si>
  <si>
    <t>Doub-</t>
  </si>
  <si>
    <t>Gendarme Alain</t>
  </si>
  <si>
    <t>Leconte Christophe</t>
  </si>
  <si>
    <t>Penloup Gérard</t>
  </si>
  <si>
    <t>Lemoine Julien</t>
  </si>
  <si>
    <t>Le Moel Jean Claude</t>
  </si>
  <si>
    <t>Le Moel  Adrian</t>
  </si>
  <si>
    <t>Lepage Hubert</t>
  </si>
  <si>
    <t>Sadot Daniel</t>
  </si>
  <si>
    <t>Sevin Christophe</t>
  </si>
  <si>
    <t>Etienne Eric</t>
  </si>
  <si>
    <t>Ruelle Xavier</t>
  </si>
  <si>
    <t>Roine Philippe</t>
  </si>
  <si>
    <t>Molle Claudine</t>
  </si>
  <si>
    <t>Trudelle Louisette</t>
  </si>
  <si>
    <t>Prunier Laure</t>
  </si>
  <si>
    <t>Houbre Julie</t>
  </si>
  <si>
    <t>Indivi-</t>
  </si>
  <si>
    <t>duels</t>
  </si>
  <si>
    <t>Tournois  Privés</t>
  </si>
  <si>
    <t>titions</t>
  </si>
  <si>
    <t>compé-</t>
  </si>
  <si>
    <t>Bouvier Jean Louis</t>
  </si>
  <si>
    <t>Prunier Eric</t>
  </si>
  <si>
    <t>Lemière Laurie</t>
  </si>
  <si>
    <t>Levesque Jeremy</t>
  </si>
  <si>
    <t>Leguerrier Mathias</t>
  </si>
  <si>
    <t>Bremond Michel</t>
  </si>
  <si>
    <t>Meunier Meagan</t>
  </si>
  <si>
    <t>Lelerre Françoise</t>
  </si>
  <si>
    <t>Métivier Chantal</t>
  </si>
  <si>
    <t>Lelerre Catherine</t>
  </si>
  <si>
    <t>Bremond Françoise</t>
  </si>
  <si>
    <t>Ridoux Frédéric</t>
  </si>
  <si>
    <t>Michou Françoise</t>
  </si>
  <si>
    <t>Blanchard Stéphane</t>
  </si>
  <si>
    <t>Compétitions  Fédérales</t>
  </si>
  <si>
    <t>toutes</t>
  </si>
  <si>
    <t>Leprince Christine</t>
  </si>
  <si>
    <t>Reggi Florence</t>
  </si>
  <si>
    <t>Nativelle Ludovic</t>
  </si>
  <si>
    <t>Kaiser Laurent</t>
  </si>
  <si>
    <t>Ameye Bertrand</t>
  </si>
  <si>
    <t>Anfray Anthony</t>
  </si>
  <si>
    <t>Guiriec Jérémy</t>
  </si>
  <si>
    <t>Moisy Catherine</t>
  </si>
  <si>
    <t>Culleron Noemie</t>
  </si>
  <si>
    <t>Dersel Liliane</t>
  </si>
  <si>
    <t>Noury Jocelyne</t>
  </si>
  <si>
    <t>chpt</t>
  </si>
  <si>
    <t>des</t>
  </si>
  <si>
    <t>clubs</t>
  </si>
  <si>
    <t>Rudel Marcel</t>
  </si>
  <si>
    <t>Dersel Michel</t>
  </si>
  <si>
    <t>Ambrois Laurent</t>
  </si>
  <si>
    <t>Prunier Lucas</t>
  </si>
  <si>
    <t>Charbaut Eddy</t>
  </si>
  <si>
    <t>Charbaut Dominique</t>
  </si>
  <si>
    <t>Rimbaud François</t>
  </si>
  <si>
    <t>Henry Georges</t>
  </si>
  <si>
    <t>Mellal Samir</t>
  </si>
  <si>
    <t>Marie Florian</t>
  </si>
  <si>
    <t>Dardenne Thierry</t>
  </si>
  <si>
    <t>Bonnouvrier Jean Marc</t>
  </si>
  <si>
    <t>Le Grives Michel</t>
  </si>
  <si>
    <t>Intelisano Stéphane</t>
  </si>
  <si>
    <t>Neuville Pascal</t>
  </si>
  <si>
    <t>Bonassi Alexandre</t>
  </si>
  <si>
    <t>Barroso Christian</t>
  </si>
  <si>
    <t>Moisy Jean Paul</t>
  </si>
  <si>
    <t>Katana Claude Alain</t>
  </si>
  <si>
    <t>Lelièvre Grégory</t>
  </si>
  <si>
    <t>Lipsmeier Médéric</t>
  </si>
  <si>
    <t>Baker Henry</t>
  </si>
  <si>
    <t>Chapellière Franck</t>
  </si>
  <si>
    <t>Plomion Christian</t>
  </si>
  <si>
    <t>Marie Stéphane</t>
  </si>
  <si>
    <t>Rigoulot Stéphane</t>
  </si>
  <si>
    <t>Lebarbier Léo</t>
  </si>
  <si>
    <t>Duval Patrick</t>
  </si>
  <si>
    <t>Guerrey Daniel</t>
  </si>
  <si>
    <t>Guerrey Marie France</t>
  </si>
  <si>
    <t>Mysoet Laurent</t>
  </si>
  <si>
    <t>Noyer Patrice</t>
  </si>
  <si>
    <t>Auger Madeleine</t>
  </si>
  <si>
    <t>Fouin Marie Claude</t>
  </si>
  <si>
    <t>Perrière Jean</t>
  </si>
  <si>
    <t>Nativelle Jean Claude</t>
  </si>
  <si>
    <t>Huet Karine</t>
  </si>
  <si>
    <t>Mathurin Flavien</t>
  </si>
  <si>
    <t>Mathurin Elodie</t>
  </si>
  <si>
    <t>Richart Claude</t>
  </si>
  <si>
    <t>Charron Dominique</t>
  </si>
  <si>
    <t>Thouroude Sandrine</t>
  </si>
  <si>
    <t>Potel Hervé</t>
  </si>
  <si>
    <t>Chape  Jérôme</t>
  </si>
  <si>
    <t>Le Breut Thierry</t>
  </si>
  <si>
    <t>Lelièvre Dominique</t>
  </si>
  <si>
    <t>Saba Franco</t>
  </si>
  <si>
    <t>Abadie Laurent</t>
  </si>
  <si>
    <t>Abadie Isabelle</t>
  </si>
  <si>
    <t>B C  CHERBOURG</t>
  </si>
  <si>
    <t>fédé-</t>
  </si>
  <si>
    <t>rales</t>
  </si>
  <si>
    <t>Perrière J.-Christophe</t>
  </si>
  <si>
    <t xml:space="preserve">phase 1 indiv Elite inter-région </t>
  </si>
  <si>
    <t>Participation des joueurs aux compétitions  2016 - 2017</t>
  </si>
  <si>
    <t>bases :</t>
  </si>
  <si>
    <t xml:space="preserve">Clavier Fanfan </t>
  </si>
  <si>
    <t>FLERS  BOWLING IMPACT</t>
  </si>
  <si>
    <t>PATRONAGE L. ARGENTAN</t>
  </si>
  <si>
    <t>INDIVIDUEL</t>
  </si>
  <si>
    <t>lr J 1</t>
  </si>
  <si>
    <t>lr J 2</t>
  </si>
  <si>
    <t xml:space="preserve">lr J 3 </t>
  </si>
  <si>
    <t>2ttmp</t>
  </si>
  <si>
    <t>2hdp</t>
  </si>
  <si>
    <t>3hdp</t>
  </si>
  <si>
    <t>3m hd</t>
  </si>
  <si>
    <t>2 s h</t>
  </si>
  <si>
    <t>1scr</t>
  </si>
  <si>
    <t>5 mhd</t>
  </si>
  <si>
    <t>124mh</t>
  </si>
  <si>
    <t>124h</t>
  </si>
  <si>
    <t>1 sc h</t>
  </si>
  <si>
    <t>Oliviera David</t>
  </si>
  <si>
    <t>Denis Lefillatre est le seul à avoir fait les 8 tournois privés.</t>
  </si>
  <si>
    <t>Sur les 15 compétitions retenues, Denis Lefillatre se distingue puisqu'il en a joué le plus : 14 , devant Laure Mariette et Marcel Dufour : 12.</t>
  </si>
  <si>
    <t>Mette</t>
  </si>
  <si>
    <t>Lelerre</t>
  </si>
  <si>
    <t>Mennelet</t>
  </si>
  <si>
    <t>Noury</t>
  </si>
  <si>
    <t>Réault</t>
  </si>
  <si>
    <t>Le Terrier</t>
  </si>
  <si>
    <t>Bouvaine P</t>
  </si>
  <si>
    <t>BCH</t>
  </si>
  <si>
    <t>Kaiser</t>
  </si>
  <si>
    <t>Lefillatre</t>
  </si>
  <si>
    <t>Josset</t>
  </si>
  <si>
    <t>Charbides</t>
  </si>
  <si>
    <t>Lahaye</t>
  </si>
  <si>
    <t>Benoist V</t>
  </si>
  <si>
    <t>Dutheil</t>
  </si>
  <si>
    <t>Anousay</t>
  </si>
  <si>
    <t xml:space="preserve">F B I </t>
  </si>
  <si>
    <t>Legras</t>
  </si>
  <si>
    <t>Ruissel</t>
  </si>
  <si>
    <t>Bourdon</t>
  </si>
  <si>
    <t>Guiriec</t>
  </si>
  <si>
    <t>Genest</t>
  </si>
  <si>
    <t>Lemoine</t>
  </si>
  <si>
    <t>Anfray</t>
  </si>
  <si>
    <t>Villedieu</t>
  </si>
  <si>
    <t>Caru</t>
  </si>
  <si>
    <t>Duval</t>
  </si>
  <si>
    <t>Besnier</t>
  </si>
  <si>
    <t>Ameye</t>
  </si>
  <si>
    <t>Vivien</t>
  </si>
  <si>
    <t>Marchand</t>
  </si>
  <si>
    <t>Rouxel</t>
  </si>
  <si>
    <t>Boucret R</t>
  </si>
  <si>
    <t>Aumont</t>
  </si>
  <si>
    <t>Bonneaventure</t>
  </si>
  <si>
    <t>Després</t>
  </si>
  <si>
    <t>Naga F</t>
  </si>
  <si>
    <t>Bouvier</t>
  </si>
  <si>
    <t>Gicquel</t>
  </si>
  <si>
    <t>Leroy</t>
  </si>
  <si>
    <t>Rudel</t>
  </si>
  <si>
    <t>Ruelle</t>
  </si>
  <si>
    <t>Rodrigues</t>
  </si>
  <si>
    <t>Pousse</t>
  </si>
  <si>
    <t>Prunier L</t>
  </si>
  <si>
    <t>Dersel</t>
  </si>
  <si>
    <t>Etienne</t>
  </si>
  <si>
    <t>Garcon</t>
  </si>
  <si>
    <t>Ambrois</t>
  </si>
  <si>
    <t>ECOLE ST LO</t>
  </si>
  <si>
    <t>Lecomte</t>
  </si>
  <si>
    <t>Lecerf</t>
  </si>
  <si>
    <t>Korecki</t>
  </si>
  <si>
    <t>Maincent T</t>
  </si>
  <si>
    <t>Maincent F</t>
  </si>
  <si>
    <t>Sionville</t>
  </si>
  <si>
    <t>Delaunay</t>
  </si>
  <si>
    <t>Abadie</t>
  </si>
  <si>
    <t xml:space="preserve">Perrière JC </t>
  </si>
  <si>
    <t xml:space="preserve">Perrière C </t>
  </si>
  <si>
    <t>Dufour</t>
  </si>
  <si>
    <t>Ridoux</t>
  </si>
  <si>
    <t>Richart</t>
  </si>
  <si>
    <t>Charron</t>
  </si>
  <si>
    <t>Delafosse N</t>
  </si>
  <si>
    <t>Delafosse F</t>
  </si>
  <si>
    <t>Lecarpentier</t>
  </si>
  <si>
    <t>Gresselin</t>
  </si>
  <si>
    <t>Niobey</t>
  </si>
  <si>
    <t>Ganne</t>
  </si>
  <si>
    <t>Houy</t>
  </si>
  <si>
    <t>R 1  H</t>
  </si>
  <si>
    <t>N 3 C H</t>
  </si>
  <si>
    <t>N 3 E H</t>
  </si>
  <si>
    <t>N 3 D H</t>
  </si>
  <si>
    <t>R 2  H</t>
  </si>
  <si>
    <t>Lecordier</t>
  </si>
  <si>
    <t>Catherine</t>
  </si>
  <si>
    <t>Gadais S</t>
  </si>
  <si>
    <t>Nativelle</t>
  </si>
  <si>
    <t>Reggi</t>
  </si>
  <si>
    <t>Rouzic</t>
  </si>
  <si>
    <t>Henry</t>
  </si>
  <si>
    <t>Lubin</t>
  </si>
  <si>
    <t>Charbaud E</t>
  </si>
  <si>
    <t>Charbaud F</t>
  </si>
  <si>
    <t>Rimbaud</t>
  </si>
  <si>
    <t>Simon</t>
  </si>
  <si>
    <t>Peloquin</t>
  </si>
  <si>
    <t>Cooper</t>
  </si>
  <si>
    <t>Michou</t>
  </si>
  <si>
    <t>Suard</t>
  </si>
  <si>
    <t>Magnin E</t>
  </si>
  <si>
    <t>Soret</t>
  </si>
  <si>
    <t>Legouix</t>
  </si>
  <si>
    <t>Foulon</t>
  </si>
  <si>
    <t>Mellal</t>
  </si>
  <si>
    <t>André</t>
  </si>
  <si>
    <t>Le Bret</t>
  </si>
  <si>
    <t>Navarrete</t>
  </si>
  <si>
    <t>Derambure</t>
  </si>
  <si>
    <t>Lelièvre</t>
  </si>
  <si>
    <t>Basle</t>
  </si>
  <si>
    <t>Lagreve</t>
  </si>
  <si>
    <t>Saba</t>
  </si>
  <si>
    <t>L’ AIGLE</t>
  </si>
  <si>
    <t>Guerrey</t>
  </si>
  <si>
    <t>Myoset</t>
  </si>
  <si>
    <t>Dardenne</t>
  </si>
  <si>
    <t>Marie</t>
  </si>
  <si>
    <t>Le Grives</t>
  </si>
  <si>
    <t>Bonnouvrier</t>
  </si>
  <si>
    <t>R 3  H</t>
  </si>
  <si>
    <t>Intelisano</t>
  </si>
  <si>
    <t>Roine</t>
  </si>
  <si>
    <t>Neuville</t>
  </si>
  <si>
    <t>Sevin</t>
  </si>
  <si>
    <t>Mesnil</t>
  </si>
  <si>
    <t>Brémond</t>
  </si>
  <si>
    <t>Leguerrier</t>
  </si>
  <si>
    <t>Chapellière</t>
  </si>
  <si>
    <t>Nardi</t>
  </si>
  <si>
    <t>Magnin A</t>
  </si>
  <si>
    <t>Le Moel A</t>
  </si>
  <si>
    <t>Le Moel JC</t>
  </si>
  <si>
    <t>Jouin</t>
  </si>
  <si>
    <t>Lipsmeier</t>
  </si>
  <si>
    <t>Baker</t>
  </si>
  <si>
    <t>Reeves</t>
  </si>
  <si>
    <t xml:space="preserve">Tapin </t>
  </si>
  <si>
    <t>Blanchard</t>
  </si>
  <si>
    <t>Canu</t>
  </si>
  <si>
    <t>Moulin</t>
  </si>
  <si>
    <t>Benoist D</t>
  </si>
  <si>
    <t>Katana</t>
  </si>
  <si>
    <t>Moisy</t>
  </si>
  <si>
    <t>Leveau</t>
  </si>
  <si>
    <t>Delabrière</t>
  </si>
  <si>
    <t>Quignon</t>
  </si>
  <si>
    <t>Bonassi</t>
  </si>
  <si>
    <t>Germain</t>
  </si>
  <si>
    <t>Barroso</t>
  </si>
  <si>
    <t>Lesne</t>
  </si>
  <si>
    <t>PLA</t>
  </si>
  <si>
    <t>Lebarbier</t>
  </si>
  <si>
    <t>Perrière J</t>
  </si>
  <si>
    <t>Yonnet</t>
  </si>
  <si>
    <t>Vindard</t>
  </si>
  <si>
    <t>Chape</t>
  </si>
  <si>
    <t>Oliviera</t>
  </si>
  <si>
    <t>Benoit</t>
  </si>
  <si>
    <t>Potel</t>
  </si>
  <si>
    <t>Rigoulot</t>
  </si>
  <si>
    <t>Mathurin</t>
  </si>
  <si>
    <t>Plomion</t>
  </si>
  <si>
    <t>Penloup</t>
  </si>
  <si>
    <t>N 2 B D</t>
  </si>
  <si>
    <t>Clavier</t>
  </si>
  <si>
    <t>Mariette</t>
  </si>
  <si>
    <t>Mesnier</t>
  </si>
  <si>
    <t>Gadais C</t>
  </si>
  <si>
    <t>Leprince</t>
  </si>
  <si>
    <t>Mercier R</t>
  </si>
  <si>
    <t>N 3 E D</t>
  </si>
  <si>
    <t>Fouin</t>
  </si>
  <si>
    <t>Auger</t>
  </si>
  <si>
    <t>Thouroude</t>
  </si>
  <si>
    <t>R 1  D</t>
  </si>
  <si>
    <t>Cordier</t>
  </si>
  <si>
    <t>Hamon</t>
  </si>
  <si>
    <t>Degel</t>
  </si>
  <si>
    <t>Busnoult C</t>
  </si>
  <si>
    <t>Morel</t>
  </si>
  <si>
    <t>Goodey</t>
  </si>
  <si>
    <t>Després A</t>
  </si>
  <si>
    <t>Prunier</t>
  </si>
  <si>
    <t>Legendre</t>
  </si>
  <si>
    <t>Lemière</t>
  </si>
  <si>
    <t>Huet</t>
  </si>
  <si>
    <t>Foucher</t>
  </si>
  <si>
    <t>Cuisinier</t>
  </si>
  <si>
    <t>Mercier A</t>
  </si>
  <si>
    <t>Gadais L</t>
  </si>
  <si>
    <t>Asselin</t>
  </si>
  <si>
    <t>Laroque</t>
  </si>
  <si>
    <t>Lemazurier</t>
  </si>
  <si>
    <t>R 2 D</t>
  </si>
  <si>
    <t>De Smet</t>
  </si>
  <si>
    <t>Després Am</t>
  </si>
  <si>
    <t>Metivier C</t>
  </si>
  <si>
    <t>Meunier</t>
  </si>
  <si>
    <t>Molle</t>
  </si>
  <si>
    <t>Bremond</t>
  </si>
  <si>
    <t>Houbre</t>
  </si>
  <si>
    <t>Lelerre C</t>
  </si>
  <si>
    <t>Lelerre f</t>
  </si>
  <si>
    <t>Busnoult S</t>
  </si>
  <si>
    <t>Cailly</t>
  </si>
  <si>
    <t>Chedot</t>
  </si>
  <si>
    <t>Maincent</t>
  </si>
  <si>
    <t>Culleron</t>
  </si>
  <si>
    <t>Mallard</t>
  </si>
  <si>
    <t>Le Breut</t>
  </si>
  <si>
    <t>Ruissel Amandine</t>
  </si>
  <si>
    <t>Leroy Therese</t>
  </si>
  <si>
    <t>N 3 C D</t>
  </si>
  <si>
    <t>Metivier V</t>
  </si>
  <si>
    <t>Callo</t>
  </si>
  <si>
    <t>Enguehard</t>
  </si>
  <si>
    <t>Hamard</t>
  </si>
  <si>
    <t>Leguiller</t>
  </si>
  <si>
    <t>Ruissel A</t>
  </si>
  <si>
    <t>Ruissel C</t>
  </si>
  <si>
    <t>Marcel Dufour, J Christophe Perrière,  Bernard et Mauricette Mesnil ont fait le plein  des compétitions fédérales : 7</t>
  </si>
  <si>
    <t>Goodey Verna</t>
  </si>
  <si>
    <t>1 chgt équipe : Boucrt Romain de R 1 à N 3 C,  donc 219 joueurs</t>
  </si>
  <si>
    <t>joueurs du chpt des clubs</t>
  </si>
  <si>
    <t>nbres</t>
  </si>
  <si>
    <t xml:space="preserve">Si le chpt des clubs a draîné 190, 188 et 184 joueurs, soit 187 en moyenne, Il n'en reste pas moins que  219 joueurs ont participé à cette compétition, soit : </t>
  </si>
  <si>
    <t>Un seul joueur a changé de division  : Romain Boucret passé de R 1 à N 3.</t>
  </si>
  <si>
    <t>49 joueurs n'ont disputé qu' une seule compétition, le plus souvent le chpt des clubs et notamment pour pallier les absences</t>
  </si>
  <si>
    <t>but de l'étude :</t>
  </si>
  <si>
    <t>( très spécifique )</t>
  </si>
  <si>
    <t>mesurer la participation par joueur aux épreuves ouvertes à tous , donc exclusion jeunes,  vétérans, corpos, coupe du monde</t>
  </si>
  <si>
    <t>quailf. Office Finale naitonale elite</t>
  </si>
  <si>
    <t>prise en compte de la 1 ère phase des compétitions pour Challenge fédéral, Doublettes et Individuels. Donc ajout G.Le Terrier</t>
  </si>
  <si>
    <t>en inter-région individuel Elite  et Françoise Clavier en finale nationale directe car qualifiée d'office.</t>
  </si>
  <si>
    <t>hommes  150 joueurs pour 110 places théoriques : 22 équipes de 5</t>
  </si>
  <si>
    <t>dames  69 joueuses pour 52 places théoriques : 4 équipes de 4 et 12 équipes de 3</t>
  </si>
  <si>
    <t xml:space="preserve">la phase 1 peut donc être au niveau  centre, département, région, inter-région et finale nationale ! </t>
  </si>
  <si>
    <t xml:space="preserve">11 joueurs seulement atteignent ou excèdent 10 compétitions qui représentent 2 compétitions /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</si>
</sst>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C]d\-mmm;@"/>
  </numFmts>
  <fonts count="3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0070C0"/>
      <name val="Times New Roman"/>
      <family val="1"/>
    </font>
    <font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EEAE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F56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" fontId="1" fillId="0" borderId="0" xfId="0" applyNumberFormat="1" applyFont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/>
    <xf numFmtId="0" fontId="0" fillId="4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4" xfId="0" applyBorder="1"/>
    <xf numFmtId="0" fontId="0" fillId="0" borderId="17" xfId="0" applyBorder="1"/>
    <xf numFmtId="164" fontId="1" fillId="0" borderId="2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7" borderId="8" xfId="0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164" fontId="1" fillId="0" borderId="24" xfId="0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1" xfId="0" applyBorder="1"/>
    <xf numFmtId="0" fontId="1" fillId="0" borderId="2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4" fillId="0" borderId="2" xfId="0" applyFont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10" borderId="2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6" xfId="0" applyFill="1" applyBorder="1"/>
    <xf numFmtId="164" fontId="0" fillId="10" borderId="24" xfId="0" applyNumberFormat="1" applyFont="1" applyFill="1" applyBorder="1" applyAlignment="1">
      <alignment horizontal="center"/>
    </xf>
    <xf numFmtId="164" fontId="1" fillId="10" borderId="26" xfId="0" applyNumberFormat="1" applyFont="1" applyFill="1" applyBorder="1" applyAlignment="1">
      <alignment horizontal="center"/>
    </xf>
    <xf numFmtId="164" fontId="0" fillId="10" borderId="24" xfId="0" applyNumberFormat="1" applyFill="1" applyBorder="1" applyAlignment="1">
      <alignment horizontal="center"/>
    </xf>
    <xf numFmtId="0" fontId="0" fillId="10" borderId="27" xfId="0" applyFill="1" applyBorder="1"/>
    <xf numFmtId="0" fontId="0" fillId="10" borderId="20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4" xfId="0" applyFill="1" applyBorder="1"/>
    <xf numFmtId="164" fontId="0" fillId="10" borderId="26" xfId="0" applyNumberFormat="1" applyFont="1" applyFill="1" applyBorder="1" applyAlignment="1">
      <alignment horizontal="center"/>
    </xf>
    <xf numFmtId="0" fontId="0" fillId="10" borderId="21" xfId="0" applyFill="1" applyBorder="1"/>
    <xf numFmtId="0" fontId="0" fillId="10" borderId="0" xfId="0" applyFill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2" xfId="0" applyFill="1" applyBorder="1"/>
    <xf numFmtId="164" fontId="0" fillId="10" borderId="3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right"/>
    </xf>
    <xf numFmtId="0" fontId="0" fillId="10" borderId="2" xfId="0" applyFill="1" applyBorder="1" applyAlignment="1">
      <alignment horizontal="right"/>
    </xf>
    <xf numFmtId="164" fontId="0" fillId="10" borderId="32" xfId="0" applyNumberFormat="1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6" xfId="0" applyFill="1" applyBorder="1"/>
    <xf numFmtId="0" fontId="0" fillId="10" borderId="3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10" borderId="0" xfId="0" applyNumberFormat="1" applyFill="1" applyBorder="1" applyAlignment="1">
      <alignment horizontal="center"/>
    </xf>
    <xf numFmtId="1" fontId="0" fillId="10" borderId="24" xfId="0" applyNumberFormat="1" applyFill="1" applyBorder="1" applyAlignment="1">
      <alignment horizontal="center"/>
    </xf>
    <xf numFmtId="1" fontId="0" fillId="10" borderId="0" xfId="0" applyNumberForma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1" fontId="0" fillId="10" borderId="30" xfId="0" applyNumberFormat="1" applyFill="1" applyBorder="1" applyAlignment="1">
      <alignment horizontal="center"/>
    </xf>
    <xf numFmtId="1" fontId="0" fillId="10" borderId="2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2" borderId="0" xfId="0" applyFont="1" applyFill="1"/>
    <xf numFmtId="0" fontId="0" fillId="1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37" xfId="0" applyBorder="1"/>
    <xf numFmtId="164" fontId="4" fillId="0" borderId="37" xfId="0" applyNumberFormat="1" applyFont="1" applyFill="1" applyBorder="1" applyAlignment="1">
      <alignment horizontal="center"/>
    </xf>
    <xf numFmtId="10" fontId="0" fillId="0" borderId="37" xfId="0" applyNumberFormat="1" applyBorder="1" applyAlignment="1">
      <alignment horizontal="center"/>
    </xf>
    <xf numFmtId="0" fontId="0" fillId="0" borderId="38" xfId="0" applyBorder="1"/>
    <xf numFmtId="0" fontId="0" fillId="0" borderId="3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7" fillId="10" borderId="28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10" borderId="40" xfId="0" applyFont="1" applyFill="1" applyBorder="1" applyAlignment="1">
      <alignment horizontal="center"/>
    </xf>
    <xf numFmtId="0" fontId="5" fillId="10" borderId="41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164" fontId="10" fillId="0" borderId="37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/>
    <xf numFmtId="164" fontId="0" fillId="10" borderId="2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10" borderId="44" xfId="0" applyFont="1" applyFill="1" applyBorder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/>
    </xf>
    <xf numFmtId="0" fontId="9" fillId="10" borderId="4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0" xfId="0" applyFill="1"/>
    <xf numFmtId="0" fontId="9" fillId="14" borderId="0" xfId="0" applyFont="1" applyFill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0" xfId="0" applyFont="1" applyFill="1" applyBorder="1" applyAlignment="1">
      <alignment horizontal="center"/>
    </xf>
    <xf numFmtId="0" fontId="9" fillId="14" borderId="0" xfId="0" applyFont="1" applyFill="1"/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/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2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13" fillId="0" borderId="24" xfId="0" applyNumberFormat="1" applyFont="1" applyFill="1" applyBorder="1" applyAlignment="1">
      <alignment horizontal="center"/>
    </xf>
    <xf numFmtId="1" fontId="13" fillId="0" borderId="24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5" fillId="10" borderId="27" xfId="0" applyFont="1" applyFill="1" applyBorder="1" applyAlignment="1">
      <alignment horizontal="center"/>
    </xf>
    <xf numFmtId="0" fontId="15" fillId="10" borderId="43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0" fillId="10" borderId="26" xfId="0" applyNumberForma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5" fontId="0" fillId="0" borderId="0" xfId="0" applyNumberFormat="1"/>
    <xf numFmtId="1" fontId="0" fillId="10" borderId="32" xfId="0" applyNumberFormat="1" applyFill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10" borderId="27" xfId="0" applyNumberForma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0" fillId="10" borderId="31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164" fontId="0" fillId="10" borderId="46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16" fillId="0" borderId="0" xfId="0" applyFont="1"/>
    <xf numFmtId="0" fontId="1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8" xfId="0" applyNumberFormat="1" applyBorder="1" applyAlignment="1"/>
    <xf numFmtId="165" fontId="1" fillId="0" borderId="2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" fontId="18" fillId="0" borderId="2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9" fillId="16" borderId="2" xfId="0" applyFont="1" applyFill="1" applyBorder="1"/>
    <xf numFmtId="0" fontId="4" fillId="16" borderId="17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14" borderId="1" xfId="0" applyFont="1" applyFill="1" applyBorder="1"/>
    <xf numFmtId="0" fontId="9" fillId="7" borderId="6" xfId="0" applyFont="1" applyFill="1" applyBorder="1"/>
    <xf numFmtId="0" fontId="0" fillId="0" borderId="8" xfId="0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20" fillId="15" borderId="6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1" fontId="9" fillId="15" borderId="17" xfId="0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2" fillId="17" borderId="17" xfId="0" applyFont="1" applyFill="1" applyBorder="1" applyAlignment="1">
      <alignment horizontal="center"/>
    </xf>
    <xf numFmtId="1" fontId="9" fillId="17" borderId="3" xfId="0" applyNumberFormat="1" applyFont="1" applyFill="1" applyBorder="1" applyAlignment="1">
      <alignment horizontal="center"/>
    </xf>
    <xf numFmtId="1" fontId="9" fillId="17" borderId="17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8" borderId="3" xfId="0" applyFill="1" applyBorder="1" applyAlignment="1">
      <alignment horizontal="center" vertical="center" textRotation="75"/>
    </xf>
    <xf numFmtId="1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" fontId="4" fillId="17" borderId="34" xfId="0" applyNumberFormat="1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0" fillId="18" borderId="1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19" borderId="4" xfId="0" applyFill="1" applyBorder="1" applyAlignment="1">
      <alignment horizontal="center" vertical="center" textRotation="75"/>
    </xf>
    <xf numFmtId="0" fontId="0" fillId="16" borderId="4" xfId="0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9" borderId="5" xfId="0" applyFill="1" applyBorder="1"/>
    <xf numFmtId="0" fontId="0" fillId="20" borderId="3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0" borderId="2" xfId="0" applyFill="1" applyBorder="1"/>
    <xf numFmtId="0" fontId="0" fillId="18" borderId="12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19" borderId="11" xfId="0" applyFill="1" applyBorder="1" applyAlignment="1">
      <alignment horizontal="center"/>
    </xf>
    <xf numFmtId="0" fontId="20" fillId="0" borderId="0" xfId="0" applyFont="1" applyAlignment="1">
      <alignment horizontal="right"/>
    </xf>
    <xf numFmtId="1" fontId="0" fillId="19" borderId="2" xfId="0" applyNumberFormat="1" applyFill="1" applyBorder="1" applyAlignment="1">
      <alignment horizontal="center"/>
    </xf>
    <xf numFmtId="0" fontId="22" fillId="0" borderId="0" xfId="0" applyFont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" xfId="0" applyFont="1" applyBorder="1"/>
    <xf numFmtId="0" fontId="16" fillId="0" borderId="17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23" fillId="0" borderId="2" xfId="0" applyNumberFormat="1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21" fillId="3" borderId="2" xfId="0" applyNumberFormat="1" applyFont="1" applyFill="1" applyBorder="1" applyAlignment="1">
      <alignment horizontal="center"/>
    </xf>
    <xf numFmtId="164" fontId="21" fillId="20" borderId="2" xfId="0" applyNumberFormat="1" applyFont="1" applyFill="1" applyBorder="1" applyAlignment="1">
      <alignment horizontal="center"/>
    </xf>
    <xf numFmtId="0" fontId="9" fillId="21" borderId="8" xfId="0" applyFont="1" applyFill="1" applyBorder="1" applyAlignment="1">
      <alignment horizontal="center"/>
    </xf>
    <xf numFmtId="164" fontId="21" fillId="21" borderId="2" xfId="0" applyNumberFormat="1" applyFont="1" applyFill="1" applyBorder="1" applyAlignment="1">
      <alignment horizontal="center"/>
    </xf>
    <xf numFmtId="1" fontId="9" fillId="21" borderId="12" xfId="0" applyNumberFormat="1" applyFon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8" xfId="0" applyFill="1" applyBorder="1"/>
    <xf numFmtId="1" fontId="9" fillId="21" borderId="8" xfId="0" applyNumberFormat="1" applyFont="1" applyFill="1" applyBorder="1" applyAlignment="1">
      <alignment horizontal="center"/>
    </xf>
    <xf numFmtId="0" fontId="9" fillId="21" borderId="7" xfId="0" applyFont="1" applyFill="1" applyBorder="1" applyAlignment="1">
      <alignment horizontal="center"/>
    </xf>
    <xf numFmtId="1" fontId="9" fillId="21" borderId="7" xfId="0" applyNumberFormat="1" applyFont="1" applyFill="1" applyBorder="1" applyAlignment="1">
      <alignment horizontal="center"/>
    </xf>
    <xf numFmtId="0" fontId="12" fillId="21" borderId="8" xfId="0" applyFont="1" applyFill="1" applyBorder="1"/>
    <xf numFmtId="1" fontId="4" fillId="21" borderId="8" xfId="0" applyNumberFormat="1" applyFont="1" applyFill="1" applyBorder="1" applyAlignment="1">
      <alignment horizontal="center"/>
    </xf>
    <xf numFmtId="0" fontId="12" fillId="21" borderId="9" xfId="0" applyFont="1" applyFill="1" applyBorder="1"/>
    <xf numFmtId="0" fontId="0" fillId="21" borderId="1" xfId="0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0" fontId="9" fillId="20" borderId="7" xfId="0" applyFont="1" applyFill="1" applyBorder="1" applyAlignment="1">
      <alignment horizontal="center"/>
    </xf>
    <xf numFmtId="164" fontId="24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10" borderId="2" xfId="0" applyNumberFormat="1" applyFont="1" applyFill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1" fontId="0" fillId="2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10" borderId="46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19" fillId="10" borderId="26" xfId="0" applyNumberFormat="1" applyFont="1" applyFill="1" applyBorder="1" applyAlignment="1">
      <alignment horizontal="center"/>
    </xf>
    <xf numFmtId="1" fontId="19" fillId="15" borderId="17" xfId="0" applyNumberFormat="1" applyFont="1" applyFill="1" applyBorder="1" applyAlignment="1">
      <alignment horizontal="center"/>
    </xf>
    <xf numFmtId="0" fontId="25" fillId="15" borderId="17" xfId="0" applyFont="1" applyFill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0" fontId="19" fillId="19" borderId="2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/>
    </xf>
    <xf numFmtId="0" fontId="19" fillId="20" borderId="2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1" fontId="19" fillId="0" borderId="46" xfId="0" applyNumberFormat="1" applyFont="1" applyFill="1" applyBorder="1" applyAlignment="1">
      <alignment horizontal="center"/>
    </xf>
    <xf numFmtId="1" fontId="19" fillId="0" borderId="8" xfId="0" applyNumberFormat="1" applyFont="1" applyFill="1" applyBorder="1" applyAlignment="1">
      <alignment horizontal="center"/>
    </xf>
    <xf numFmtId="1" fontId="19" fillId="10" borderId="3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0" borderId="30" xfId="0" applyFont="1" applyFill="1" applyBorder="1" applyAlignment="1">
      <alignment horizontal="center"/>
    </xf>
    <xf numFmtId="164" fontId="0" fillId="1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4" fontId="5" fillId="3" borderId="37" xfId="0" applyNumberFormat="1" applyFont="1" applyFill="1" applyBorder="1" applyAlignment="1">
      <alignment horizontal="center"/>
    </xf>
    <xf numFmtId="0" fontId="26" fillId="22" borderId="0" xfId="0" applyFont="1" applyFill="1"/>
    <xf numFmtId="0" fontId="26" fillId="2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24" fillId="21" borderId="2" xfId="0" applyNumberFormat="1" applyFont="1" applyFill="1" applyBorder="1" applyAlignment="1">
      <alignment horizontal="center"/>
    </xf>
    <xf numFmtId="164" fontId="24" fillId="20" borderId="2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5" fillId="24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2" fillId="0" borderId="0" xfId="0" applyFont="1" applyFill="1" applyBorder="1"/>
    <xf numFmtId="165" fontId="0" fillId="0" borderId="13" xfId="0" applyNumberFormat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center"/>
    </xf>
    <xf numFmtId="164" fontId="21" fillId="0" borderId="2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20" borderId="0" xfId="0" applyFont="1" applyFill="1" applyAlignment="1">
      <alignment horizontal="center"/>
    </xf>
    <xf numFmtId="1" fontId="1" fillId="20" borderId="8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1" fillId="21" borderId="8" xfId="0" applyNumberFormat="1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1" fontId="1" fillId="16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5" fillId="6" borderId="6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3" xfId="0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0" fontId="27" fillId="15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27" fillId="0" borderId="0" xfId="0" applyNumberFormat="1" applyFont="1" applyFill="1" applyAlignment="1">
      <alignment horizontal="center"/>
    </xf>
    <xf numFmtId="0" fontId="9" fillId="0" borderId="0" xfId="0" applyFont="1"/>
    <xf numFmtId="0" fontId="28" fillId="0" borderId="0" xfId="0" applyFont="1"/>
    <xf numFmtId="164" fontId="5" fillId="21" borderId="2" xfId="0" applyNumberFormat="1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Fill="1" applyBorder="1" applyAlignment="1">
      <alignment horizontal="center"/>
    </xf>
    <xf numFmtId="0" fontId="29" fillId="0" borderId="2" xfId="0" applyFont="1" applyBorder="1"/>
    <xf numFmtId="0" fontId="31" fillId="0" borderId="2" xfId="0" applyFont="1" applyFill="1" applyBorder="1"/>
    <xf numFmtId="0" fontId="30" fillId="0" borderId="2" xfId="0" applyFont="1" applyFill="1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1" xfId="0" applyBorder="1"/>
    <xf numFmtId="0" fontId="0" fillId="0" borderId="27" xfId="0" applyBorder="1"/>
    <xf numFmtId="0" fontId="0" fillId="0" borderId="11" xfId="0" applyBorder="1"/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46" xfId="0" applyBorder="1"/>
    <xf numFmtId="0" fontId="0" fillId="0" borderId="48" xfId="0" applyBorder="1"/>
    <xf numFmtId="0" fontId="0" fillId="18" borderId="3" xfId="0" applyFill="1" applyBorder="1" applyAlignment="1">
      <alignment horizontal="center"/>
    </xf>
    <xf numFmtId="0" fontId="0" fillId="18" borderId="17" xfId="0" applyFill="1" applyBorder="1"/>
    <xf numFmtId="0" fontId="0" fillId="18" borderId="2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2" xfId="0" applyFill="1" applyBorder="1"/>
    <xf numFmtId="0" fontId="0" fillId="18" borderId="5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3" xfId="0" applyFill="1" applyBorder="1"/>
    <xf numFmtId="0" fontId="0" fillId="18" borderId="6" xfId="0" applyFill="1" applyBorder="1"/>
    <xf numFmtId="0" fontId="0" fillId="18" borderId="4" xfId="0" applyFill="1" applyBorder="1"/>
    <xf numFmtId="0" fontId="29" fillId="0" borderId="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15" borderId="17" xfId="0" applyFill="1" applyBorder="1" applyAlignment="1">
      <alignment horizontal="center"/>
    </xf>
    <xf numFmtId="0" fontId="0" fillId="15" borderId="2" xfId="0" applyFill="1" applyBorder="1"/>
    <xf numFmtId="0" fontId="0" fillId="15" borderId="2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4" borderId="2" xfId="0" applyFill="1" applyBorder="1"/>
    <xf numFmtId="0" fontId="0" fillId="1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9" fillId="0" borderId="0" xfId="0" applyFont="1" applyFill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9" fillId="0" borderId="5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2" borderId="0" xfId="0" applyFont="1" applyFill="1" applyAlignment="1">
      <alignment horizontal="center"/>
    </xf>
    <xf numFmtId="0" fontId="0" fillId="23" borderId="12" xfId="0" applyFill="1" applyBorder="1" applyAlignment="1">
      <alignment horizontal="center"/>
    </xf>
    <xf numFmtId="0" fontId="0" fillId="23" borderId="10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19" fillId="15" borderId="8" xfId="0" applyFont="1" applyFill="1" applyBorder="1" applyAlignment="1">
      <alignment horizontal="center"/>
    </xf>
    <xf numFmtId="0" fontId="19" fillId="15" borderId="0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0" fillId="18" borderId="3" xfId="0" applyFill="1" applyBorder="1" applyAlignment="1">
      <alignment horizontal="center" vertical="center" textRotation="76"/>
    </xf>
    <xf numFmtId="0" fontId="0" fillId="18" borderId="17" xfId="0" applyFill="1" applyBorder="1" applyAlignment="1">
      <alignment horizontal="center" vertical="center" textRotation="76"/>
    </xf>
    <xf numFmtId="0" fontId="0" fillId="18" borderId="4" xfId="0" applyFill="1" applyBorder="1" applyAlignment="1">
      <alignment horizontal="center" vertical="center" textRotation="76"/>
    </xf>
    <xf numFmtId="0" fontId="0" fillId="14" borderId="5" xfId="0" applyFill="1" applyBorder="1" applyAlignment="1">
      <alignment horizontal="center" vertical="center" textRotation="75"/>
    </xf>
    <xf numFmtId="0" fontId="0" fillId="14" borderId="2" xfId="0" applyFill="1" applyBorder="1" applyAlignment="1">
      <alignment horizontal="center" vertical="center" textRotation="75"/>
    </xf>
    <xf numFmtId="0" fontId="0" fillId="14" borderId="6" xfId="0" applyFill="1" applyBorder="1" applyAlignment="1">
      <alignment horizontal="center" vertical="center" textRotation="75"/>
    </xf>
    <xf numFmtId="0" fontId="20" fillId="14" borderId="5" xfId="0" applyFont="1" applyFill="1" applyBorder="1" applyAlignment="1">
      <alignment horizontal="center" vertical="center" textRotation="75"/>
    </xf>
    <xf numFmtId="0" fontId="20" fillId="14" borderId="2" xfId="0" applyFont="1" applyFill="1" applyBorder="1" applyAlignment="1">
      <alignment horizontal="center" vertical="center" textRotation="75"/>
    </xf>
    <xf numFmtId="0" fontId="20" fillId="14" borderId="6" xfId="0" applyFont="1" applyFill="1" applyBorder="1" applyAlignment="1">
      <alignment horizontal="center" vertical="center" textRotation="75"/>
    </xf>
    <xf numFmtId="0" fontId="0" fillId="14" borderId="3" xfId="0" applyFill="1" applyBorder="1" applyAlignment="1">
      <alignment horizontal="center" vertical="center" textRotation="75"/>
    </xf>
    <xf numFmtId="0" fontId="0" fillId="14" borderId="17" xfId="0" applyFill="1" applyBorder="1" applyAlignment="1">
      <alignment horizontal="center" vertical="center" textRotation="75"/>
    </xf>
    <xf numFmtId="0" fontId="0" fillId="14" borderId="4" xfId="0" applyFill="1" applyBorder="1" applyAlignment="1">
      <alignment horizontal="center" vertical="center" textRotation="75"/>
    </xf>
    <xf numFmtId="0" fontId="0" fillId="7" borderId="3" xfId="0" applyFill="1" applyBorder="1" applyAlignment="1">
      <alignment horizontal="center" vertical="center" textRotation="75"/>
    </xf>
    <xf numFmtId="0" fontId="0" fillId="7" borderId="17" xfId="0" applyFill="1" applyBorder="1" applyAlignment="1">
      <alignment horizontal="center" vertical="center" textRotation="75"/>
    </xf>
    <xf numFmtId="0" fontId="0" fillId="7" borderId="4" xfId="0" applyFill="1" applyBorder="1" applyAlignment="1">
      <alignment horizontal="center" vertical="center" textRotation="75"/>
    </xf>
    <xf numFmtId="0" fontId="0" fillId="16" borderId="3" xfId="0" applyFill="1" applyBorder="1" applyAlignment="1">
      <alignment horizontal="center" vertical="center" textRotation="75"/>
    </xf>
    <xf numFmtId="0" fontId="0" fillId="16" borderId="17" xfId="0" applyFill="1" applyBorder="1" applyAlignment="1">
      <alignment horizontal="center" vertical="center" textRotation="75"/>
    </xf>
    <xf numFmtId="0" fontId="0" fillId="16" borderId="4" xfId="0" applyFill="1" applyBorder="1" applyAlignment="1">
      <alignment horizontal="center" vertical="center" textRotation="75"/>
    </xf>
    <xf numFmtId="0" fontId="0" fillId="18" borderId="3" xfId="0" applyFill="1" applyBorder="1" applyAlignment="1">
      <alignment horizontal="center" vertical="center" textRotation="75"/>
    </xf>
    <xf numFmtId="0" fontId="0" fillId="18" borderId="17" xfId="0" applyFill="1" applyBorder="1" applyAlignment="1">
      <alignment horizontal="center" vertical="center" textRotation="75"/>
    </xf>
    <xf numFmtId="0" fontId="0" fillId="18" borderId="4" xfId="0" applyFill="1" applyBorder="1" applyAlignment="1">
      <alignment horizontal="center" vertical="center" textRotation="75"/>
    </xf>
    <xf numFmtId="0" fontId="20" fillId="18" borderId="3" xfId="0" applyFont="1" applyFill="1" applyBorder="1" applyAlignment="1">
      <alignment horizontal="center" vertical="center" textRotation="75"/>
    </xf>
    <xf numFmtId="0" fontId="20" fillId="18" borderId="17" xfId="0" applyFont="1" applyFill="1" applyBorder="1" applyAlignment="1">
      <alignment horizontal="center" vertical="center" textRotation="75"/>
    </xf>
    <xf numFmtId="0" fontId="20" fillId="18" borderId="4" xfId="0" applyFont="1" applyFill="1" applyBorder="1" applyAlignment="1">
      <alignment horizontal="center" vertical="center" textRotation="75"/>
    </xf>
    <xf numFmtId="0" fontId="0" fillId="21" borderId="13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0" borderId="5" xfId="0" applyFill="1" applyBorder="1" applyAlignment="1">
      <alignment horizontal="center" vertical="center" textRotation="75"/>
    </xf>
    <xf numFmtId="0" fontId="0" fillId="20" borderId="2" xfId="0" applyFill="1" applyBorder="1" applyAlignment="1">
      <alignment horizontal="center" vertical="center" textRotation="75"/>
    </xf>
    <xf numFmtId="0" fontId="0" fillId="20" borderId="6" xfId="0" applyFill="1" applyBorder="1" applyAlignment="1">
      <alignment horizontal="center" vertical="center" textRotation="75"/>
    </xf>
    <xf numFmtId="0" fontId="5" fillId="16" borderId="12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F2F567"/>
      <color rgb="FFB7DEE8"/>
      <color rgb="FFD8E4BC"/>
      <color rgb="FF99FFCC"/>
      <color rgb="FF08EE23"/>
      <color rgb="FFDAEEF3"/>
      <color rgb="FFF2F56F"/>
      <color rgb="FFE5EF5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topLeftCell="A128" workbookViewId="0">
      <selection activeCell="F97" sqref="F97"/>
    </sheetView>
  </sheetViews>
  <sheetFormatPr baseColWidth="10" defaultRowHeight="15" x14ac:dyDescent="0.25"/>
  <cols>
    <col min="1" max="1" width="13.42578125" customWidth="1"/>
    <col min="2" max="2" width="31.85546875" customWidth="1"/>
    <col min="3" max="3" width="9" customWidth="1"/>
    <col min="4" max="4" width="6.7109375" customWidth="1"/>
    <col min="5" max="5" width="9.42578125" customWidth="1"/>
    <col min="6" max="6" width="8" customWidth="1"/>
    <col min="7" max="7" width="7.5703125" customWidth="1"/>
    <col min="8" max="8" width="8.7109375" customWidth="1"/>
    <col min="9" max="9" width="8" customWidth="1"/>
    <col min="10" max="10" width="8.85546875" customWidth="1"/>
    <col min="11" max="11" width="8.28515625" customWidth="1"/>
    <col min="12" max="12" width="7.140625" customWidth="1"/>
    <col min="13" max="13" width="9.140625" customWidth="1"/>
    <col min="14" max="14" width="8.5703125" customWidth="1"/>
    <col min="15" max="15" width="8" customWidth="1"/>
    <col min="16" max="16" width="7.85546875" customWidth="1"/>
    <col min="17" max="17" width="8.85546875" customWidth="1"/>
    <col min="18" max="18" width="9.42578125" customWidth="1"/>
    <col min="19" max="19" width="8.85546875" customWidth="1"/>
    <col min="20" max="20" width="8" customWidth="1"/>
    <col min="21" max="21" width="8.7109375" customWidth="1"/>
    <col min="22" max="22" width="9.140625" customWidth="1"/>
    <col min="23" max="23" width="4.85546875" customWidth="1"/>
  </cols>
  <sheetData>
    <row r="1" spans="1:23" ht="18" x14ac:dyDescent="0.25">
      <c r="A1" s="133" t="s">
        <v>103</v>
      </c>
    </row>
    <row r="3" spans="1:23" ht="21" customHeight="1" x14ac:dyDescent="0.3">
      <c r="A3" s="170"/>
      <c r="E3" s="607" t="s">
        <v>235</v>
      </c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9"/>
      <c r="U3" s="21"/>
    </row>
    <row r="4" spans="1:23" ht="18.75" x14ac:dyDescent="0.3">
      <c r="A4" s="170"/>
      <c r="D4" s="1"/>
      <c r="E4" s="39" t="s">
        <v>3</v>
      </c>
      <c r="F4" s="39" t="s">
        <v>84</v>
      </c>
      <c r="G4" s="39" t="s">
        <v>49</v>
      </c>
      <c r="H4" s="58" t="s">
        <v>48</v>
      </c>
      <c r="I4" s="74"/>
      <c r="J4" s="39" t="s">
        <v>5</v>
      </c>
      <c r="K4" s="39" t="s">
        <v>6</v>
      </c>
      <c r="L4" s="39" t="s">
        <v>7</v>
      </c>
      <c r="M4" s="45" t="s">
        <v>9</v>
      </c>
      <c r="N4" s="58" t="s">
        <v>43</v>
      </c>
      <c r="O4" s="83" t="s">
        <v>52</v>
      </c>
      <c r="P4" s="39" t="s">
        <v>1</v>
      </c>
      <c r="Q4" s="39" t="s">
        <v>8</v>
      </c>
      <c r="R4" s="39" t="s">
        <v>49</v>
      </c>
      <c r="S4" s="58" t="s">
        <v>16</v>
      </c>
      <c r="T4" s="91"/>
      <c r="U4" s="2" t="s">
        <v>11</v>
      </c>
      <c r="V4" s="134"/>
      <c r="W4" s="33"/>
    </row>
    <row r="5" spans="1:23" x14ac:dyDescent="0.25">
      <c r="D5" s="1"/>
      <c r="E5" s="46" t="s">
        <v>55</v>
      </c>
      <c r="F5" s="138" t="s">
        <v>83</v>
      </c>
      <c r="G5" s="46" t="s">
        <v>50</v>
      </c>
      <c r="H5" s="46" t="s">
        <v>55</v>
      </c>
      <c r="I5" s="75" t="s">
        <v>51</v>
      </c>
      <c r="J5" s="46"/>
      <c r="K5" s="46" t="s">
        <v>18</v>
      </c>
      <c r="L5" s="46" t="s">
        <v>10</v>
      </c>
      <c r="M5" s="18"/>
      <c r="N5" s="62"/>
      <c r="O5" s="84" t="s">
        <v>53</v>
      </c>
      <c r="P5" s="46"/>
      <c r="Q5" s="46"/>
      <c r="R5" s="46" t="s">
        <v>15</v>
      </c>
      <c r="S5" s="62"/>
      <c r="T5" s="91" t="s">
        <v>54</v>
      </c>
      <c r="U5" s="43"/>
      <c r="V5" s="43" t="s">
        <v>82</v>
      </c>
      <c r="W5" s="6"/>
    </row>
    <row r="6" spans="1:23" x14ac:dyDescent="0.25">
      <c r="C6" s="603" t="s">
        <v>93</v>
      </c>
      <c r="D6" s="612"/>
      <c r="E6" s="25">
        <v>37</v>
      </c>
      <c r="F6" s="26">
        <v>105</v>
      </c>
      <c r="G6" s="26">
        <v>22</v>
      </c>
      <c r="H6" s="61">
        <v>21</v>
      </c>
      <c r="I6" s="187">
        <f t="shared" ref="I6:I14" si="0">SUM(E6:H6)</f>
        <v>185</v>
      </c>
      <c r="J6" s="26">
        <v>28</v>
      </c>
      <c r="K6" s="26">
        <v>15</v>
      </c>
      <c r="L6" s="26">
        <v>32</v>
      </c>
      <c r="M6" s="26">
        <v>7</v>
      </c>
      <c r="N6" s="61">
        <v>1</v>
      </c>
      <c r="O6" s="188">
        <f t="shared" ref="O6:O14" si="1">SUM(J6:N6)</f>
        <v>83</v>
      </c>
      <c r="P6" s="26">
        <v>34</v>
      </c>
      <c r="Q6" s="26">
        <v>33</v>
      </c>
      <c r="R6" s="26">
        <v>8</v>
      </c>
      <c r="S6" s="61">
        <v>8</v>
      </c>
      <c r="T6" s="189">
        <f t="shared" ref="T6:T14" si="2">SUM(P6:S6)</f>
        <v>83</v>
      </c>
      <c r="U6" s="161">
        <f t="shared" ref="U6:U11" si="3">I6+O6+T6</f>
        <v>351</v>
      </c>
      <c r="V6" s="36"/>
      <c r="W6" s="148" t="s">
        <v>92</v>
      </c>
    </row>
    <row r="7" spans="1:23" x14ac:dyDescent="0.25">
      <c r="C7" s="603" t="s">
        <v>94</v>
      </c>
      <c r="D7" s="612"/>
      <c r="E7" s="25">
        <v>1</v>
      </c>
      <c r="F7" s="26">
        <v>31</v>
      </c>
      <c r="G7" s="26">
        <v>6</v>
      </c>
      <c r="H7" s="61">
        <v>5</v>
      </c>
      <c r="I7" s="154">
        <f>SUM(E7:H7)</f>
        <v>43</v>
      </c>
      <c r="J7" s="26">
        <v>2</v>
      </c>
      <c r="K7" s="26">
        <v>2</v>
      </c>
      <c r="L7" s="26">
        <v>1</v>
      </c>
      <c r="M7" s="26"/>
      <c r="N7" s="61"/>
      <c r="O7" s="155">
        <f>SUM(J7:N7)</f>
        <v>5</v>
      </c>
      <c r="P7" s="26">
        <v>7</v>
      </c>
      <c r="Q7" s="26">
        <v>3</v>
      </c>
      <c r="R7" s="26">
        <v>3</v>
      </c>
      <c r="S7" s="61">
        <v>1</v>
      </c>
      <c r="T7" s="156">
        <f>SUM(P7:S7)</f>
        <v>14</v>
      </c>
      <c r="U7" s="157">
        <f t="shared" si="3"/>
        <v>62</v>
      </c>
      <c r="V7" s="36"/>
      <c r="W7" s="3" t="s">
        <v>91</v>
      </c>
    </row>
    <row r="8" spans="1:23" x14ac:dyDescent="0.25">
      <c r="B8" s="530"/>
      <c r="C8" s="603" t="s">
        <v>96</v>
      </c>
      <c r="D8" s="612"/>
      <c r="E8" s="6">
        <f>E6-E7</f>
        <v>36</v>
      </c>
      <c r="F8" s="18">
        <f t="shared" ref="F8:H8" si="4">F6-F7</f>
        <v>74</v>
      </c>
      <c r="G8" s="18">
        <f t="shared" si="4"/>
        <v>16</v>
      </c>
      <c r="H8" s="18">
        <f t="shared" si="4"/>
        <v>16</v>
      </c>
      <c r="I8" s="152">
        <f>SUM(E8:H8)</f>
        <v>142</v>
      </c>
      <c r="J8" s="18">
        <f t="shared" ref="J8:N8" si="5">J6-J7</f>
        <v>26</v>
      </c>
      <c r="K8" s="18">
        <f t="shared" si="5"/>
        <v>13</v>
      </c>
      <c r="L8" s="18">
        <f t="shared" si="5"/>
        <v>31</v>
      </c>
      <c r="M8" s="18">
        <f t="shared" si="5"/>
        <v>7</v>
      </c>
      <c r="N8" s="158">
        <f t="shared" si="5"/>
        <v>1</v>
      </c>
      <c r="O8" s="159">
        <f>SUM(J8:N8)</f>
        <v>78</v>
      </c>
      <c r="P8" s="184">
        <f t="shared" ref="P8" si="6">P6-P7</f>
        <v>27</v>
      </c>
      <c r="Q8" s="18">
        <f t="shared" ref="Q8:S8" si="7">Q6-Q7</f>
        <v>30</v>
      </c>
      <c r="R8" s="18">
        <f t="shared" si="7"/>
        <v>5</v>
      </c>
      <c r="S8" s="184">
        <f t="shared" si="7"/>
        <v>7</v>
      </c>
      <c r="T8" s="160">
        <f>SUM(P8:S8)</f>
        <v>69</v>
      </c>
      <c r="U8" s="153">
        <f t="shared" si="3"/>
        <v>289</v>
      </c>
      <c r="V8" s="36"/>
      <c r="W8" s="72" t="s">
        <v>85</v>
      </c>
    </row>
    <row r="9" spans="1:23" x14ac:dyDescent="0.25">
      <c r="C9" s="603" t="s">
        <v>95</v>
      </c>
      <c r="D9" s="612"/>
      <c r="E9" s="174">
        <v>16</v>
      </c>
      <c r="F9" s="175">
        <v>23</v>
      </c>
      <c r="G9" s="175">
        <v>3</v>
      </c>
      <c r="H9" s="58">
        <v>4</v>
      </c>
      <c r="I9" s="74">
        <f t="shared" si="0"/>
        <v>46</v>
      </c>
      <c r="J9" s="175">
        <v>5</v>
      </c>
      <c r="K9" s="175">
        <v>5</v>
      </c>
      <c r="L9" s="175">
        <v>9</v>
      </c>
      <c r="M9" s="175"/>
      <c r="N9" s="62"/>
      <c r="O9" s="83">
        <f t="shared" si="1"/>
        <v>19</v>
      </c>
      <c r="P9" s="209">
        <v>6</v>
      </c>
      <c r="Q9" s="175">
        <v>9</v>
      </c>
      <c r="R9" s="175">
        <v>0</v>
      </c>
      <c r="S9" s="58">
        <v>1</v>
      </c>
      <c r="T9" s="101">
        <f t="shared" si="2"/>
        <v>16</v>
      </c>
      <c r="U9" s="2">
        <f t="shared" si="3"/>
        <v>81</v>
      </c>
      <c r="V9" s="135">
        <f>+U9/U6</f>
        <v>0.23076923076923078</v>
      </c>
      <c r="W9" s="139" t="s">
        <v>89</v>
      </c>
    </row>
    <row r="10" spans="1:23" x14ac:dyDescent="0.25">
      <c r="C10" s="603" t="s">
        <v>29</v>
      </c>
      <c r="D10" s="612"/>
      <c r="E10" s="19">
        <v>20</v>
      </c>
      <c r="F10" s="20">
        <v>52</v>
      </c>
      <c r="G10" s="20">
        <v>4</v>
      </c>
      <c r="H10" s="60">
        <v>13</v>
      </c>
      <c r="I10" s="75">
        <f t="shared" si="0"/>
        <v>89</v>
      </c>
      <c r="J10" s="20">
        <v>21</v>
      </c>
      <c r="K10" s="20">
        <v>8</v>
      </c>
      <c r="L10" s="20">
        <v>22</v>
      </c>
      <c r="M10" s="20">
        <v>7</v>
      </c>
      <c r="N10" s="60">
        <v>1</v>
      </c>
      <c r="O10" s="86">
        <f t="shared" si="1"/>
        <v>59</v>
      </c>
      <c r="P10" s="20">
        <v>20</v>
      </c>
      <c r="Q10" s="20">
        <v>22</v>
      </c>
      <c r="R10" s="20">
        <v>4</v>
      </c>
      <c r="S10" s="60">
        <v>5</v>
      </c>
      <c r="T10" s="93">
        <f t="shared" si="2"/>
        <v>51</v>
      </c>
      <c r="U10" s="72">
        <f t="shared" si="3"/>
        <v>199</v>
      </c>
      <c r="V10" s="51">
        <f>+U10/U6</f>
        <v>0.5669515669515669</v>
      </c>
      <c r="W10" s="139" t="s">
        <v>90</v>
      </c>
    </row>
    <row r="11" spans="1:23" x14ac:dyDescent="0.25">
      <c r="C11" s="603" t="s">
        <v>34</v>
      </c>
      <c r="D11" s="612"/>
      <c r="E11" s="25">
        <v>18</v>
      </c>
      <c r="F11" s="26">
        <v>44</v>
      </c>
      <c r="G11" s="26">
        <v>2</v>
      </c>
      <c r="H11" s="61"/>
      <c r="I11" s="77">
        <f t="shared" si="0"/>
        <v>64</v>
      </c>
      <c r="J11" s="26">
        <v>4</v>
      </c>
      <c r="K11" s="26">
        <v>5</v>
      </c>
      <c r="L11" s="26"/>
      <c r="M11" s="26"/>
      <c r="N11" s="60"/>
      <c r="O11" s="87">
        <f t="shared" si="1"/>
        <v>9</v>
      </c>
      <c r="P11" s="26">
        <v>2</v>
      </c>
      <c r="Q11" s="26">
        <v>3</v>
      </c>
      <c r="R11" s="26"/>
      <c r="S11" s="61"/>
      <c r="T11" s="93">
        <f t="shared" si="2"/>
        <v>5</v>
      </c>
      <c r="U11" s="72">
        <f t="shared" si="3"/>
        <v>78</v>
      </c>
      <c r="V11" s="136">
        <f>+U11/U6</f>
        <v>0.22222222222222221</v>
      </c>
      <c r="W11" s="139" t="s">
        <v>86</v>
      </c>
    </row>
    <row r="12" spans="1:23" x14ac:dyDescent="0.25">
      <c r="C12" s="603" t="s">
        <v>30</v>
      </c>
      <c r="D12" s="612"/>
      <c r="E12" s="5">
        <v>3</v>
      </c>
      <c r="F12" s="18">
        <v>4</v>
      </c>
      <c r="G12" s="18">
        <v>16</v>
      </c>
      <c r="H12" s="62">
        <v>6</v>
      </c>
      <c r="I12" s="75">
        <f t="shared" si="0"/>
        <v>29</v>
      </c>
      <c r="J12" s="18"/>
      <c r="K12" s="18"/>
      <c r="L12" s="18">
        <v>6</v>
      </c>
      <c r="M12" s="18"/>
      <c r="N12" s="62"/>
      <c r="O12" s="84">
        <f t="shared" si="1"/>
        <v>6</v>
      </c>
      <c r="P12" s="184">
        <v>9</v>
      </c>
      <c r="Q12" s="18">
        <v>1</v>
      </c>
      <c r="R12" s="18">
        <v>5</v>
      </c>
      <c r="S12" s="62">
        <v>1</v>
      </c>
      <c r="T12" s="92">
        <f t="shared" si="2"/>
        <v>16</v>
      </c>
      <c r="U12" s="43">
        <f t="shared" ref="U12:U14" si="8">I12+O12+T12</f>
        <v>51</v>
      </c>
      <c r="V12" s="51">
        <f>U12/U6</f>
        <v>0.14529914529914531</v>
      </c>
      <c r="W12" s="139" t="s">
        <v>88</v>
      </c>
    </row>
    <row r="13" spans="1:23" x14ac:dyDescent="0.25">
      <c r="C13" s="603" t="s">
        <v>31</v>
      </c>
      <c r="D13" s="612"/>
      <c r="E13" s="5">
        <v>9</v>
      </c>
      <c r="F13" s="18">
        <v>29</v>
      </c>
      <c r="G13" s="18"/>
      <c r="H13" s="62">
        <v>4</v>
      </c>
      <c r="I13" s="75">
        <f t="shared" si="0"/>
        <v>42</v>
      </c>
      <c r="J13" s="18">
        <v>7</v>
      </c>
      <c r="K13" s="18">
        <v>1</v>
      </c>
      <c r="L13" s="18">
        <v>9</v>
      </c>
      <c r="M13" s="18">
        <v>1</v>
      </c>
      <c r="N13" s="62"/>
      <c r="O13" s="84">
        <f t="shared" si="1"/>
        <v>18</v>
      </c>
      <c r="P13" s="184">
        <v>9</v>
      </c>
      <c r="Q13" s="18">
        <v>11</v>
      </c>
      <c r="R13" s="18"/>
      <c r="S13" s="62">
        <v>1</v>
      </c>
      <c r="T13" s="92">
        <f t="shared" si="2"/>
        <v>21</v>
      </c>
      <c r="U13" s="43">
        <f t="shared" si="8"/>
        <v>81</v>
      </c>
      <c r="V13" s="51">
        <f>U13/U6</f>
        <v>0.23076923076923078</v>
      </c>
      <c r="W13" s="139" t="s">
        <v>97</v>
      </c>
    </row>
    <row r="14" spans="1:23" x14ac:dyDescent="0.25">
      <c r="C14" s="610" t="s">
        <v>32</v>
      </c>
      <c r="D14" s="611"/>
      <c r="E14" s="5">
        <v>24</v>
      </c>
      <c r="F14" s="18">
        <v>42</v>
      </c>
      <c r="G14" s="18"/>
      <c r="H14" s="62">
        <v>7</v>
      </c>
      <c r="I14" s="76">
        <f t="shared" si="0"/>
        <v>73</v>
      </c>
      <c r="J14" s="18">
        <v>19</v>
      </c>
      <c r="K14" s="18">
        <v>12</v>
      </c>
      <c r="L14" s="18">
        <v>16</v>
      </c>
      <c r="M14" s="18">
        <v>6</v>
      </c>
      <c r="N14" s="62">
        <v>1</v>
      </c>
      <c r="O14" s="85">
        <f t="shared" si="1"/>
        <v>54</v>
      </c>
      <c r="P14" s="210">
        <v>9</v>
      </c>
      <c r="Q14" s="18">
        <v>18</v>
      </c>
      <c r="R14" s="18"/>
      <c r="S14" s="59">
        <v>5</v>
      </c>
      <c r="T14" s="92">
        <f t="shared" si="2"/>
        <v>32</v>
      </c>
      <c r="U14" s="43">
        <f t="shared" si="8"/>
        <v>159</v>
      </c>
      <c r="V14" s="51">
        <f>U14/U6</f>
        <v>0.45299145299145299</v>
      </c>
      <c r="W14" s="3" t="s">
        <v>87</v>
      </c>
    </row>
    <row r="15" spans="1:23" x14ac:dyDescent="0.25">
      <c r="A15" s="13" t="s">
        <v>2</v>
      </c>
      <c r="B15" s="9" t="s">
        <v>21</v>
      </c>
      <c r="C15" s="9" t="s">
        <v>20</v>
      </c>
      <c r="D15" s="10" t="s">
        <v>22</v>
      </c>
      <c r="E15" s="604" t="s">
        <v>25</v>
      </c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6"/>
      <c r="U15" s="17"/>
      <c r="V15" s="149"/>
      <c r="W15" s="2"/>
    </row>
    <row r="16" spans="1:23" x14ac:dyDescent="0.25">
      <c r="A16" s="4"/>
      <c r="E16" s="4"/>
      <c r="F16" s="27"/>
      <c r="G16" s="27"/>
      <c r="H16" s="63"/>
      <c r="I16" s="78"/>
      <c r="J16" s="27"/>
      <c r="K16" s="27"/>
      <c r="L16" s="27"/>
      <c r="M16" s="27"/>
      <c r="N16" s="63"/>
      <c r="O16" s="88"/>
      <c r="P16" s="27"/>
      <c r="Q16" s="27"/>
      <c r="R16" s="27"/>
      <c r="S16" s="63"/>
      <c r="T16" s="94"/>
      <c r="U16" s="1"/>
      <c r="V16" s="150"/>
      <c r="W16" s="139"/>
    </row>
    <row r="17" spans="1:23" x14ac:dyDescent="0.25">
      <c r="A17" s="4"/>
      <c r="B17" s="446" t="s">
        <v>78</v>
      </c>
      <c r="E17" s="4"/>
      <c r="F17" s="27"/>
      <c r="G17" s="27"/>
      <c r="H17" s="63"/>
      <c r="I17" s="78"/>
      <c r="J17" s="27"/>
      <c r="K17" s="27"/>
      <c r="L17" s="27"/>
      <c r="M17" s="27"/>
      <c r="N17" s="63"/>
      <c r="O17" s="88"/>
      <c r="P17" s="27"/>
      <c r="Q17" s="27"/>
      <c r="R17" s="27"/>
      <c r="S17" s="63"/>
      <c r="T17" s="94"/>
      <c r="U17" s="1"/>
      <c r="V17" s="144"/>
      <c r="W17" s="139"/>
    </row>
    <row r="18" spans="1:23" x14ac:dyDescent="0.25">
      <c r="A18" s="4"/>
      <c r="B18" s="131"/>
      <c r="E18" s="4"/>
      <c r="F18" s="27"/>
      <c r="G18" s="27"/>
      <c r="H18" s="63"/>
      <c r="I18" s="78"/>
      <c r="J18" s="27"/>
      <c r="K18" s="27"/>
      <c r="L18" s="27"/>
      <c r="M18" s="27"/>
      <c r="N18" s="63"/>
      <c r="O18" s="88"/>
      <c r="P18" s="27"/>
      <c r="Q18" s="27"/>
      <c r="R18" s="27"/>
      <c r="S18" s="63"/>
      <c r="T18" s="94"/>
      <c r="U18" s="1"/>
      <c r="V18" s="144"/>
      <c r="W18" s="434"/>
    </row>
    <row r="19" spans="1:23" x14ac:dyDescent="0.25">
      <c r="A19" s="4"/>
      <c r="B19" s="120" t="s">
        <v>208</v>
      </c>
      <c r="E19" s="4"/>
      <c r="F19" s="27"/>
      <c r="G19" s="27"/>
      <c r="H19" s="63"/>
      <c r="I19" s="78"/>
      <c r="J19" s="27"/>
      <c r="K19" s="27"/>
      <c r="L19" s="27"/>
      <c r="M19" s="27"/>
      <c r="N19" s="63"/>
      <c r="O19" s="88"/>
      <c r="P19" s="27"/>
      <c r="Q19" s="27"/>
      <c r="R19" s="27"/>
      <c r="S19" s="63"/>
      <c r="T19" s="94"/>
      <c r="U19" s="1"/>
      <c r="V19" s="144"/>
      <c r="W19" s="434"/>
    </row>
    <row r="20" spans="1:23" ht="15.75" x14ac:dyDescent="0.25">
      <c r="A20" s="29" t="s">
        <v>1</v>
      </c>
      <c r="B20" t="s">
        <v>230</v>
      </c>
      <c r="C20" s="8">
        <v>42652</v>
      </c>
      <c r="D20" s="21">
        <v>3</v>
      </c>
      <c r="E20" s="5">
        <v>9</v>
      </c>
      <c r="F20" s="18">
        <v>9</v>
      </c>
      <c r="G20" s="18"/>
      <c r="H20" s="62">
        <v>3</v>
      </c>
      <c r="I20" s="75">
        <f>SUM(E20:H20)</f>
        <v>21</v>
      </c>
      <c r="J20" s="18">
        <v>3</v>
      </c>
      <c r="K20" s="18">
        <v>9</v>
      </c>
      <c r="L20" s="18">
        <v>3</v>
      </c>
      <c r="M20" s="18"/>
      <c r="N20" s="62"/>
      <c r="O20" s="84">
        <f>SUM(J20:N20)</f>
        <v>15</v>
      </c>
      <c r="P20" s="18">
        <v>10</v>
      </c>
      <c r="Q20" s="18">
        <v>3</v>
      </c>
      <c r="R20" s="18"/>
      <c r="S20" s="62"/>
      <c r="T20" s="92">
        <f>SUM(P20:S20)</f>
        <v>13</v>
      </c>
      <c r="U20" s="69">
        <v>48</v>
      </c>
      <c r="V20" s="142">
        <f>U20/U8</f>
        <v>0.16608996539792387</v>
      </c>
      <c r="W20" s="139" t="s">
        <v>85</v>
      </c>
    </row>
    <row r="21" spans="1:23" x14ac:dyDescent="0.25">
      <c r="A21" s="33"/>
      <c r="C21" s="23" t="s">
        <v>33</v>
      </c>
      <c r="D21" s="21"/>
      <c r="E21" s="14">
        <f>E20/E8</f>
        <v>0.25</v>
      </c>
      <c r="F21" s="15">
        <f>F20/F8</f>
        <v>0.12162162162162163</v>
      </c>
      <c r="G21" s="18"/>
      <c r="H21" s="15">
        <f>H20/H8</f>
        <v>0.1875</v>
      </c>
      <c r="I21" s="89">
        <f>I20/I8</f>
        <v>0.14788732394366197</v>
      </c>
      <c r="J21" s="15">
        <f>J20/J8</f>
        <v>0.11538461538461539</v>
      </c>
      <c r="K21" s="15">
        <f>K20/K8</f>
        <v>0.69230769230769229</v>
      </c>
      <c r="L21" s="15">
        <f>L20/L8</f>
        <v>9.6774193548387094E-2</v>
      </c>
      <c r="M21" s="18"/>
      <c r="N21" s="62"/>
      <c r="O21" s="79">
        <f>O20/O8</f>
        <v>0.19230769230769232</v>
      </c>
      <c r="P21" s="15">
        <f>P20/P8</f>
        <v>0.37037037037037035</v>
      </c>
      <c r="Q21" s="15">
        <f>Q20/Q8</f>
        <v>0.1</v>
      </c>
      <c r="R21" s="18"/>
      <c r="S21" s="62"/>
      <c r="T21" s="79">
        <f>T20/T8</f>
        <v>0.18840579710144928</v>
      </c>
      <c r="U21" s="24"/>
      <c r="V21" s="144"/>
      <c r="W21" s="139"/>
    </row>
    <row r="22" spans="1:23" ht="15.75" x14ac:dyDescent="0.25">
      <c r="A22" s="108" t="s">
        <v>15</v>
      </c>
      <c r="B22" t="s">
        <v>121</v>
      </c>
      <c r="C22" s="49">
        <v>42799</v>
      </c>
      <c r="D22" s="434" t="s">
        <v>81</v>
      </c>
      <c r="E22" s="14"/>
      <c r="F22" s="213">
        <v>9</v>
      </c>
      <c r="G22" s="213">
        <v>1</v>
      </c>
      <c r="H22" s="214"/>
      <c r="I22" s="106">
        <f t="shared" ref="I22:I24" si="9">SUM(E22:H22)</f>
        <v>10</v>
      </c>
      <c r="J22" s="213">
        <v>3</v>
      </c>
      <c r="K22" s="213">
        <v>3</v>
      </c>
      <c r="L22" s="213">
        <v>3</v>
      </c>
      <c r="M22" s="213"/>
      <c r="N22" s="214"/>
      <c r="O22" s="106">
        <f>SUM(J22:N22)</f>
        <v>9</v>
      </c>
      <c r="P22" s="213">
        <v>3</v>
      </c>
      <c r="Q22" s="213">
        <v>16</v>
      </c>
      <c r="R22" s="213">
        <v>1</v>
      </c>
      <c r="S22" s="273">
        <v>2</v>
      </c>
      <c r="T22" s="107">
        <f>SUM(P22:S22)</f>
        <v>22</v>
      </c>
      <c r="U22" s="217">
        <f>I22+O22+T22</f>
        <v>41</v>
      </c>
      <c r="V22" s="142">
        <f>U22/U8</f>
        <v>0.14186851211072665</v>
      </c>
      <c r="W22" s="434" t="s">
        <v>85</v>
      </c>
    </row>
    <row r="23" spans="1:23" x14ac:dyDescent="0.25">
      <c r="A23" s="4"/>
      <c r="C23" s="23" t="s">
        <v>33</v>
      </c>
      <c r="D23" s="434"/>
      <c r="E23" s="14"/>
      <c r="F23" s="15">
        <f>F22/F8</f>
        <v>0.12162162162162163</v>
      </c>
      <c r="G23" s="15">
        <f>G22/G8</f>
        <v>6.25E-2</v>
      </c>
      <c r="H23" s="15"/>
      <c r="I23" s="89">
        <f>I22/I8</f>
        <v>7.0422535211267609E-2</v>
      </c>
      <c r="J23" s="15">
        <f>J22/J8</f>
        <v>0.11538461538461539</v>
      </c>
      <c r="K23" s="15">
        <f t="shared" ref="K23:L23" si="10">K22/K8</f>
        <v>0.23076923076923078</v>
      </c>
      <c r="L23" s="15">
        <f t="shared" si="10"/>
        <v>9.6774193548387094E-2</v>
      </c>
      <c r="M23" s="436"/>
      <c r="N23" s="62"/>
      <c r="O23" s="79">
        <f>O22/O8</f>
        <v>0.11538461538461539</v>
      </c>
      <c r="P23" s="15">
        <f t="shared" ref="P23:S23" si="11">P22/P8</f>
        <v>0.1111111111111111</v>
      </c>
      <c r="Q23" s="15">
        <f t="shared" si="11"/>
        <v>0.53333333333333333</v>
      </c>
      <c r="R23" s="15">
        <f t="shared" si="11"/>
        <v>0.2</v>
      </c>
      <c r="S23" s="15">
        <f t="shared" si="11"/>
        <v>0.2857142857142857</v>
      </c>
      <c r="T23" s="95">
        <f>T22/T8</f>
        <v>0.3188405797101449</v>
      </c>
      <c r="U23" s="24"/>
      <c r="V23" s="144"/>
      <c r="W23" s="434"/>
    </row>
    <row r="24" spans="1:23" ht="15.75" x14ac:dyDescent="0.25">
      <c r="A24" s="50" t="s">
        <v>13</v>
      </c>
      <c r="B24" t="s">
        <v>210</v>
      </c>
      <c r="C24" s="239">
        <v>42911</v>
      </c>
      <c r="D24" s="433">
        <v>2</v>
      </c>
      <c r="E24" s="376">
        <v>17</v>
      </c>
      <c r="F24" s="377">
        <v>9</v>
      </c>
      <c r="G24" s="377">
        <v>1</v>
      </c>
      <c r="H24" s="377">
        <v>6</v>
      </c>
      <c r="I24" s="225">
        <f t="shared" si="9"/>
        <v>33</v>
      </c>
      <c r="J24" s="377"/>
      <c r="K24" s="377">
        <v>1</v>
      </c>
      <c r="L24" s="377">
        <v>7</v>
      </c>
      <c r="M24" s="377">
        <v>1</v>
      </c>
      <c r="N24" s="378"/>
      <c r="O24" s="106">
        <f>SUM(J24:N24)</f>
        <v>9</v>
      </c>
      <c r="P24" s="377">
        <v>2</v>
      </c>
      <c r="Q24" s="377">
        <v>3</v>
      </c>
      <c r="R24" s="377">
        <v>1</v>
      </c>
      <c r="S24" s="378"/>
      <c r="T24" s="107">
        <f>SUM(P24:S24)</f>
        <v>6</v>
      </c>
      <c r="U24" s="217">
        <f>I24+O24+T24</f>
        <v>48</v>
      </c>
      <c r="V24" s="142">
        <f>U24/U8</f>
        <v>0.16608996539792387</v>
      </c>
      <c r="W24" s="478" t="s">
        <v>85</v>
      </c>
    </row>
    <row r="25" spans="1:23" x14ac:dyDescent="0.25">
      <c r="A25" s="33"/>
      <c r="C25" s="23" t="s">
        <v>33</v>
      </c>
      <c r="D25" s="433"/>
      <c r="E25" s="14">
        <f>E24/E8</f>
        <v>0.47222222222222221</v>
      </c>
      <c r="F25" s="15">
        <f t="shared" ref="F25:H25" si="12">F24/F8</f>
        <v>0.12162162162162163</v>
      </c>
      <c r="G25" s="15">
        <f t="shared" si="12"/>
        <v>6.25E-2</v>
      </c>
      <c r="H25" s="64">
        <f t="shared" si="12"/>
        <v>0.375</v>
      </c>
      <c r="I25" s="89">
        <f>I24/I8</f>
        <v>0.23239436619718309</v>
      </c>
      <c r="J25" s="15"/>
      <c r="K25" s="15">
        <f>K24/K8</f>
        <v>7.6923076923076927E-2</v>
      </c>
      <c r="L25" s="15">
        <f t="shared" ref="L25:M25" si="13">L24/L8</f>
        <v>0.22580645161290322</v>
      </c>
      <c r="M25" s="15">
        <f t="shared" si="13"/>
        <v>0.14285714285714285</v>
      </c>
      <c r="N25" s="62"/>
      <c r="O25" s="79">
        <f>O24/O8</f>
        <v>0.11538461538461539</v>
      </c>
      <c r="P25" s="15">
        <f t="shared" ref="P25:R25" si="14">P24/P8</f>
        <v>7.407407407407407E-2</v>
      </c>
      <c r="Q25" s="15">
        <f t="shared" si="14"/>
        <v>0.1</v>
      </c>
      <c r="R25" s="15">
        <f t="shared" si="14"/>
        <v>0.2</v>
      </c>
      <c r="S25" s="62"/>
      <c r="T25" s="441"/>
      <c r="U25" s="24"/>
      <c r="V25" s="144"/>
      <c r="W25" s="434"/>
    </row>
    <row r="26" spans="1:23" x14ac:dyDescent="0.25">
      <c r="A26" s="33"/>
      <c r="C26" s="23"/>
      <c r="D26" s="474"/>
      <c r="E26" s="14"/>
      <c r="F26" s="15"/>
      <c r="G26" s="476"/>
      <c r="H26" s="15"/>
      <c r="I26" s="89"/>
      <c r="J26" s="15"/>
      <c r="K26" s="15"/>
      <c r="L26" s="15"/>
      <c r="M26" s="476"/>
      <c r="N26" s="62"/>
      <c r="O26" s="79"/>
      <c r="P26" s="15"/>
      <c r="Q26" s="15"/>
      <c r="R26" s="476"/>
      <c r="S26" s="62"/>
      <c r="T26" s="441"/>
      <c r="U26" s="24"/>
      <c r="V26" s="144"/>
      <c r="W26" s="475"/>
    </row>
    <row r="27" spans="1:23" x14ac:dyDescent="0.25">
      <c r="A27" s="33"/>
      <c r="B27" s="120" t="s">
        <v>209</v>
      </c>
      <c r="C27" s="23"/>
      <c r="D27" s="433"/>
      <c r="E27" s="14"/>
      <c r="F27" s="15"/>
      <c r="G27" s="436"/>
      <c r="H27" s="15"/>
      <c r="I27" s="89"/>
      <c r="J27" s="15"/>
      <c r="K27" s="15"/>
      <c r="L27" s="15"/>
      <c r="M27" s="436"/>
      <c r="N27" s="62"/>
      <c r="O27" s="79"/>
      <c r="P27" s="15"/>
      <c r="Q27" s="15"/>
      <c r="R27" s="436"/>
      <c r="S27" s="62"/>
      <c r="T27" s="441"/>
      <c r="U27" s="24"/>
      <c r="V27" s="144"/>
      <c r="W27" s="434"/>
    </row>
    <row r="28" spans="1:23" x14ac:dyDescent="0.25">
      <c r="A28" s="33"/>
      <c r="C28" s="23"/>
      <c r="D28" s="32"/>
      <c r="E28" s="14"/>
      <c r="F28" s="15"/>
      <c r="G28" s="18"/>
      <c r="H28" s="64"/>
      <c r="I28" s="80"/>
      <c r="J28" s="15"/>
      <c r="K28" s="38"/>
      <c r="L28" s="15"/>
      <c r="M28" s="18"/>
      <c r="N28" s="62"/>
      <c r="O28" s="84"/>
      <c r="P28" s="15"/>
      <c r="Q28" s="15"/>
      <c r="R28" s="18"/>
      <c r="S28" s="62"/>
      <c r="T28" s="92"/>
      <c r="U28" s="37"/>
      <c r="V28" s="144"/>
      <c r="W28" s="139"/>
    </row>
    <row r="29" spans="1:23" x14ac:dyDescent="0.25">
      <c r="A29" s="30" t="s">
        <v>15</v>
      </c>
      <c r="B29" t="s">
        <v>14</v>
      </c>
      <c r="C29" s="8">
        <v>42665</v>
      </c>
      <c r="D29" s="21">
        <v>1</v>
      </c>
      <c r="E29" s="5">
        <v>2</v>
      </c>
      <c r="F29" s="18">
        <v>2</v>
      </c>
      <c r="G29" s="18">
        <v>5</v>
      </c>
      <c r="H29" s="62">
        <v>5</v>
      </c>
      <c r="I29" s="75">
        <f t="shared" ref="I29:I33" si="15">SUM(E29:H29)</f>
        <v>14</v>
      </c>
      <c r="J29" s="18"/>
      <c r="K29" s="18"/>
      <c r="L29" s="18">
        <v>3</v>
      </c>
      <c r="M29" s="18"/>
      <c r="N29" s="62"/>
      <c r="O29" s="84">
        <f t="shared" ref="O29:O33" si="16">SUM(J29:N29)</f>
        <v>3</v>
      </c>
      <c r="P29" s="18">
        <v>6</v>
      </c>
      <c r="Q29" s="18"/>
      <c r="R29" s="18">
        <v>4</v>
      </c>
      <c r="S29" s="62"/>
      <c r="T29" s="92">
        <f t="shared" ref="T29:T33" si="17">SUM(P29:S29)</f>
        <v>10</v>
      </c>
      <c r="U29" s="238">
        <f>I29+O29+T29</f>
        <v>27</v>
      </c>
      <c r="V29" s="143">
        <f>U29/U12</f>
        <v>0.52941176470588236</v>
      </c>
      <c r="W29" s="139" t="s">
        <v>88</v>
      </c>
    </row>
    <row r="30" spans="1:23" x14ac:dyDescent="0.25">
      <c r="A30" s="29" t="s">
        <v>1</v>
      </c>
      <c r="B30" t="s">
        <v>28</v>
      </c>
      <c r="C30" s="8">
        <v>42700</v>
      </c>
      <c r="D30" s="21">
        <v>1</v>
      </c>
      <c r="E30" s="5">
        <v>2</v>
      </c>
      <c r="F30" s="18">
        <v>3</v>
      </c>
      <c r="G30" s="18">
        <v>5</v>
      </c>
      <c r="H30" s="62">
        <v>5</v>
      </c>
      <c r="I30" s="75">
        <f t="shared" si="15"/>
        <v>15</v>
      </c>
      <c r="J30" s="18"/>
      <c r="K30" s="18"/>
      <c r="L30" s="18">
        <v>5</v>
      </c>
      <c r="M30" s="18"/>
      <c r="N30" s="62"/>
      <c r="O30" s="84">
        <f t="shared" si="16"/>
        <v>5</v>
      </c>
      <c r="P30" s="18">
        <v>7</v>
      </c>
      <c r="Q30" s="18"/>
      <c r="R30" s="18">
        <v>5</v>
      </c>
      <c r="S30" s="62"/>
      <c r="T30" s="92">
        <f t="shared" si="17"/>
        <v>12</v>
      </c>
      <c r="U30" s="238">
        <f>I30+O30+T30</f>
        <v>32</v>
      </c>
      <c r="V30" s="143">
        <f>U30/U12</f>
        <v>0.62745098039215685</v>
      </c>
      <c r="W30" s="139" t="s">
        <v>88</v>
      </c>
    </row>
    <row r="31" spans="1:23" x14ac:dyDescent="0.25">
      <c r="A31" s="50" t="s">
        <v>13</v>
      </c>
      <c r="B31" t="s">
        <v>39</v>
      </c>
      <c r="C31" s="8">
        <v>42750</v>
      </c>
      <c r="D31" s="21">
        <v>1</v>
      </c>
      <c r="E31" s="5">
        <v>2</v>
      </c>
      <c r="F31" s="18">
        <v>3</v>
      </c>
      <c r="G31" s="18">
        <v>9</v>
      </c>
      <c r="H31" s="62">
        <v>4</v>
      </c>
      <c r="I31" s="75">
        <f t="shared" si="15"/>
        <v>18</v>
      </c>
      <c r="J31" s="18"/>
      <c r="K31" s="18"/>
      <c r="L31" s="18">
        <v>5</v>
      </c>
      <c r="M31" s="18"/>
      <c r="N31" s="62"/>
      <c r="O31" s="84">
        <f t="shared" si="16"/>
        <v>5</v>
      </c>
      <c r="P31" s="18">
        <v>6</v>
      </c>
      <c r="Q31" s="18"/>
      <c r="R31" s="18">
        <v>4</v>
      </c>
      <c r="S31" s="62"/>
      <c r="T31" s="92">
        <f t="shared" si="17"/>
        <v>10</v>
      </c>
      <c r="U31" s="238">
        <f>I31+O31+T31</f>
        <v>33</v>
      </c>
      <c r="V31" s="143">
        <f>U31/U12</f>
        <v>0.6470588235294118</v>
      </c>
      <c r="W31" s="139" t="s">
        <v>88</v>
      </c>
    </row>
    <row r="32" spans="1:23" x14ac:dyDescent="0.25">
      <c r="A32" s="28" t="s">
        <v>18</v>
      </c>
      <c r="B32" t="s">
        <v>40</v>
      </c>
      <c r="C32" s="8">
        <v>42812</v>
      </c>
      <c r="D32" s="21">
        <v>1</v>
      </c>
      <c r="E32" s="5">
        <v>2</v>
      </c>
      <c r="F32" s="184">
        <v>2</v>
      </c>
      <c r="G32" s="184">
        <v>12</v>
      </c>
      <c r="H32" s="62">
        <v>4</v>
      </c>
      <c r="I32" s="75">
        <f t="shared" si="15"/>
        <v>20</v>
      </c>
      <c r="J32" s="18"/>
      <c r="K32" s="18"/>
      <c r="L32" s="184">
        <v>5</v>
      </c>
      <c r="M32" s="18"/>
      <c r="N32" s="62"/>
      <c r="O32" s="84">
        <f t="shared" si="16"/>
        <v>5</v>
      </c>
      <c r="P32" s="184">
        <v>8</v>
      </c>
      <c r="Q32" s="184"/>
      <c r="R32" s="184">
        <v>4</v>
      </c>
      <c r="S32" s="62"/>
      <c r="T32" s="92">
        <f t="shared" si="17"/>
        <v>12</v>
      </c>
      <c r="U32" s="22">
        <f>I32+O32+T32</f>
        <v>37</v>
      </c>
      <c r="V32" s="143">
        <f>U32/U12</f>
        <v>0.72549019607843135</v>
      </c>
      <c r="W32" s="238" t="s">
        <v>88</v>
      </c>
    </row>
    <row r="33" spans="1:23" ht="15.75" x14ac:dyDescent="0.25">
      <c r="A33" s="33"/>
      <c r="C33" s="8"/>
      <c r="D33" s="34" t="s">
        <v>42</v>
      </c>
      <c r="E33" s="5">
        <v>2</v>
      </c>
      <c r="F33" s="184">
        <v>2.5</v>
      </c>
      <c r="G33" s="184">
        <v>7.75</v>
      </c>
      <c r="H33" s="62">
        <v>4.5</v>
      </c>
      <c r="I33" s="75">
        <f t="shared" si="15"/>
        <v>16.75</v>
      </c>
      <c r="J33" s="184"/>
      <c r="K33" s="184"/>
      <c r="L33" s="184">
        <v>4.5</v>
      </c>
      <c r="M33" s="184"/>
      <c r="N33" s="62"/>
      <c r="O33" s="84">
        <f t="shared" si="16"/>
        <v>4.5</v>
      </c>
      <c r="P33" s="184">
        <v>6.75</v>
      </c>
      <c r="Q33" s="184"/>
      <c r="R33" s="184">
        <v>4.25</v>
      </c>
      <c r="S33" s="62"/>
      <c r="T33" s="92">
        <f t="shared" si="17"/>
        <v>11</v>
      </c>
      <c r="U33" s="238">
        <f>I33+O33+T33</f>
        <v>32.25</v>
      </c>
      <c r="V33" s="142">
        <f>U33/U12</f>
        <v>0.63235294117647056</v>
      </c>
      <c r="W33" s="139"/>
    </row>
    <row r="34" spans="1:23" x14ac:dyDescent="0.25">
      <c r="A34" s="33"/>
      <c r="C34" s="8"/>
      <c r="D34" s="21"/>
      <c r="E34" s="7">
        <f>E33/E12</f>
        <v>0.66666666666666663</v>
      </c>
      <c r="F34" s="42">
        <f t="shared" ref="F34:I34" si="18">F33/F12</f>
        <v>0.625</v>
      </c>
      <c r="G34" s="42">
        <f t="shared" si="18"/>
        <v>0.484375</v>
      </c>
      <c r="H34" s="42">
        <f t="shared" si="18"/>
        <v>0.75</v>
      </c>
      <c r="I34" s="171">
        <f t="shared" si="18"/>
        <v>0.57758620689655171</v>
      </c>
      <c r="J34" s="18"/>
      <c r="K34" s="18"/>
      <c r="L34" s="42">
        <f t="shared" ref="L34" si="19">L33/L12</f>
        <v>0.75</v>
      </c>
      <c r="M34" s="18"/>
      <c r="N34" s="62"/>
      <c r="O34" s="171">
        <f t="shared" ref="O34" si="20">O33/O12</f>
        <v>0.75</v>
      </c>
      <c r="P34" s="42">
        <f t="shared" ref="P34" si="21">P33/P12</f>
        <v>0.75</v>
      </c>
      <c r="Q34" s="18"/>
      <c r="R34" s="42">
        <f t="shared" ref="R34" si="22">R33/R12</f>
        <v>0.85</v>
      </c>
      <c r="S34" s="62"/>
      <c r="T34" s="241">
        <f t="shared" ref="T34" si="23">T33/T12</f>
        <v>0.6875</v>
      </c>
      <c r="U34" s="43"/>
      <c r="V34" s="144"/>
      <c r="W34" s="139"/>
    </row>
    <row r="35" spans="1:23" x14ac:dyDescent="0.25">
      <c r="A35" s="33"/>
      <c r="C35" s="8"/>
      <c r="D35" s="437"/>
      <c r="E35" s="266"/>
      <c r="F35" s="42"/>
      <c r="G35" s="42"/>
      <c r="H35" s="42"/>
      <c r="I35" s="171"/>
      <c r="J35" s="439"/>
      <c r="K35" s="439"/>
      <c r="L35" s="42"/>
      <c r="M35" s="439"/>
      <c r="N35" s="62"/>
      <c r="O35" s="81"/>
      <c r="P35" s="42"/>
      <c r="Q35" s="439"/>
      <c r="R35" s="42"/>
      <c r="S35" s="62"/>
      <c r="T35" s="105"/>
      <c r="U35" s="43"/>
      <c r="V35" s="144"/>
      <c r="W35" s="438"/>
    </row>
    <row r="36" spans="1:23" ht="15.75" x14ac:dyDescent="0.25">
      <c r="A36" s="70" t="s">
        <v>4</v>
      </c>
      <c r="B36" t="s">
        <v>225</v>
      </c>
      <c r="C36" s="8">
        <v>42890</v>
      </c>
      <c r="D36" s="255">
        <v>1</v>
      </c>
      <c r="E36" s="266"/>
      <c r="F36" s="451">
        <v>1</v>
      </c>
      <c r="G36" s="451">
        <v>15</v>
      </c>
      <c r="H36" s="451"/>
      <c r="I36" s="75">
        <f t="shared" ref="I36" si="24">SUM(E36:H36)</f>
        <v>16</v>
      </c>
      <c r="J36" s="258"/>
      <c r="K36" s="258"/>
      <c r="L36" s="451">
        <v>2</v>
      </c>
      <c r="M36" s="258"/>
      <c r="N36" s="62"/>
      <c r="O36" s="84">
        <f t="shared" ref="O36" si="25">SUM(J36:N36)</f>
        <v>2</v>
      </c>
      <c r="P36" s="451">
        <v>2</v>
      </c>
      <c r="Q36" s="258"/>
      <c r="R36" s="42"/>
      <c r="S36" s="62"/>
      <c r="T36" s="92">
        <f t="shared" ref="T36" si="26">SUM(P36:S36)</f>
        <v>2</v>
      </c>
      <c r="U36" s="449">
        <f>I36+O36+T36</f>
        <v>20</v>
      </c>
      <c r="V36" s="142">
        <f>U36/U12</f>
        <v>0.39215686274509803</v>
      </c>
      <c r="W36" s="256"/>
    </row>
    <row r="37" spans="1:23" x14ac:dyDescent="0.25">
      <c r="A37" s="33"/>
      <c r="C37" s="8"/>
      <c r="D37" s="437"/>
      <c r="E37" s="266"/>
      <c r="F37" s="42"/>
      <c r="G37" s="42"/>
      <c r="H37" s="42"/>
      <c r="I37" s="171"/>
      <c r="J37" s="439"/>
      <c r="K37" s="439"/>
      <c r="L37" s="42"/>
      <c r="M37" s="439"/>
      <c r="N37" s="62"/>
      <c r="O37" s="81"/>
      <c r="P37" s="42"/>
      <c r="Q37" s="439"/>
      <c r="R37" s="42"/>
      <c r="S37" s="62"/>
      <c r="T37" s="105"/>
      <c r="U37" s="43"/>
      <c r="V37" s="144"/>
      <c r="W37" s="438"/>
    </row>
    <row r="38" spans="1:23" x14ac:dyDescent="0.25">
      <c r="A38" s="33"/>
      <c r="C38" s="8"/>
      <c r="D38" s="437"/>
      <c r="E38" s="266"/>
      <c r="F38" s="42"/>
      <c r="G38" s="42"/>
      <c r="H38" s="42"/>
      <c r="I38" s="171"/>
      <c r="J38" s="439"/>
      <c r="K38" s="439"/>
      <c r="L38" s="42"/>
      <c r="M38" s="439"/>
      <c r="N38" s="62"/>
      <c r="O38" s="81"/>
      <c r="P38" s="42"/>
      <c r="Q38" s="439"/>
      <c r="R38" s="42"/>
      <c r="S38" s="62"/>
      <c r="T38" s="105"/>
      <c r="U38" s="43"/>
      <c r="V38" s="144"/>
      <c r="W38" s="438"/>
    </row>
    <row r="39" spans="1:23" x14ac:dyDescent="0.25">
      <c r="A39" s="33"/>
      <c r="B39" s="120" t="s">
        <v>211</v>
      </c>
      <c r="C39" s="8"/>
      <c r="D39" s="433"/>
      <c r="E39" s="266"/>
      <c r="F39" s="42"/>
      <c r="G39" s="42"/>
      <c r="H39" s="42"/>
      <c r="I39" s="171"/>
      <c r="J39" s="436"/>
      <c r="K39" s="436"/>
      <c r="L39" s="42"/>
      <c r="M39" s="436"/>
      <c r="N39" s="62"/>
      <c r="O39" s="81"/>
      <c r="P39" s="42"/>
      <c r="Q39" s="436"/>
      <c r="R39" s="42"/>
      <c r="S39" s="62"/>
      <c r="T39" s="105"/>
      <c r="U39" s="43"/>
      <c r="V39" s="144"/>
      <c r="W39" s="434"/>
    </row>
    <row r="40" spans="1:23" x14ac:dyDescent="0.25">
      <c r="A40" s="33"/>
      <c r="C40" s="8"/>
      <c r="D40" s="21"/>
      <c r="E40" s="5"/>
      <c r="F40" s="18"/>
      <c r="G40" s="18"/>
      <c r="H40" s="62"/>
      <c r="I40" s="75"/>
      <c r="J40" s="18"/>
      <c r="K40" s="18"/>
      <c r="L40" s="18"/>
      <c r="M40" s="18"/>
      <c r="N40" s="62"/>
      <c r="O40" s="84"/>
      <c r="P40" s="18"/>
      <c r="Q40" s="18"/>
      <c r="R40" s="18"/>
      <c r="S40" s="62"/>
      <c r="T40" s="92"/>
      <c r="U40" s="22"/>
      <c r="V40" s="144"/>
      <c r="W40" s="139"/>
    </row>
    <row r="41" spans="1:23" x14ac:dyDescent="0.25">
      <c r="A41" s="29" t="s">
        <v>1</v>
      </c>
      <c r="B41" t="s">
        <v>38</v>
      </c>
      <c r="C41" s="8">
        <v>42743</v>
      </c>
      <c r="D41" s="21" t="s">
        <v>81</v>
      </c>
      <c r="E41" s="5"/>
      <c r="F41" s="18"/>
      <c r="G41" s="18"/>
      <c r="H41" s="62"/>
      <c r="I41" s="75"/>
      <c r="J41" s="18"/>
      <c r="K41" s="18"/>
      <c r="L41" s="18"/>
      <c r="M41" s="18"/>
      <c r="N41" s="62"/>
      <c r="O41" s="84"/>
      <c r="P41" s="18">
        <v>12</v>
      </c>
      <c r="Q41" s="18">
        <v>11</v>
      </c>
      <c r="R41" s="18">
        <v>1</v>
      </c>
      <c r="S41" s="62">
        <v>3</v>
      </c>
      <c r="T41" s="92">
        <f>SUM(P41:S41)</f>
        <v>27</v>
      </c>
      <c r="U41" s="22">
        <v>27</v>
      </c>
      <c r="V41" s="143">
        <f>U41/T8</f>
        <v>0.39130434782608697</v>
      </c>
      <c r="W41" s="139" t="s">
        <v>98</v>
      </c>
    </row>
    <row r="42" spans="1:23" x14ac:dyDescent="0.25">
      <c r="A42" s="28" t="s">
        <v>18</v>
      </c>
      <c r="B42" t="s">
        <v>38</v>
      </c>
      <c r="C42" s="8">
        <v>42743</v>
      </c>
      <c r="D42" s="129" t="s">
        <v>81</v>
      </c>
      <c r="E42" s="5"/>
      <c r="F42" s="18"/>
      <c r="G42" s="18"/>
      <c r="H42" s="62"/>
      <c r="I42" s="75"/>
      <c r="J42" s="18">
        <v>7</v>
      </c>
      <c r="K42" s="18">
        <v>8</v>
      </c>
      <c r="L42" s="18">
        <v>9</v>
      </c>
      <c r="M42" s="18"/>
      <c r="N42" s="62"/>
      <c r="O42" s="84">
        <f>SUM(J42:N42)</f>
        <v>24</v>
      </c>
      <c r="P42" s="18"/>
      <c r="Q42" s="18"/>
      <c r="R42" s="18"/>
      <c r="S42" s="62"/>
      <c r="T42" s="92"/>
      <c r="U42" s="22">
        <v>24</v>
      </c>
      <c r="V42" s="143">
        <f>U42/O8</f>
        <v>0.30769230769230771</v>
      </c>
      <c r="W42" s="139" t="s">
        <v>99</v>
      </c>
    </row>
    <row r="43" spans="1:23" x14ac:dyDescent="0.25">
      <c r="A43" s="71" t="s">
        <v>37</v>
      </c>
      <c r="B43" t="s">
        <v>38</v>
      </c>
      <c r="C43" s="8">
        <v>42743</v>
      </c>
      <c r="D43" s="129" t="s">
        <v>81</v>
      </c>
      <c r="E43" s="5">
        <v>18</v>
      </c>
      <c r="F43" s="18">
        <v>22</v>
      </c>
      <c r="G43" s="18">
        <v>1</v>
      </c>
      <c r="H43" s="62">
        <v>7</v>
      </c>
      <c r="I43" s="75">
        <f>SUM(E43:H43)</f>
        <v>48</v>
      </c>
      <c r="J43" s="18"/>
      <c r="K43" s="18"/>
      <c r="L43" s="18"/>
      <c r="M43" s="18"/>
      <c r="N43" s="62"/>
      <c r="O43" s="84"/>
      <c r="P43" s="18"/>
      <c r="Q43" s="18"/>
      <c r="R43" s="18"/>
      <c r="S43" s="62"/>
      <c r="T43" s="92"/>
      <c r="U43" s="3">
        <v>48</v>
      </c>
      <c r="V43" s="143">
        <f>U43/I8</f>
        <v>0.3380281690140845</v>
      </c>
      <c r="W43" s="139" t="s">
        <v>100</v>
      </c>
    </row>
    <row r="44" spans="1:23" ht="15.75" x14ac:dyDescent="0.25">
      <c r="A44" s="5"/>
      <c r="C44" s="23" t="s">
        <v>33</v>
      </c>
      <c r="D44" s="21"/>
      <c r="E44" s="14">
        <f>E43/E8</f>
        <v>0.5</v>
      </c>
      <c r="F44" s="15">
        <f>F43/F8</f>
        <v>0.29729729729729731</v>
      </c>
      <c r="G44" s="15">
        <f>G43/G8</f>
        <v>6.25E-2</v>
      </c>
      <c r="H44" s="64">
        <f>H43/H8</f>
        <v>0.4375</v>
      </c>
      <c r="I44" s="79">
        <f>I43/I8</f>
        <v>0.3380281690140845</v>
      </c>
      <c r="J44" s="15">
        <f>J42/J8</f>
        <v>0.26923076923076922</v>
      </c>
      <c r="K44" s="15">
        <f>K42/K8</f>
        <v>0.61538461538461542</v>
      </c>
      <c r="L44" s="15">
        <f>L42/L8</f>
        <v>0.29032258064516131</v>
      </c>
      <c r="M44" s="18"/>
      <c r="N44" s="62"/>
      <c r="O44" s="89">
        <f>O42/O8</f>
        <v>0.30769230769230771</v>
      </c>
      <c r="P44" s="15">
        <f>P41/P8</f>
        <v>0.44444444444444442</v>
      </c>
      <c r="Q44" s="15">
        <f>Q41/Q8</f>
        <v>0.36666666666666664</v>
      </c>
      <c r="R44" s="18"/>
      <c r="S44" s="64">
        <f>S41/S8</f>
        <v>0.42857142857142855</v>
      </c>
      <c r="T44" s="95">
        <f>T41/T8</f>
        <v>0.39130434782608697</v>
      </c>
      <c r="U44" s="69">
        <f>SUM(U41:U43)</f>
        <v>99</v>
      </c>
      <c r="V44" s="142">
        <f>U44/U8</f>
        <v>0.34256055363321797</v>
      </c>
      <c r="W44" s="139" t="s">
        <v>85</v>
      </c>
    </row>
    <row r="45" spans="1:23" ht="15.75" x14ac:dyDescent="0.25">
      <c r="A45" s="372"/>
      <c r="C45" s="23"/>
      <c r="D45" s="370"/>
      <c r="E45" s="14"/>
      <c r="F45" s="15"/>
      <c r="G45" s="373"/>
      <c r="H45" s="64"/>
      <c r="I45" s="79"/>
      <c r="J45" s="15"/>
      <c r="K45" s="15"/>
      <c r="L45" s="15"/>
      <c r="M45" s="373"/>
      <c r="N45" s="62"/>
      <c r="O45" s="79"/>
      <c r="P45" s="15"/>
      <c r="Q45" s="15"/>
      <c r="R45" s="373"/>
      <c r="S45" s="64"/>
      <c r="T45" s="375"/>
      <c r="U45" s="69"/>
      <c r="V45" s="145"/>
      <c r="W45" s="371"/>
    </row>
    <row r="46" spans="1:23" ht="15.75" x14ac:dyDescent="0.25">
      <c r="A46" s="28" t="s">
        <v>18</v>
      </c>
      <c r="B46" t="s">
        <v>187</v>
      </c>
      <c r="C46" s="8">
        <v>42803</v>
      </c>
      <c r="D46" s="370" t="s">
        <v>81</v>
      </c>
      <c r="E46" s="376">
        <v>13</v>
      </c>
      <c r="F46" s="377">
        <v>12</v>
      </c>
      <c r="G46" s="377"/>
      <c r="H46" s="378">
        <v>8</v>
      </c>
      <c r="I46" s="75">
        <f>SUM(E46:H46)</f>
        <v>33</v>
      </c>
      <c r="J46" s="377">
        <v>9</v>
      </c>
      <c r="K46" s="377">
        <v>4</v>
      </c>
      <c r="L46" s="377">
        <v>6</v>
      </c>
      <c r="M46" s="377"/>
      <c r="N46" s="378"/>
      <c r="O46" s="84">
        <f>SUM(J46:N46)</f>
        <v>19</v>
      </c>
      <c r="P46" s="377">
        <v>9</v>
      </c>
      <c r="Q46" s="377">
        <v>8</v>
      </c>
      <c r="R46" s="377">
        <v>1</v>
      </c>
      <c r="S46" s="378"/>
      <c r="T46" s="92">
        <f>SUM(P46:S46)</f>
        <v>18</v>
      </c>
      <c r="U46" s="374">
        <f>I46+O46+T46</f>
        <v>70</v>
      </c>
      <c r="V46" s="145"/>
      <c r="W46" s="371"/>
    </row>
    <row r="47" spans="1:23" ht="15.75" x14ac:dyDescent="0.25">
      <c r="A47" s="33"/>
      <c r="C47" s="8"/>
      <c r="D47" s="465"/>
      <c r="E47" s="376"/>
      <c r="F47" s="377"/>
      <c r="G47" s="377"/>
      <c r="H47" s="378"/>
      <c r="I47" s="75"/>
      <c r="J47" s="377"/>
      <c r="K47" s="377"/>
      <c r="L47" s="377"/>
      <c r="M47" s="377"/>
      <c r="N47" s="378"/>
      <c r="O47" s="84"/>
      <c r="P47" s="377"/>
      <c r="Q47" s="377"/>
      <c r="R47" s="377"/>
      <c r="S47" s="378"/>
      <c r="T47" s="92"/>
      <c r="U47" s="466"/>
      <c r="V47" s="145"/>
      <c r="W47" s="466"/>
    </row>
    <row r="48" spans="1:23" ht="15.75" x14ac:dyDescent="0.25">
      <c r="A48" s="28" t="s">
        <v>18</v>
      </c>
      <c r="B48" t="s">
        <v>236</v>
      </c>
      <c r="C48" s="8">
        <v>42904</v>
      </c>
      <c r="D48" s="465" t="s">
        <v>81</v>
      </c>
      <c r="E48" s="376">
        <v>3</v>
      </c>
      <c r="F48" s="377">
        <v>5</v>
      </c>
      <c r="G48" s="377"/>
      <c r="H48" s="378">
        <v>4</v>
      </c>
      <c r="I48" s="75">
        <f>SUM(E48:H48)</f>
        <v>12</v>
      </c>
      <c r="J48" s="377"/>
      <c r="K48" s="377"/>
      <c r="L48" s="377"/>
      <c r="M48" s="377"/>
      <c r="N48" s="378"/>
      <c r="O48" s="84"/>
      <c r="P48" s="377"/>
      <c r="Q48" s="377"/>
      <c r="R48" s="377"/>
      <c r="S48" s="378"/>
      <c r="T48" s="92"/>
      <c r="U48" s="466">
        <f>I48+O48+T48</f>
        <v>12</v>
      </c>
      <c r="V48" s="145"/>
      <c r="W48" s="466"/>
    </row>
    <row r="49" spans="1:23" ht="15.75" x14ac:dyDescent="0.25">
      <c r="A49" s="33"/>
      <c r="C49" s="8"/>
      <c r="D49" s="433"/>
      <c r="E49" s="376"/>
      <c r="F49" s="377"/>
      <c r="G49" s="377"/>
      <c r="H49" s="378"/>
      <c r="I49" s="75"/>
      <c r="J49" s="377"/>
      <c r="K49" s="377"/>
      <c r="L49" s="377"/>
      <c r="M49" s="377"/>
      <c r="N49" s="378"/>
      <c r="O49" s="84"/>
      <c r="P49" s="377"/>
      <c r="Q49" s="377"/>
      <c r="R49" s="377"/>
      <c r="S49" s="378"/>
      <c r="T49" s="92"/>
      <c r="U49" s="434"/>
      <c r="V49" s="145"/>
      <c r="W49" s="434"/>
    </row>
    <row r="50" spans="1:23" ht="15.75" x14ac:dyDescent="0.25">
      <c r="A50" s="33"/>
      <c r="B50" s="120" t="s">
        <v>212</v>
      </c>
      <c r="C50" s="8"/>
      <c r="D50" s="433"/>
      <c r="E50" s="376"/>
      <c r="F50" s="377"/>
      <c r="G50" s="377"/>
      <c r="H50" s="378"/>
      <c r="I50" s="75"/>
      <c r="J50" s="377"/>
      <c r="K50" s="377"/>
      <c r="L50" s="377"/>
      <c r="M50" s="377"/>
      <c r="N50" s="378"/>
      <c r="O50" s="84"/>
      <c r="P50" s="377"/>
      <c r="Q50" s="377"/>
      <c r="R50" s="377"/>
      <c r="S50" s="378"/>
      <c r="T50" s="92"/>
      <c r="U50" s="434"/>
      <c r="V50" s="145"/>
      <c r="W50" s="434"/>
    </row>
    <row r="51" spans="1:23" x14ac:dyDescent="0.25">
      <c r="A51" s="5"/>
      <c r="C51" s="21"/>
      <c r="D51" s="21"/>
      <c r="E51" s="5"/>
      <c r="F51" s="18"/>
      <c r="G51" s="18"/>
      <c r="H51" s="62"/>
      <c r="I51" s="75"/>
      <c r="J51" s="18"/>
      <c r="K51" s="18"/>
      <c r="L51" s="18"/>
      <c r="M51" s="18"/>
      <c r="N51" s="62"/>
      <c r="O51" s="84"/>
      <c r="P51" s="18"/>
      <c r="Q51" s="18"/>
      <c r="R51" s="18"/>
      <c r="S51" s="62"/>
      <c r="T51" s="92"/>
      <c r="U51" s="22"/>
      <c r="V51" s="144"/>
      <c r="W51" s="139"/>
    </row>
    <row r="52" spans="1:23" x14ac:dyDescent="0.25">
      <c r="A52" s="28" t="s">
        <v>18</v>
      </c>
      <c r="B52" t="s">
        <v>19</v>
      </c>
      <c r="C52" s="8">
        <v>42645</v>
      </c>
      <c r="D52" s="21">
        <v>2</v>
      </c>
      <c r="E52" s="5">
        <v>4</v>
      </c>
      <c r="F52" s="18">
        <v>10</v>
      </c>
      <c r="G52" s="18"/>
      <c r="H52" s="62"/>
      <c r="I52" s="75"/>
      <c r="J52" s="18">
        <v>2</v>
      </c>
      <c r="K52" s="18">
        <v>4</v>
      </c>
      <c r="L52" s="18"/>
      <c r="M52" s="18"/>
      <c r="N52" s="62"/>
      <c r="O52" s="84"/>
      <c r="P52" s="18">
        <v>2</v>
      </c>
      <c r="Q52" s="18"/>
      <c r="R52" s="18"/>
      <c r="S52" s="62"/>
      <c r="T52" s="92"/>
      <c r="U52" s="22">
        <f>SUM(E52:S52)</f>
        <v>22</v>
      </c>
      <c r="V52" s="144"/>
      <c r="W52" s="139"/>
    </row>
    <row r="53" spans="1:23" x14ac:dyDescent="0.25">
      <c r="A53" s="33"/>
      <c r="C53" s="8"/>
      <c r="D53" s="21"/>
      <c r="E53" s="5"/>
      <c r="F53" s="18"/>
      <c r="G53" s="18"/>
      <c r="H53" s="62"/>
      <c r="I53" s="75"/>
      <c r="J53" s="18"/>
      <c r="K53" s="18"/>
      <c r="L53" s="18"/>
      <c r="M53" s="18"/>
      <c r="N53" s="62"/>
      <c r="O53" s="84"/>
      <c r="P53" s="18"/>
      <c r="Q53" s="18"/>
      <c r="R53" s="18"/>
      <c r="S53" s="62"/>
      <c r="T53" s="92"/>
      <c r="U53" s="22"/>
      <c r="V53" s="144"/>
      <c r="W53" s="139"/>
    </row>
    <row r="54" spans="1:23" x14ac:dyDescent="0.25">
      <c r="A54" s="50" t="s">
        <v>13</v>
      </c>
      <c r="B54" t="s">
        <v>24</v>
      </c>
      <c r="C54" s="8">
        <v>42645</v>
      </c>
      <c r="D54" s="21">
        <v>2</v>
      </c>
      <c r="E54" s="5">
        <v>6</v>
      </c>
      <c r="F54" s="18">
        <v>6</v>
      </c>
      <c r="G54" s="18"/>
      <c r="H54" s="62">
        <v>2</v>
      </c>
      <c r="I54" s="75"/>
      <c r="J54" s="18">
        <v>2</v>
      </c>
      <c r="K54" s="18"/>
      <c r="L54" s="18">
        <v>6</v>
      </c>
      <c r="M54" s="18"/>
      <c r="N54" s="62"/>
      <c r="O54" s="84"/>
      <c r="P54" s="18">
        <v>4</v>
      </c>
      <c r="Q54" s="18">
        <v>2</v>
      </c>
      <c r="R54" s="18"/>
      <c r="S54" s="62"/>
      <c r="T54" s="92"/>
      <c r="U54" s="22">
        <f>SUM(E54:S54)</f>
        <v>28</v>
      </c>
      <c r="V54" s="144"/>
      <c r="W54" s="139"/>
    </row>
    <row r="55" spans="1:23" x14ac:dyDescent="0.25">
      <c r="A55" s="33"/>
      <c r="C55" s="8"/>
      <c r="D55" s="21"/>
      <c r="E55" s="5"/>
      <c r="F55" s="18"/>
      <c r="G55" s="18"/>
      <c r="H55" s="62"/>
      <c r="I55" s="75"/>
      <c r="J55" s="18"/>
      <c r="K55" s="18"/>
      <c r="L55" s="18"/>
      <c r="M55" s="18"/>
      <c r="N55" s="62"/>
      <c r="O55" s="84"/>
      <c r="P55" s="18"/>
      <c r="Q55" s="18"/>
      <c r="R55" s="18"/>
      <c r="S55" s="62"/>
      <c r="T55" s="92"/>
      <c r="U55" s="22"/>
      <c r="V55" s="144"/>
      <c r="W55" s="139"/>
    </row>
    <row r="56" spans="1:23" x14ac:dyDescent="0.25">
      <c r="A56" s="31" t="s">
        <v>10</v>
      </c>
      <c r="B56" t="s">
        <v>17</v>
      </c>
      <c r="C56" s="8">
        <v>42645</v>
      </c>
      <c r="D56" s="21">
        <v>2</v>
      </c>
      <c r="E56" s="5"/>
      <c r="F56" s="18"/>
      <c r="G56" s="18"/>
      <c r="H56" s="62"/>
      <c r="I56" s="75"/>
      <c r="J56" s="18"/>
      <c r="K56" s="18">
        <v>2</v>
      </c>
      <c r="L56" s="18">
        <v>6</v>
      </c>
      <c r="M56" s="18"/>
      <c r="N56" s="62"/>
      <c r="O56" s="84"/>
      <c r="P56" s="18"/>
      <c r="Q56" s="18">
        <v>2</v>
      </c>
      <c r="R56" s="18"/>
      <c r="S56" s="62"/>
      <c r="T56" s="92"/>
      <c r="U56" s="22">
        <f>SUM(E56:S56)</f>
        <v>10</v>
      </c>
      <c r="V56" s="144"/>
      <c r="W56" s="139"/>
    </row>
    <row r="57" spans="1:23" x14ac:dyDescent="0.25">
      <c r="A57" s="70" t="s">
        <v>4</v>
      </c>
      <c r="B57" t="s">
        <v>17</v>
      </c>
      <c r="C57" s="8">
        <v>42645</v>
      </c>
      <c r="D57" s="21">
        <v>2</v>
      </c>
      <c r="E57" s="5">
        <v>4</v>
      </c>
      <c r="F57" s="18">
        <v>16</v>
      </c>
      <c r="G57" s="18">
        <v>2</v>
      </c>
      <c r="H57" s="62"/>
      <c r="I57" s="75"/>
      <c r="J57" s="18"/>
      <c r="K57" s="18"/>
      <c r="L57" s="18"/>
      <c r="M57" s="18"/>
      <c r="N57" s="62"/>
      <c r="O57" s="84"/>
      <c r="P57" s="18"/>
      <c r="Q57" s="18"/>
      <c r="R57" s="18"/>
      <c r="S57" s="62"/>
      <c r="T57" s="92"/>
      <c r="U57" s="22">
        <f>SUM(E57:S57)</f>
        <v>22</v>
      </c>
      <c r="V57" s="144"/>
      <c r="W57" s="139"/>
    </row>
    <row r="58" spans="1:23" x14ac:dyDescent="0.25">
      <c r="A58" s="30" t="s">
        <v>15</v>
      </c>
      <c r="B58" t="s">
        <v>12</v>
      </c>
      <c r="C58" s="8">
        <v>42645</v>
      </c>
      <c r="D58" s="21">
        <v>2</v>
      </c>
      <c r="E58" s="5"/>
      <c r="F58" s="18"/>
      <c r="G58" s="18"/>
      <c r="H58" s="62"/>
      <c r="I58" s="75"/>
      <c r="J58" s="18"/>
      <c r="K58" s="18"/>
      <c r="L58" s="18"/>
      <c r="M58" s="18"/>
      <c r="N58" s="62"/>
      <c r="O58" s="84"/>
      <c r="P58" s="18">
        <v>8</v>
      </c>
      <c r="Q58" s="18">
        <v>4</v>
      </c>
      <c r="R58" s="18">
        <v>2</v>
      </c>
      <c r="S58" s="62">
        <v>2</v>
      </c>
      <c r="T58" s="92"/>
      <c r="U58" s="3">
        <f>SUM(E58:S58)</f>
        <v>16</v>
      </c>
      <c r="V58" s="144"/>
      <c r="W58" s="139"/>
    </row>
    <row r="59" spans="1:23" x14ac:dyDescent="0.25">
      <c r="A59" s="33"/>
      <c r="C59" s="8"/>
      <c r="D59" s="21"/>
      <c r="E59" s="5"/>
      <c r="F59" s="18"/>
      <c r="G59" s="18"/>
      <c r="H59" s="62"/>
      <c r="I59" s="75"/>
      <c r="J59" s="18"/>
      <c r="K59" s="18"/>
      <c r="L59" s="18"/>
      <c r="M59" s="18"/>
      <c r="N59" s="62"/>
      <c r="O59" s="84"/>
      <c r="P59" s="18"/>
      <c r="Q59" s="18"/>
      <c r="R59" s="18"/>
      <c r="S59" s="62"/>
      <c r="T59" s="92"/>
      <c r="U59" s="22">
        <f>SUM(U56:U58)</f>
        <v>48</v>
      </c>
      <c r="V59" s="144"/>
      <c r="W59" s="139"/>
    </row>
    <row r="60" spans="1:23" ht="15.75" x14ac:dyDescent="0.25">
      <c r="A60" s="33"/>
      <c r="C60" s="8"/>
      <c r="D60" s="40"/>
      <c r="E60" s="5"/>
      <c r="F60" s="18"/>
      <c r="G60" s="18"/>
      <c r="H60" s="62"/>
      <c r="I60" s="75"/>
      <c r="J60" s="18"/>
      <c r="K60" s="18"/>
      <c r="L60" s="18"/>
      <c r="M60" s="18"/>
      <c r="N60" s="62"/>
      <c r="O60" s="84"/>
      <c r="P60" s="18"/>
      <c r="Q60" s="18"/>
      <c r="R60" s="18"/>
      <c r="T60" s="96" t="s">
        <v>41</v>
      </c>
      <c r="U60" s="69">
        <f>U52+U54+U59</f>
        <v>98</v>
      </c>
      <c r="V60" s="142">
        <f>U60/U8</f>
        <v>0.33910034602076122</v>
      </c>
      <c r="W60" s="139" t="s">
        <v>85</v>
      </c>
    </row>
    <row r="61" spans="1:23" x14ac:dyDescent="0.25">
      <c r="A61" s="33"/>
      <c r="C61" s="8"/>
      <c r="D61" s="40"/>
      <c r="E61" s="5"/>
      <c r="F61" s="18"/>
      <c r="G61" s="18"/>
      <c r="H61" s="62"/>
      <c r="I61" s="75"/>
      <c r="J61" s="18"/>
      <c r="K61" s="18"/>
      <c r="L61" s="18"/>
      <c r="M61" s="18"/>
      <c r="N61" s="62"/>
      <c r="O61" s="84"/>
      <c r="P61" s="18"/>
      <c r="Q61" s="18"/>
      <c r="R61" s="18"/>
      <c r="S61" s="62"/>
      <c r="T61" s="92"/>
      <c r="U61" s="41"/>
      <c r="V61" s="144"/>
      <c r="W61" s="139"/>
    </row>
    <row r="62" spans="1:23" x14ac:dyDescent="0.25">
      <c r="A62" s="31" t="s">
        <v>10</v>
      </c>
      <c r="B62" t="s">
        <v>23</v>
      </c>
      <c r="C62" s="8">
        <v>42680</v>
      </c>
      <c r="D62" s="21">
        <v>2</v>
      </c>
      <c r="E62" s="5">
        <v>4</v>
      </c>
      <c r="F62" s="18">
        <v>16</v>
      </c>
      <c r="G62" s="18"/>
      <c r="H62" s="62"/>
      <c r="I62" s="75">
        <f>SUM(E62:H62)</f>
        <v>20</v>
      </c>
      <c r="J62" s="18"/>
      <c r="K62" s="18">
        <v>2</v>
      </c>
      <c r="L62" s="18">
        <v>6</v>
      </c>
      <c r="M62" s="18"/>
      <c r="N62" s="62"/>
      <c r="O62" s="84">
        <f>SUM(K62:N62)</f>
        <v>8</v>
      </c>
      <c r="P62" s="18">
        <v>6</v>
      </c>
      <c r="Q62" s="18">
        <v>6</v>
      </c>
      <c r="R62" s="18"/>
      <c r="S62" s="62">
        <v>2</v>
      </c>
      <c r="T62" s="92">
        <f>SUM(P62:S62)</f>
        <v>14</v>
      </c>
      <c r="U62" s="22">
        <f>I62+O62+T62</f>
        <v>42</v>
      </c>
      <c r="V62" s="144"/>
      <c r="W62" s="139"/>
    </row>
    <row r="63" spans="1:23" x14ac:dyDescent="0.25">
      <c r="A63" s="33"/>
      <c r="C63" s="8"/>
      <c r="D63" s="21"/>
      <c r="E63" s="5"/>
      <c r="F63" s="18"/>
      <c r="G63" s="18"/>
      <c r="H63" s="62"/>
      <c r="I63" s="75"/>
      <c r="J63" s="18"/>
      <c r="K63" s="18"/>
      <c r="L63" s="18"/>
      <c r="M63" s="18"/>
      <c r="N63" s="67"/>
      <c r="O63" s="84"/>
      <c r="P63" s="18"/>
      <c r="Q63" s="18"/>
      <c r="R63" s="18"/>
      <c r="S63" s="63"/>
      <c r="T63" s="96"/>
      <c r="U63" s="22"/>
      <c r="V63" s="143"/>
      <c r="W63" s="139"/>
    </row>
    <row r="64" spans="1:23" x14ac:dyDescent="0.25">
      <c r="A64" s="33"/>
      <c r="B64" s="120" t="s">
        <v>213</v>
      </c>
      <c r="C64" s="8"/>
      <c r="D64" s="433"/>
      <c r="E64" s="435"/>
      <c r="F64" s="436"/>
      <c r="G64" s="436"/>
      <c r="H64" s="62"/>
      <c r="I64" s="75"/>
      <c r="J64" s="436"/>
      <c r="K64" s="436"/>
      <c r="L64" s="436"/>
      <c r="M64" s="436"/>
      <c r="N64" s="67"/>
      <c r="O64" s="84"/>
      <c r="P64" s="436"/>
      <c r="Q64" s="436"/>
      <c r="R64" s="436"/>
      <c r="S64" s="63"/>
      <c r="T64" s="96"/>
      <c r="U64" s="434"/>
      <c r="V64" s="143"/>
      <c r="W64" s="434"/>
    </row>
    <row r="65" spans="1:23" x14ac:dyDescent="0.25">
      <c r="A65" s="33"/>
      <c r="C65" s="8"/>
      <c r="D65" s="21"/>
      <c r="E65" s="5"/>
      <c r="F65" s="18"/>
      <c r="G65" s="18"/>
      <c r="H65" s="62"/>
      <c r="I65" s="75"/>
      <c r="J65" s="18"/>
      <c r="K65" s="18"/>
      <c r="L65" s="18"/>
      <c r="M65" s="18"/>
      <c r="N65" s="68"/>
      <c r="O65" s="84"/>
      <c r="P65" s="18"/>
      <c r="Q65" s="18"/>
      <c r="R65" s="18"/>
      <c r="S65" s="68"/>
      <c r="T65" s="97"/>
      <c r="U65" s="22"/>
      <c r="V65" s="146"/>
      <c r="W65" s="139"/>
    </row>
    <row r="66" spans="1:23" x14ac:dyDescent="0.25">
      <c r="A66" s="28" t="s">
        <v>18</v>
      </c>
      <c r="B66" t="s">
        <v>26</v>
      </c>
      <c r="C66" s="8">
        <v>42701</v>
      </c>
      <c r="D66" s="21">
        <v>2</v>
      </c>
      <c r="E66" s="5">
        <v>10</v>
      </c>
      <c r="F66" s="18">
        <v>11</v>
      </c>
      <c r="G66" s="18"/>
      <c r="H66" s="62"/>
      <c r="I66" s="75">
        <f t="shared" ref="I66:I68" si="27">SUM(E66:H66)</f>
        <v>21</v>
      </c>
      <c r="J66" s="18"/>
      <c r="K66" s="18">
        <v>1</v>
      </c>
      <c r="L66" s="18"/>
      <c r="M66" s="18"/>
      <c r="N66" s="62"/>
      <c r="O66" s="84">
        <f t="shared" ref="O66:O68" si="28">SUM(K66:N66)</f>
        <v>1</v>
      </c>
      <c r="P66" s="18">
        <v>2</v>
      </c>
      <c r="Q66" s="18"/>
      <c r="R66" s="18"/>
      <c r="S66" s="62"/>
      <c r="T66" s="92">
        <f t="shared" ref="T66:T68" si="29">SUM(P66:S66)</f>
        <v>2</v>
      </c>
      <c r="U66" s="22">
        <f>I66+O66+T66</f>
        <v>24</v>
      </c>
      <c r="V66" s="144"/>
      <c r="W66" s="139"/>
    </row>
    <row r="67" spans="1:23" x14ac:dyDescent="0.25">
      <c r="A67" s="28" t="s">
        <v>18</v>
      </c>
      <c r="B67" t="s">
        <v>27</v>
      </c>
      <c r="C67" s="8">
        <v>42701</v>
      </c>
      <c r="D67" s="21">
        <v>4</v>
      </c>
      <c r="E67" s="5">
        <v>7</v>
      </c>
      <c r="F67" s="18">
        <v>12</v>
      </c>
      <c r="G67" s="18"/>
      <c r="H67" s="62"/>
      <c r="I67" s="75">
        <f t="shared" si="27"/>
        <v>19</v>
      </c>
      <c r="J67" s="18"/>
      <c r="K67" s="18">
        <v>1</v>
      </c>
      <c r="L67" s="18"/>
      <c r="M67" s="18"/>
      <c r="N67" s="62"/>
      <c r="O67" s="84">
        <f t="shared" si="28"/>
        <v>1</v>
      </c>
      <c r="P67" s="18"/>
      <c r="Q67" s="18"/>
      <c r="R67" s="18"/>
      <c r="S67" s="62"/>
      <c r="T67" s="92">
        <f t="shared" si="29"/>
        <v>0</v>
      </c>
      <c r="U67" s="253">
        <f>I67+O67+T67</f>
        <v>20</v>
      </c>
      <c r="V67" s="144"/>
      <c r="W67" s="139"/>
    </row>
    <row r="68" spans="1:23" ht="15.75" x14ac:dyDescent="0.25">
      <c r="A68" s="5"/>
      <c r="C68" s="21"/>
      <c r="D68" s="34" t="s">
        <v>136</v>
      </c>
      <c r="E68" s="5">
        <v>13</v>
      </c>
      <c r="F68" s="18">
        <v>17</v>
      </c>
      <c r="G68" s="18"/>
      <c r="H68" s="62"/>
      <c r="I68" s="75">
        <f t="shared" si="27"/>
        <v>30</v>
      </c>
      <c r="J68" s="18"/>
      <c r="K68" s="18">
        <v>1</v>
      </c>
      <c r="L68" s="18"/>
      <c r="M68" s="18"/>
      <c r="N68" s="67"/>
      <c r="O68" s="84">
        <f t="shared" si="28"/>
        <v>1</v>
      </c>
      <c r="P68" s="18">
        <v>2</v>
      </c>
      <c r="Q68" s="18"/>
      <c r="R68" s="18"/>
      <c r="T68" s="259">
        <f t="shared" si="29"/>
        <v>2</v>
      </c>
      <c r="U68" s="253">
        <f>I68+O68+T68</f>
        <v>33</v>
      </c>
      <c r="V68" s="142">
        <f>U68/U11</f>
        <v>0.42307692307692307</v>
      </c>
      <c r="W68" s="139" t="s">
        <v>86</v>
      </c>
    </row>
    <row r="69" spans="1:23" x14ac:dyDescent="0.25">
      <c r="A69" s="5"/>
      <c r="C69" s="23" t="s">
        <v>35</v>
      </c>
      <c r="D69" s="22"/>
      <c r="E69" s="14">
        <f>E68/E11</f>
        <v>0.72222222222222221</v>
      </c>
      <c r="F69" s="15">
        <f>F68/F11</f>
        <v>0.38636363636363635</v>
      </c>
      <c r="G69" s="15"/>
      <c r="H69" s="62"/>
      <c r="I69" s="75"/>
      <c r="J69" s="15"/>
      <c r="K69" s="15">
        <f>K68/K11</f>
        <v>0.2</v>
      </c>
      <c r="L69" s="18"/>
      <c r="M69" s="18"/>
      <c r="N69" s="62"/>
      <c r="O69" s="84"/>
      <c r="P69" s="15">
        <f>P68/P11</f>
        <v>1</v>
      </c>
      <c r="Q69" s="15"/>
      <c r="R69" s="18"/>
      <c r="S69" s="62"/>
      <c r="T69" s="92"/>
      <c r="U69" s="22"/>
      <c r="V69" s="144"/>
      <c r="W69" s="139"/>
    </row>
    <row r="70" spans="1:23" x14ac:dyDescent="0.25">
      <c r="A70" s="406"/>
      <c r="C70" s="23"/>
      <c r="D70" s="407"/>
      <c r="E70" s="14"/>
      <c r="F70" s="15"/>
      <c r="G70" s="15"/>
      <c r="H70" s="62"/>
      <c r="I70" s="75"/>
      <c r="J70" s="15"/>
      <c r="K70" s="15"/>
      <c r="L70" s="407"/>
      <c r="M70" s="407"/>
      <c r="N70" s="62"/>
      <c r="O70" s="84"/>
      <c r="P70" s="15"/>
      <c r="Q70" s="15"/>
      <c r="R70" s="407"/>
      <c r="S70" s="62"/>
      <c r="T70" s="92"/>
      <c r="U70" s="405"/>
      <c r="V70" s="144"/>
      <c r="W70" s="405"/>
    </row>
    <row r="71" spans="1:23" ht="15.75" x14ac:dyDescent="0.25">
      <c r="A71" s="70" t="s">
        <v>4</v>
      </c>
      <c r="B71" t="s">
        <v>200</v>
      </c>
      <c r="C71" s="239">
        <v>42855</v>
      </c>
      <c r="D71" s="407">
        <v>3</v>
      </c>
      <c r="E71" s="14"/>
      <c r="F71" s="407">
        <v>18</v>
      </c>
      <c r="G71" s="407">
        <v>1</v>
      </c>
      <c r="H71" s="62"/>
      <c r="I71" s="75">
        <f t="shared" ref="I71" si="30">SUM(E71:H71)</f>
        <v>19</v>
      </c>
      <c r="J71" s="15"/>
      <c r="K71" s="15"/>
      <c r="L71" s="407"/>
      <c r="M71" s="407"/>
      <c r="N71" s="62"/>
      <c r="O71" s="84"/>
      <c r="P71" s="15"/>
      <c r="Q71" s="15"/>
      <c r="R71" s="407"/>
      <c r="S71" s="62"/>
      <c r="T71" s="92"/>
      <c r="U71" s="405">
        <f>I71+O71+T71</f>
        <v>19</v>
      </c>
      <c r="V71" s="142">
        <f>U71/U11</f>
        <v>0.24358974358974358</v>
      </c>
      <c r="W71" s="405"/>
    </row>
    <row r="72" spans="1:23" ht="15.75" x14ac:dyDescent="0.25">
      <c r="A72" s="33"/>
      <c r="C72" s="239"/>
      <c r="D72" s="436"/>
      <c r="E72" s="14"/>
      <c r="F72" s="436"/>
      <c r="G72" s="436"/>
      <c r="H72" s="62"/>
      <c r="I72" s="75"/>
      <c r="J72" s="15"/>
      <c r="K72" s="15"/>
      <c r="L72" s="436"/>
      <c r="M72" s="436"/>
      <c r="N72" s="62"/>
      <c r="O72" s="84"/>
      <c r="P72" s="15"/>
      <c r="Q72" s="15"/>
      <c r="R72" s="436"/>
      <c r="S72" s="62"/>
      <c r="T72" s="92"/>
      <c r="U72" s="434"/>
      <c r="V72" s="145"/>
      <c r="W72" s="434"/>
    </row>
    <row r="73" spans="1:23" ht="15.75" x14ac:dyDescent="0.25">
      <c r="A73" s="33"/>
      <c r="B73" s="120" t="s">
        <v>214</v>
      </c>
      <c r="C73" s="239"/>
      <c r="D73" s="436"/>
      <c r="E73" s="14"/>
      <c r="F73" s="436"/>
      <c r="G73" s="436"/>
      <c r="H73" s="62"/>
      <c r="I73" s="75"/>
      <c r="J73" s="15"/>
      <c r="K73" s="15"/>
      <c r="L73" s="436"/>
      <c r="M73" s="436"/>
      <c r="N73" s="62"/>
      <c r="O73" s="84"/>
      <c r="P73" s="15"/>
      <c r="Q73" s="15"/>
      <c r="R73" s="436"/>
      <c r="S73" s="62"/>
      <c r="T73" s="92"/>
      <c r="U73" s="434"/>
      <c r="V73" s="145"/>
      <c r="W73" s="434"/>
    </row>
    <row r="74" spans="1:23" x14ac:dyDescent="0.25">
      <c r="A74" s="5"/>
      <c r="C74" s="21"/>
      <c r="D74" s="21"/>
      <c r="E74" s="5"/>
      <c r="F74" s="18"/>
      <c r="G74" s="18"/>
      <c r="H74" s="62"/>
      <c r="I74" s="75"/>
      <c r="J74" s="18"/>
      <c r="K74" s="18"/>
      <c r="L74" s="18"/>
      <c r="M74" s="18"/>
      <c r="N74" s="62"/>
      <c r="O74" s="84"/>
      <c r="P74" s="18"/>
      <c r="Q74" s="18"/>
      <c r="R74" s="18"/>
      <c r="S74" s="62"/>
      <c r="T74" s="92"/>
      <c r="U74" s="22"/>
      <c r="V74" s="144"/>
      <c r="W74" s="139"/>
    </row>
    <row r="75" spans="1:23" x14ac:dyDescent="0.25">
      <c r="A75" s="28" t="s">
        <v>18</v>
      </c>
      <c r="B75" t="s">
        <v>44</v>
      </c>
      <c r="C75" s="49">
        <v>42757</v>
      </c>
      <c r="D75" s="21">
        <v>1</v>
      </c>
      <c r="E75" s="5"/>
      <c r="F75" s="18"/>
      <c r="G75" s="18"/>
      <c r="H75" s="62"/>
      <c r="I75" s="75"/>
      <c r="J75" s="18">
        <v>14</v>
      </c>
      <c r="K75" s="18">
        <v>9</v>
      </c>
      <c r="L75" s="18">
        <v>12</v>
      </c>
      <c r="M75" s="18">
        <v>5</v>
      </c>
      <c r="N75" s="62">
        <v>1</v>
      </c>
      <c r="O75" s="84">
        <f>SUM(J75:N75)</f>
        <v>41</v>
      </c>
      <c r="P75" s="18"/>
      <c r="Q75" s="18"/>
      <c r="R75" s="18"/>
      <c r="S75" s="62"/>
      <c r="T75" s="92"/>
      <c r="U75" s="22">
        <v>41</v>
      </c>
      <c r="V75" s="166">
        <f>U75/O14</f>
        <v>0.7592592592592593</v>
      </c>
      <c r="W75" s="164" t="s">
        <v>87</v>
      </c>
    </row>
    <row r="76" spans="1:23" x14ac:dyDescent="0.25">
      <c r="A76" s="50" t="s">
        <v>13</v>
      </c>
      <c r="B76" t="s">
        <v>44</v>
      </c>
      <c r="C76" s="49">
        <v>42757</v>
      </c>
      <c r="D76" s="40">
        <v>1</v>
      </c>
      <c r="E76" s="5">
        <v>11</v>
      </c>
      <c r="F76" s="18">
        <v>18</v>
      </c>
      <c r="G76" s="18"/>
      <c r="H76" s="62">
        <v>3</v>
      </c>
      <c r="I76" s="75">
        <f>SUM(E76:H76)</f>
        <v>32</v>
      </c>
      <c r="J76" s="18"/>
      <c r="K76" s="18"/>
      <c r="L76" s="18"/>
      <c r="M76" s="18"/>
      <c r="N76" s="62"/>
      <c r="O76" s="84"/>
      <c r="P76" s="18"/>
      <c r="Q76" s="18"/>
      <c r="R76" s="18"/>
      <c r="S76" s="62"/>
      <c r="T76" s="92"/>
      <c r="U76" s="22">
        <v>32</v>
      </c>
      <c r="V76" s="166">
        <f>U76/I14</f>
        <v>0.43835616438356162</v>
      </c>
      <c r="W76" s="164" t="s">
        <v>87</v>
      </c>
    </row>
    <row r="77" spans="1:23" x14ac:dyDescent="0.25">
      <c r="A77" s="30" t="s">
        <v>15</v>
      </c>
      <c r="B77" t="s">
        <v>44</v>
      </c>
      <c r="C77" s="49">
        <v>42757</v>
      </c>
      <c r="D77" s="40">
        <v>1</v>
      </c>
      <c r="E77" s="5"/>
      <c r="F77" s="18"/>
      <c r="G77" s="18"/>
      <c r="H77" s="62"/>
      <c r="I77" s="75"/>
      <c r="J77" s="18"/>
      <c r="K77" s="18"/>
      <c r="L77" s="18"/>
      <c r="M77" s="18"/>
      <c r="N77" s="62"/>
      <c r="O77" s="84"/>
      <c r="P77" s="18">
        <v>4</v>
      </c>
      <c r="Q77" s="18">
        <v>9</v>
      </c>
      <c r="R77" s="18"/>
      <c r="S77" s="62">
        <v>1</v>
      </c>
      <c r="T77" s="92">
        <f>SUM(P77:S77)</f>
        <v>14</v>
      </c>
      <c r="U77" s="3">
        <v>14</v>
      </c>
      <c r="V77" s="166">
        <f>U77/T14</f>
        <v>0.4375</v>
      </c>
      <c r="W77" s="164" t="s">
        <v>87</v>
      </c>
    </row>
    <row r="78" spans="1:23" ht="15.75" x14ac:dyDescent="0.25">
      <c r="A78" s="4"/>
      <c r="C78" s="23" t="s">
        <v>45</v>
      </c>
      <c r="D78" s="41"/>
      <c r="E78" s="42">
        <f>E76/E14</f>
        <v>0.45833333333333331</v>
      </c>
      <c r="F78" s="42">
        <f>F76/F14</f>
        <v>0.42857142857142855</v>
      </c>
      <c r="G78" s="18"/>
      <c r="H78" s="65">
        <f>H76/H14</f>
        <v>0.42857142857142855</v>
      </c>
      <c r="I78" s="81">
        <f>(E76+F76+H76)/I14</f>
        <v>0.43835616438356162</v>
      </c>
      <c r="J78" s="42">
        <f>J75/J14</f>
        <v>0.73684210526315785</v>
      </c>
      <c r="K78" s="42">
        <f>K75/K14</f>
        <v>0.75</v>
      </c>
      <c r="L78" s="42">
        <f>L75/L14</f>
        <v>0.75</v>
      </c>
      <c r="M78" s="42">
        <f>M75/M14</f>
        <v>0.83333333333333337</v>
      </c>
      <c r="N78" s="62"/>
      <c r="O78" s="81">
        <f>(J75+K75+L75+M75+N75)/O14</f>
        <v>0.7592592592592593</v>
      </c>
      <c r="P78" s="42">
        <f>P77/P14</f>
        <v>0.44444444444444442</v>
      </c>
      <c r="Q78" s="42">
        <f>Q77/Q14</f>
        <v>0.5</v>
      </c>
      <c r="R78" s="18"/>
      <c r="S78" s="65">
        <f>S77/S14</f>
        <v>0.2</v>
      </c>
      <c r="T78" s="98">
        <f>(P77+Q77+R77+S77)/T14</f>
        <v>0.4375</v>
      </c>
      <c r="U78" s="69">
        <f>SUM(U75:U77)</f>
        <v>87</v>
      </c>
      <c r="V78" s="142">
        <f>U78/U14</f>
        <v>0.54716981132075471</v>
      </c>
      <c r="W78" s="139" t="s">
        <v>87</v>
      </c>
    </row>
    <row r="79" spans="1:23" ht="15.75" x14ac:dyDescent="0.25">
      <c r="A79" s="4"/>
      <c r="C79" s="23"/>
      <c r="D79" s="184"/>
      <c r="E79" s="7"/>
      <c r="F79" s="42"/>
      <c r="G79" s="184"/>
      <c r="H79" s="65"/>
      <c r="I79" s="81"/>
      <c r="J79" s="42"/>
      <c r="K79" s="42"/>
      <c r="L79" s="42"/>
      <c r="M79" s="42"/>
      <c r="N79" s="62"/>
      <c r="O79" s="81"/>
      <c r="P79" s="42"/>
      <c r="Q79" s="42"/>
      <c r="R79" s="184"/>
      <c r="S79" s="65"/>
      <c r="T79" s="208"/>
      <c r="U79" s="69"/>
      <c r="V79" s="145"/>
      <c r="W79" s="237"/>
    </row>
    <row r="80" spans="1:23" ht="15.75" x14ac:dyDescent="0.25">
      <c r="A80" s="28" t="s">
        <v>18</v>
      </c>
      <c r="B80" t="s">
        <v>122</v>
      </c>
      <c r="C80" s="239">
        <v>42813</v>
      </c>
      <c r="D80" s="184">
        <v>1</v>
      </c>
      <c r="E80" s="5">
        <v>2</v>
      </c>
      <c r="F80" s="184">
        <v>5</v>
      </c>
      <c r="G80" s="184"/>
      <c r="H80" s="62">
        <v>1</v>
      </c>
      <c r="I80" s="75">
        <f t="shared" ref="I80:I82" si="31">SUM(E80:H80)</f>
        <v>8</v>
      </c>
      <c r="J80" s="184">
        <v>4</v>
      </c>
      <c r="K80" s="184">
        <v>2</v>
      </c>
      <c r="L80" s="184">
        <v>1</v>
      </c>
      <c r="M80" s="184">
        <v>2</v>
      </c>
      <c r="N80" s="62">
        <v>1</v>
      </c>
      <c r="O80" s="84">
        <f t="shared" ref="O80:O82" si="32">SUM(J80:N80)</f>
        <v>10</v>
      </c>
      <c r="P80" s="184">
        <v>1</v>
      </c>
      <c r="Q80" s="184">
        <v>5</v>
      </c>
      <c r="R80" s="184"/>
      <c r="S80" s="62"/>
      <c r="T80" s="92">
        <f t="shared" ref="T80:T82" si="33">SUM(P80:S80)</f>
        <v>6</v>
      </c>
      <c r="U80" s="240">
        <f>I80+O80+T80</f>
        <v>24</v>
      </c>
      <c r="V80" s="145"/>
      <c r="W80" s="237"/>
    </row>
    <row r="81" spans="1:23" ht="15.75" x14ac:dyDescent="0.25">
      <c r="A81" s="29" t="s">
        <v>1</v>
      </c>
      <c r="B81" t="s">
        <v>124</v>
      </c>
      <c r="C81" s="239">
        <v>42813</v>
      </c>
      <c r="D81" s="184">
        <v>1</v>
      </c>
      <c r="E81" s="227">
        <v>4</v>
      </c>
      <c r="F81" s="213">
        <v>6</v>
      </c>
      <c r="G81" s="213"/>
      <c r="H81" s="214">
        <v>1</v>
      </c>
      <c r="I81" s="75">
        <f t="shared" si="31"/>
        <v>11</v>
      </c>
      <c r="J81" s="213">
        <v>4</v>
      </c>
      <c r="K81" s="213"/>
      <c r="L81" s="213">
        <v>3</v>
      </c>
      <c r="M81" s="213"/>
      <c r="N81" s="214"/>
      <c r="O81" s="84">
        <f t="shared" si="32"/>
        <v>7</v>
      </c>
      <c r="P81" s="213">
        <v>2</v>
      </c>
      <c r="Q81" s="213"/>
      <c r="R81" s="213"/>
      <c r="S81" s="214"/>
      <c r="T81" s="92">
        <f t="shared" si="33"/>
        <v>2</v>
      </c>
      <c r="U81" s="242">
        <f t="shared" ref="U81:U82" si="34">I81+O81+T81</f>
        <v>20</v>
      </c>
      <c r="V81" s="145"/>
      <c r="W81" s="237"/>
    </row>
    <row r="82" spans="1:23" ht="15.75" x14ac:dyDescent="0.25">
      <c r="A82" s="31" t="s">
        <v>10</v>
      </c>
      <c r="B82" t="s">
        <v>123</v>
      </c>
      <c r="C82" s="239">
        <v>42813</v>
      </c>
      <c r="D82" s="184">
        <v>1</v>
      </c>
      <c r="E82" s="227">
        <v>3</v>
      </c>
      <c r="F82" s="213">
        <v>5</v>
      </c>
      <c r="G82" s="213"/>
      <c r="H82" s="214"/>
      <c r="I82" s="75">
        <f t="shared" si="31"/>
        <v>8</v>
      </c>
      <c r="J82" s="213">
        <v>2</v>
      </c>
      <c r="K82" s="213">
        <v>5</v>
      </c>
      <c r="L82" s="213">
        <v>6</v>
      </c>
      <c r="M82" s="213"/>
      <c r="N82" s="214"/>
      <c r="O82" s="84">
        <f t="shared" si="32"/>
        <v>13</v>
      </c>
      <c r="P82" s="213">
        <v>1</v>
      </c>
      <c r="Q82" s="213">
        <v>1</v>
      </c>
      <c r="R82" s="213"/>
      <c r="S82" s="214">
        <v>1</v>
      </c>
      <c r="T82" s="92">
        <f t="shared" si="33"/>
        <v>3</v>
      </c>
      <c r="U82" s="242">
        <f t="shared" si="34"/>
        <v>24</v>
      </c>
      <c r="V82" s="145"/>
      <c r="W82" s="237"/>
    </row>
    <row r="83" spans="1:23" ht="15.75" x14ac:dyDescent="0.25">
      <c r="A83" s="33"/>
      <c r="C83" s="239"/>
      <c r="D83" s="436"/>
      <c r="E83" s="227"/>
      <c r="F83" s="213"/>
      <c r="G83" s="213"/>
      <c r="H83" s="214"/>
      <c r="I83" s="75"/>
      <c r="J83" s="213"/>
      <c r="K83" s="213"/>
      <c r="L83" s="213"/>
      <c r="M83" s="213"/>
      <c r="N83" s="214"/>
      <c r="O83" s="84"/>
      <c r="P83" s="213"/>
      <c r="Q83" s="213"/>
      <c r="R83" s="213"/>
      <c r="S83" s="214"/>
      <c r="T83" s="92"/>
      <c r="U83" s="434"/>
      <c r="V83" s="145"/>
      <c r="W83" s="434"/>
    </row>
    <row r="84" spans="1:23" ht="15.75" x14ac:dyDescent="0.25">
      <c r="A84" s="33"/>
      <c r="B84" s="120" t="s">
        <v>215</v>
      </c>
      <c r="C84" s="239"/>
      <c r="D84" s="436"/>
      <c r="E84" s="227"/>
      <c r="F84" s="213"/>
      <c r="G84" s="213"/>
      <c r="H84" s="214"/>
      <c r="I84" s="75"/>
      <c r="J84" s="213"/>
      <c r="K84" s="213"/>
      <c r="L84" s="213"/>
      <c r="M84" s="213"/>
      <c r="N84" s="214"/>
      <c r="O84" s="84"/>
      <c r="P84" s="213"/>
      <c r="Q84" s="213"/>
      <c r="R84" s="213"/>
      <c r="S84" s="214"/>
      <c r="T84" s="92"/>
      <c r="U84" s="434"/>
      <c r="V84" s="145"/>
      <c r="W84" s="434"/>
    </row>
    <row r="85" spans="1:23" x14ac:dyDescent="0.25">
      <c r="A85" s="4"/>
      <c r="C85" s="21"/>
      <c r="D85" s="21"/>
      <c r="E85" s="5"/>
      <c r="F85" s="18"/>
      <c r="G85" s="27"/>
      <c r="H85" s="62"/>
      <c r="I85" s="75"/>
      <c r="J85" s="18"/>
      <c r="K85" s="18"/>
      <c r="L85" s="18"/>
      <c r="M85" s="18"/>
      <c r="N85" s="62"/>
      <c r="O85" s="84"/>
      <c r="P85" s="18"/>
      <c r="Q85" s="18"/>
      <c r="R85" s="18"/>
      <c r="S85" s="62"/>
      <c r="T85" s="92"/>
      <c r="U85" s="22"/>
      <c r="V85" s="144"/>
      <c r="W85" s="139"/>
    </row>
    <row r="86" spans="1:23" x14ac:dyDescent="0.25">
      <c r="A86" s="4"/>
      <c r="B86" t="s">
        <v>805</v>
      </c>
      <c r="C86" s="49">
        <v>42876</v>
      </c>
      <c r="D86" s="599">
        <v>1</v>
      </c>
      <c r="E86" s="555">
        <v>1</v>
      </c>
      <c r="F86" s="556"/>
      <c r="G86" s="27"/>
      <c r="H86" s="557"/>
      <c r="I86" s="75">
        <v>1</v>
      </c>
      <c r="J86" s="556"/>
      <c r="K86" s="556"/>
      <c r="L86" s="556"/>
      <c r="M86" s="556"/>
      <c r="N86" s="557"/>
      <c r="O86" s="84"/>
      <c r="P86" s="556"/>
      <c r="Q86" s="556"/>
      <c r="R86" s="556"/>
      <c r="S86" s="557"/>
      <c r="T86" s="92"/>
      <c r="U86" s="600">
        <v>1</v>
      </c>
      <c r="V86" s="144"/>
      <c r="W86" s="600"/>
    </row>
    <row r="87" spans="1:23" x14ac:dyDescent="0.25">
      <c r="A87" s="4"/>
      <c r="B87" t="s">
        <v>558</v>
      </c>
      <c r="C87" s="49">
        <v>42764</v>
      </c>
      <c r="D87" s="552">
        <v>1</v>
      </c>
      <c r="E87" s="555"/>
      <c r="F87" s="556">
        <v>1</v>
      </c>
      <c r="G87" s="27"/>
      <c r="H87" s="557"/>
      <c r="I87" s="75">
        <v>1</v>
      </c>
      <c r="J87" s="556"/>
      <c r="K87" s="556"/>
      <c r="L87" s="556"/>
      <c r="M87" s="556"/>
      <c r="N87" s="557"/>
      <c r="O87" s="84"/>
      <c r="P87" s="556"/>
      <c r="Q87" s="556"/>
      <c r="R87" s="556"/>
      <c r="S87" s="557"/>
      <c r="T87" s="92"/>
      <c r="U87" s="554">
        <v>1</v>
      </c>
      <c r="V87" s="144"/>
      <c r="W87" s="554"/>
    </row>
    <row r="88" spans="1:23" x14ac:dyDescent="0.25">
      <c r="A88" s="28" t="s">
        <v>18</v>
      </c>
      <c r="B88" t="s">
        <v>47</v>
      </c>
      <c r="C88" s="49">
        <v>42764</v>
      </c>
      <c r="D88" s="46">
        <v>1</v>
      </c>
      <c r="E88" s="5">
        <v>5</v>
      </c>
      <c r="F88" s="18">
        <v>11</v>
      </c>
      <c r="G88" s="27"/>
      <c r="H88" s="62">
        <v>2</v>
      </c>
      <c r="I88" s="75">
        <f>SUM(E88:H88)</f>
        <v>18</v>
      </c>
      <c r="J88" s="18">
        <v>5</v>
      </c>
      <c r="K88" s="18">
        <v>5</v>
      </c>
      <c r="L88" s="18">
        <v>6</v>
      </c>
      <c r="M88" s="18"/>
      <c r="N88" s="62">
        <v>1</v>
      </c>
      <c r="O88" s="84">
        <f>SUM(J88:N88)</f>
        <v>17</v>
      </c>
      <c r="P88" s="18">
        <v>2</v>
      </c>
      <c r="Q88" s="18">
        <v>2</v>
      </c>
      <c r="R88" s="18">
        <v>1</v>
      </c>
      <c r="S88" s="62"/>
      <c r="T88" s="92">
        <f>SUM(P88:S88)</f>
        <v>5</v>
      </c>
      <c r="U88" s="47">
        <v>40</v>
      </c>
      <c r="V88" s="144"/>
      <c r="W88" s="139"/>
    </row>
    <row r="89" spans="1:23" x14ac:dyDescent="0.25">
      <c r="A89" s="4"/>
      <c r="C89" s="46"/>
      <c r="D89" s="46"/>
      <c r="E89" s="5"/>
      <c r="F89" s="18"/>
      <c r="G89" s="27"/>
      <c r="H89" s="62"/>
      <c r="I89" s="75"/>
      <c r="J89" s="18"/>
      <c r="K89" s="18"/>
      <c r="L89" s="18"/>
      <c r="M89" s="18"/>
      <c r="N89" s="62"/>
      <c r="O89" s="84"/>
      <c r="P89" s="18"/>
      <c r="Q89" s="18"/>
      <c r="R89" s="18"/>
      <c r="S89" s="62"/>
      <c r="T89" s="92"/>
      <c r="U89" s="47"/>
      <c r="V89" s="144"/>
      <c r="W89" s="139"/>
    </row>
    <row r="90" spans="1:23" x14ac:dyDescent="0.25">
      <c r="A90" s="71" t="s">
        <v>37</v>
      </c>
      <c r="B90" t="s">
        <v>46</v>
      </c>
      <c r="C90" s="49">
        <v>42764</v>
      </c>
      <c r="D90" s="46">
        <v>1</v>
      </c>
      <c r="E90" s="5">
        <v>4</v>
      </c>
      <c r="F90" s="18">
        <v>21</v>
      </c>
      <c r="G90" s="57">
        <v>2</v>
      </c>
      <c r="H90" s="62">
        <v>3</v>
      </c>
      <c r="I90" s="75">
        <f>SUM(E90:H90)</f>
        <v>30</v>
      </c>
      <c r="J90" s="18"/>
      <c r="K90" s="18"/>
      <c r="L90" s="18"/>
      <c r="M90" s="18"/>
      <c r="N90" s="62"/>
      <c r="O90" s="84"/>
      <c r="P90" s="18"/>
      <c r="Q90" s="18"/>
      <c r="R90" s="18"/>
      <c r="S90" s="62"/>
      <c r="T90" s="92"/>
      <c r="U90" s="47">
        <v>30</v>
      </c>
      <c r="V90" s="144"/>
      <c r="W90" s="139"/>
    </row>
    <row r="91" spans="1:23" x14ac:dyDescent="0.25">
      <c r="A91" s="108" t="s">
        <v>15</v>
      </c>
      <c r="B91" t="s">
        <v>46</v>
      </c>
      <c r="C91" s="49">
        <v>42764</v>
      </c>
      <c r="D91" s="46">
        <v>1</v>
      </c>
      <c r="E91" s="5"/>
      <c r="F91" s="18"/>
      <c r="G91" s="27"/>
      <c r="H91" s="62"/>
      <c r="I91" s="75"/>
      <c r="J91" s="18"/>
      <c r="K91" s="18"/>
      <c r="L91" s="18"/>
      <c r="M91" s="18"/>
      <c r="N91" s="62"/>
      <c r="O91" s="84"/>
      <c r="P91" s="18">
        <v>3</v>
      </c>
      <c r="Q91" s="18">
        <v>11</v>
      </c>
      <c r="R91" s="18"/>
      <c r="S91" s="62">
        <v>1</v>
      </c>
      <c r="T91" s="92">
        <f>SUM(P91:S91)</f>
        <v>15</v>
      </c>
      <c r="U91" s="430">
        <f t="shared" ref="U91" si="35">I91+O91+T91</f>
        <v>15</v>
      </c>
      <c r="V91" s="144"/>
      <c r="W91" s="139"/>
    </row>
    <row r="92" spans="1:23" x14ac:dyDescent="0.25">
      <c r="A92" s="31" t="s">
        <v>10</v>
      </c>
      <c r="B92" t="s">
        <v>46</v>
      </c>
      <c r="C92" s="49">
        <v>42764</v>
      </c>
      <c r="D92" s="46">
        <v>1</v>
      </c>
      <c r="E92" s="5"/>
      <c r="F92" s="18"/>
      <c r="G92" s="27"/>
      <c r="H92" s="62"/>
      <c r="I92" s="76"/>
      <c r="J92" s="18"/>
      <c r="K92" s="18"/>
      <c r="L92" s="18">
        <v>12</v>
      </c>
      <c r="M92" s="18">
        <v>1</v>
      </c>
      <c r="N92" s="62"/>
      <c r="O92" s="76">
        <f>SUM(L92:N92)</f>
        <v>13</v>
      </c>
      <c r="P92" s="18"/>
      <c r="Q92" s="18"/>
      <c r="R92" s="18"/>
      <c r="S92" s="62"/>
      <c r="T92" s="99"/>
      <c r="U92" s="3">
        <v>13</v>
      </c>
      <c r="V92" s="144"/>
      <c r="W92" s="139"/>
    </row>
    <row r="93" spans="1:23" ht="15.75" x14ac:dyDescent="0.25">
      <c r="A93" s="33"/>
      <c r="C93" s="49"/>
      <c r="D93" s="169" t="s">
        <v>101</v>
      </c>
      <c r="E93" s="5"/>
      <c r="F93" s="18"/>
      <c r="G93" s="27"/>
      <c r="H93" s="62"/>
      <c r="I93" s="75">
        <f>SUM(I86:I92)</f>
        <v>50</v>
      </c>
      <c r="J93" s="18"/>
      <c r="K93" s="18"/>
      <c r="L93" s="18"/>
      <c r="M93" s="18"/>
      <c r="N93" s="62"/>
      <c r="O93" s="84">
        <f>SUM(O88:O92)</f>
        <v>30</v>
      </c>
      <c r="P93" s="18"/>
      <c r="Q93" s="18"/>
      <c r="R93" s="18"/>
      <c r="S93" s="62"/>
      <c r="T93" s="92">
        <f>SUM(T88:T92)</f>
        <v>20</v>
      </c>
      <c r="U93" s="69">
        <f>SUM(U86:U92)</f>
        <v>100</v>
      </c>
      <c r="V93" s="142">
        <f>U93/U8</f>
        <v>0.34602076124567471</v>
      </c>
      <c r="W93" s="139" t="s">
        <v>85</v>
      </c>
    </row>
    <row r="94" spans="1:23" x14ac:dyDescent="0.25">
      <c r="A94" s="33"/>
      <c r="C94" s="23" t="s">
        <v>102</v>
      </c>
      <c r="D94" s="46"/>
      <c r="E94" s="5"/>
      <c r="F94" s="18"/>
      <c r="G94" s="27"/>
      <c r="H94" s="62"/>
      <c r="I94" s="81">
        <f>I93/I8</f>
        <v>0.352112676056338</v>
      </c>
      <c r="J94" s="18"/>
      <c r="K94" s="18"/>
      <c r="L94" s="18"/>
      <c r="M94" s="18"/>
      <c r="N94" s="62"/>
      <c r="O94" s="81">
        <f>O93/O8</f>
        <v>0.38461538461538464</v>
      </c>
      <c r="P94" s="18"/>
      <c r="Q94" s="18"/>
      <c r="R94" s="18"/>
      <c r="S94" s="62"/>
      <c r="T94" s="105">
        <f>T93/T8</f>
        <v>0.28985507246376813</v>
      </c>
      <c r="U94" s="43"/>
      <c r="V94" s="144"/>
      <c r="W94" s="139"/>
    </row>
    <row r="95" spans="1:23" x14ac:dyDescent="0.25">
      <c r="A95" s="50" t="s">
        <v>13</v>
      </c>
      <c r="B95" t="s">
        <v>205</v>
      </c>
      <c r="C95" s="49">
        <v>42876</v>
      </c>
      <c r="D95" s="429">
        <v>1</v>
      </c>
      <c r="E95" s="227">
        <v>1</v>
      </c>
      <c r="F95" s="213">
        <v>7</v>
      </c>
      <c r="G95" s="213"/>
      <c r="H95" s="213">
        <v>1</v>
      </c>
      <c r="I95" s="75">
        <f>SUM(E95:H95)</f>
        <v>9</v>
      </c>
      <c r="J95" s="213">
        <v>4</v>
      </c>
      <c r="K95" s="213"/>
      <c r="L95" s="213">
        <v>3</v>
      </c>
      <c r="M95" s="432"/>
      <c r="N95" s="62"/>
      <c r="O95" s="84">
        <f>SUM(J95:N95)</f>
        <v>7</v>
      </c>
      <c r="P95" s="432"/>
      <c r="Q95" s="432">
        <v>1</v>
      </c>
      <c r="R95" s="432"/>
      <c r="S95" s="62"/>
      <c r="T95" s="92">
        <f>SUM(P95:S95)</f>
        <v>1</v>
      </c>
      <c r="U95" s="430">
        <f t="shared" ref="U95:U96" si="36">I95+O95+T95</f>
        <v>17</v>
      </c>
      <c r="V95" s="144"/>
      <c r="W95" s="430"/>
    </row>
    <row r="96" spans="1:23" x14ac:dyDescent="0.25">
      <c r="A96" s="70" t="s">
        <v>4</v>
      </c>
      <c r="B96" t="s">
        <v>206</v>
      </c>
      <c r="C96" s="49">
        <v>42876</v>
      </c>
      <c r="D96" s="429">
        <v>1</v>
      </c>
      <c r="E96" s="431">
        <v>3</v>
      </c>
      <c r="F96" s="432">
        <v>13</v>
      </c>
      <c r="G96" s="57">
        <v>2</v>
      </c>
      <c r="H96" s="62">
        <v>2</v>
      </c>
      <c r="I96" s="75">
        <f>SUM(E96:H96)</f>
        <v>20</v>
      </c>
      <c r="J96" s="432"/>
      <c r="K96" s="432"/>
      <c r="L96" s="432">
        <v>3</v>
      </c>
      <c r="M96" s="432">
        <v>1</v>
      </c>
      <c r="N96" s="62"/>
      <c r="O96" s="84">
        <f>SUM(J96:N96)</f>
        <v>4</v>
      </c>
      <c r="P96" s="432">
        <v>2</v>
      </c>
      <c r="Q96" s="432">
        <v>4</v>
      </c>
      <c r="R96" s="432"/>
      <c r="S96" s="62"/>
      <c r="T96" s="92">
        <f>SUM(P96:S96)</f>
        <v>6</v>
      </c>
      <c r="U96" s="434">
        <f t="shared" si="36"/>
        <v>30</v>
      </c>
      <c r="V96" s="144"/>
      <c r="W96" s="430"/>
    </row>
    <row r="97" spans="1:23" x14ac:dyDescent="0.25">
      <c r="A97" s="33"/>
      <c r="C97" s="49"/>
      <c r="D97" s="433"/>
      <c r="E97" s="435"/>
      <c r="F97" s="436"/>
      <c r="G97" s="57"/>
      <c r="H97" s="62"/>
      <c r="I97" s="84"/>
      <c r="J97" s="436"/>
      <c r="K97" s="436"/>
      <c r="L97" s="436"/>
      <c r="M97" s="436"/>
      <c r="N97" s="62"/>
      <c r="O97" s="84"/>
      <c r="P97" s="436"/>
      <c r="Q97" s="436"/>
      <c r="R97" s="436"/>
      <c r="S97" s="62"/>
      <c r="T97" s="126"/>
      <c r="U97" s="43"/>
      <c r="V97" s="144"/>
      <c r="W97" s="434"/>
    </row>
    <row r="98" spans="1:23" x14ac:dyDescent="0.25">
      <c r="A98" s="33"/>
      <c r="B98" s="120" t="s">
        <v>216</v>
      </c>
      <c r="C98" s="49"/>
      <c r="D98" s="433"/>
      <c r="E98" s="435"/>
      <c r="F98" s="436"/>
      <c r="G98" s="57"/>
      <c r="H98" s="62"/>
      <c r="I98" s="84"/>
      <c r="J98" s="436"/>
      <c r="K98" s="436"/>
      <c r="L98" s="436"/>
      <c r="M98" s="436"/>
      <c r="N98" s="62"/>
      <c r="O98" s="84"/>
      <c r="P98" s="436"/>
      <c r="Q98" s="436"/>
      <c r="R98" s="436"/>
      <c r="S98" s="62"/>
      <c r="T98" s="126"/>
      <c r="U98" s="43"/>
      <c r="V98" s="144"/>
      <c r="W98" s="434"/>
    </row>
    <row r="99" spans="1:23" x14ac:dyDescent="0.25">
      <c r="A99" s="33"/>
      <c r="C99" s="49"/>
      <c r="D99" s="54"/>
      <c r="E99" s="5"/>
      <c r="F99" s="18"/>
      <c r="G99" s="27"/>
      <c r="H99" s="62"/>
      <c r="I99" s="81"/>
      <c r="J99" s="18"/>
      <c r="K99" s="18"/>
      <c r="L99" s="18"/>
      <c r="M99" s="18"/>
      <c r="N99" s="62"/>
      <c r="O99" s="81"/>
      <c r="P99" s="18"/>
      <c r="Q99" s="18"/>
      <c r="R99" s="18"/>
      <c r="S99" s="62"/>
      <c r="T99" s="105"/>
      <c r="U99" s="43"/>
      <c r="V99" s="144"/>
      <c r="W99" s="139"/>
    </row>
    <row r="100" spans="1:23" x14ac:dyDescent="0.25">
      <c r="A100" s="33" t="s">
        <v>68</v>
      </c>
      <c r="B100" t="s">
        <v>111</v>
      </c>
      <c r="C100" s="49">
        <v>42693</v>
      </c>
      <c r="D100" s="54">
        <v>5</v>
      </c>
      <c r="E100" s="5"/>
      <c r="F100" s="18">
        <v>7</v>
      </c>
      <c r="G100" s="27"/>
      <c r="H100" s="62"/>
      <c r="I100" s="106">
        <f t="shared" ref="I100:I107" si="37">SUM(E100:H100)</f>
        <v>7</v>
      </c>
      <c r="J100" s="18">
        <v>6</v>
      </c>
      <c r="K100" s="18"/>
      <c r="L100" s="18">
        <v>6</v>
      </c>
      <c r="M100" s="18"/>
      <c r="N100" s="62"/>
      <c r="O100" s="106">
        <f>SUM(J100:N100)</f>
        <v>12</v>
      </c>
      <c r="P100" s="18">
        <v>6</v>
      </c>
      <c r="Q100" s="18"/>
      <c r="R100" s="18"/>
      <c r="S100" s="62"/>
      <c r="T100" s="107">
        <f>SUM(P100:S100)</f>
        <v>6</v>
      </c>
      <c r="U100" s="43">
        <v>25</v>
      </c>
      <c r="V100" s="144"/>
      <c r="W100" s="139"/>
    </row>
    <row r="101" spans="1:23" x14ac:dyDescent="0.25">
      <c r="A101" s="33" t="s">
        <v>68</v>
      </c>
      <c r="B101" t="s">
        <v>112</v>
      </c>
      <c r="C101" s="49">
        <v>42693</v>
      </c>
      <c r="D101" s="21">
        <v>4</v>
      </c>
      <c r="E101" s="5">
        <v>5</v>
      </c>
      <c r="F101" s="18">
        <v>5</v>
      </c>
      <c r="G101" s="18"/>
      <c r="H101" s="62"/>
      <c r="I101" s="106">
        <f t="shared" si="37"/>
        <v>10</v>
      </c>
      <c r="J101" s="18"/>
      <c r="K101" s="18"/>
      <c r="L101" s="18"/>
      <c r="M101" s="18"/>
      <c r="N101" s="62"/>
      <c r="O101" s="106"/>
      <c r="P101" s="18">
        <v>4</v>
      </c>
      <c r="Q101" s="18" t="s">
        <v>61</v>
      </c>
      <c r="R101" s="18"/>
      <c r="S101" s="62"/>
      <c r="T101" s="92">
        <v>4</v>
      </c>
      <c r="U101" s="22">
        <v>14</v>
      </c>
      <c r="V101" s="144"/>
      <c r="W101" s="139"/>
    </row>
    <row r="102" spans="1:23" x14ac:dyDescent="0.25">
      <c r="A102" s="33" t="s">
        <v>68</v>
      </c>
      <c r="B102" t="s">
        <v>113</v>
      </c>
      <c r="C102" s="49">
        <v>42805</v>
      </c>
      <c r="D102" s="211">
        <v>4</v>
      </c>
      <c r="E102" s="5"/>
      <c r="F102" s="184"/>
      <c r="G102" s="184"/>
      <c r="H102" s="62"/>
      <c r="I102" s="106"/>
      <c r="J102" s="184"/>
      <c r="K102" s="184"/>
      <c r="L102" s="184"/>
      <c r="M102" s="184"/>
      <c r="N102" s="62"/>
      <c r="O102" s="106"/>
      <c r="P102" s="184"/>
      <c r="Q102" s="184">
        <v>4</v>
      </c>
      <c r="R102" s="184"/>
      <c r="S102" s="62"/>
      <c r="T102" s="126">
        <v>4</v>
      </c>
      <c r="U102" s="43">
        <v>4</v>
      </c>
      <c r="V102" s="144"/>
      <c r="W102" s="212"/>
    </row>
    <row r="103" spans="1:23" x14ac:dyDescent="0.25">
      <c r="A103" s="71" t="s">
        <v>37</v>
      </c>
      <c r="B103" t="s">
        <v>56</v>
      </c>
      <c r="C103" s="49">
        <v>42715</v>
      </c>
      <c r="D103" s="54">
        <v>5</v>
      </c>
      <c r="E103" s="5">
        <v>6</v>
      </c>
      <c r="F103" s="18">
        <v>16</v>
      </c>
      <c r="G103" s="27"/>
      <c r="H103" s="62">
        <v>6</v>
      </c>
      <c r="I103" s="106">
        <f t="shared" si="37"/>
        <v>28</v>
      </c>
      <c r="J103" s="18"/>
      <c r="K103" s="18"/>
      <c r="L103" s="18"/>
      <c r="M103" s="18"/>
      <c r="N103" s="62"/>
      <c r="O103" s="81"/>
      <c r="P103" s="18"/>
      <c r="Q103" s="18">
        <v>6</v>
      </c>
      <c r="R103" s="18"/>
      <c r="S103" s="62"/>
      <c r="T103" s="107">
        <f>SUM(P103:S103)</f>
        <v>6</v>
      </c>
      <c r="U103" s="43">
        <v>34</v>
      </c>
      <c r="V103" s="144"/>
      <c r="W103" s="139"/>
    </row>
    <row r="104" spans="1:23" x14ac:dyDescent="0.25">
      <c r="A104" s="28" t="s">
        <v>18</v>
      </c>
      <c r="B104" t="s">
        <v>59</v>
      </c>
      <c r="C104" s="49">
        <v>42715</v>
      </c>
      <c r="D104" s="54">
        <v>5</v>
      </c>
      <c r="E104" s="5">
        <v>5</v>
      </c>
      <c r="F104" s="18"/>
      <c r="G104" s="27"/>
      <c r="H104" s="62"/>
      <c r="I104" s="106">
        <f t="shared" si="37"/>
        <v>5</v>
      </c>
      <c r="J104" s="18"/>
      <c r="K104" s="18">
        <v>6</v>
      </c>
      <c r="L104" s="18">
        <v>5</v>
      </c>
      <c r="M104" s="18">
        <v>7</v>
      </c>
      <c r="N104" s="62"/>
      <c r="O104" s="106">
        <f>SUM(J104:N104)</f>
        <v>18</v>
      </c>
      <c r="P104" s="18">
        <v>5</v>
      </c>
      <c r="Q104" s="18"/>
      <c r="R104" s="18"/>
      <c r="S104" s="62">
        <v>4</v>
      </c>
      <c r="T104" s="107">
        <f>SUM(P104:S104)</f>
        <v>9</v>
      </c>
      <c r="U104" s="43">
        <v>32</v>
      </c>
      <c r="V104" s="144"/>
      <c r="W104" s="139"/>
    </row>
    <row r="105" spans="1:23" x14ac:dyDescent="0.25">
      <c r="A105" s="29" t="s">
        <v>1</v>
      </c>
      <c r="B105" t="s">
        <v>60</v>
      </c>
      <c r="C105" s="49">
        <v>42715</v>
      </c>
      <c r="D105" s="54">
        <v>5</v>
      </c>
      <c r="E105" s="5"/>
      <c r="F105" s="18">
        <v>7</v>
      </c>
      <c r="G105" s="27"/>
      <c r="H105" s="62"/>
      <c r="I105" s="106">
        <f t="shared" si="37"/>
        <v>7</v>
      </c>
      <c r="J105" s="18">
        <v>7</v>
      </c>
      <c r="K105" s="18"/>
      <c r="L105" s="18">
        <v>5</v>
      </c>
      <c r="M105" s="18"/>
      <c r="N105" s="62"/>
      <c r="O105" s="106">
        <f>SUM(J105:N105)</f>
        <v>12</v>
      </c>
      <c r="P105" s="18">
        <v>6</v>
      </c>
      <c r="Q105" s="18">
        <v>13</v>
      </c>
      <c r="R105" s="18"/>
      <c r="S105" s="62"/>
      <c r="T105" s="107">
        <f>SUM(P105:S105)</f>
        <v>19</v>
      </c>
      <c r="U105" s="43">
        <v>38</v>
      </c>
      <c r="V105" s="144"/>
      <c r="W105" s="139"/>
    </row>
    <row r="106" spans="1:23" x14ac:dyDescent="0.25">
      <c r="A106" s="108" t="s">
        <v>15</v>
      </c>
      <c r="B106" t="s">
        <v>57</v>
      </c>
      <c r="C106" s="49">
        <v>42715</v>
      </c>
      <c r="D106" s="54">
        <v>3</v>
      </c>
      <c r="E106" s="5">
        <v>7</v>
      </c>
      <c r="F106" s="18">
        <v>3</v>
      </c>
      <c r="G106" s="27"/>
      <c r="H106" s="62"/>
      <c r="I106" s="106">
        <f t="shared" si="37"/>
        <v>10</v>
      </c>
      <c r="J106" s="18"/>
      <c r="K106" s="18">
        <v>3</v>
      </c>
      <c r="L106" s="18">
        <v>3</v>
      </c>
      <c r="M106" s="18"/>
      <c r="N106" s="62"/>
      <c r="O106" s="106">
        <f>SUM(J106:N106)</f>
        <v>6</v>
      </c>
      <c r="P106" s="18"/>
      <c r="Q106" s="18">
        <v>3</v>
      </c>
      <c r="R106" s="18"/>
      <c r="S106" s="62"/>
      <c r="T106" s="107">
        <f>SUM(P106:S106)</f>
        <v>3</v>
      </c>
      <c r="U106" s="43">
        <v>19</v>
      </c>
      <c r="V106" s="144"/>
      <c r="W106" s="139"/>
    </row>
    <row r="107" spans="1:23" x14ac:dyDescent="0.25">
      <c r="A107" s="50" t="s">
        <v>13</v>
      </c>
      <c r="B107" t="s">
        <v>58</v>
      </c>
      <c r="C107" s="49">
        <v>42715</v>
      </c>
      <c r="D107" s="54">
        <v>3</v>
      </c>
      <c r="E107" s="5"/>
      <c r="F107" s="18">
        <v>13</v>
      </c>
      <c r="G107" s="27"/>
      <c r="H107" s="62">
        <v>3</v>
      </c>
      <c r="I107" s="106">
        <f t="shared" si="37"/>
        <v>16</v>
      </c>
      <c r="J107" s="18">
        <v>4</v>
      </c>
      <c r="K107" s="18"/>
      <c r="L107" s="18">
        <v>4</v>
      </c>
      <c r="M107" s="18"/>
      <c r="N107" s="62"/>
      <c r="O107" s="106">
        <f>SUM(J107:N107)</f>
        <v>8</v>
      </c>
      <c r="P107" s="18"/>
      <c r="Q107" s="18"/>
      <c r="R107" s="18"/>
      <c r="S107" s="62"/>
      <c r="T107" s="107"/>
      <c r="U107" s="43">
        <v>24</v>
      </c>
      <c r="V107" s="144"/>
      <c r="W107" s="139"/>
    </row>
    <row r="108" spans="1:23" ht="15.75" x14ac:dyDescent="0.25">
      <c r="A108" s="33"/>
      <c r="C108" s="49"/>
      <c r="D108" s="54"/>
      <c r="E108" s="110">
        <f>SUM(E100:E107)</f>
        <v>23</v>
      </c>
      <c r="F108" s="111">
        <f>SUM(F100:F107)</f>
        <v>51</v>
      </c>
      <c r="G108" s="73"/>
      <c r="H108" s="58">
        <f t="shared" ref="H108:M108" si="38">SUM(H100:H107)</f>
        <v>9</v>
      </c>
      <c r="I108" s="114">
        <f t="shared" si="38"/>
        <v>83</v>
      </c>
      <c r="J108" s="118">
        <f t="shared" si="38"/>
        <v>17</v>
      </c>
      <c r="K108" s="111">
        <f t="shared" si="38"/>
        <v>9</v>
      </c>
      <c r="L108" s="111">
        <f t="shared" si="38"/>
        <v>23</v>
      </c>
      <c r="M108" s="111">
        <f t="shared" si="38"/>
        <v>7</v>
      </c>
      <c r="N108" s="62"/>
      <c r="O108" s="114">
        <f>SUM(O100:O107)</f>
        <v>56</v>
      </c>
      <c r="P108" s="118">
        <f>SUM(P100:P107)</f>
        <v>21</v>
      </c>
      <c r="Q108" s="111">
        <f>SUM(Q102:Q107)</f>
        <v>26</v>
      </c>
      <c r="R108" s="18"/>
      <c r="S108" s="58">
        <f>SUM(S100:S107)</f>
        <v>4</v>
      </c>
      <c r="T108" s="113">
        <f>SUM(T100:T107)</f>
        <v>51</v>
      </c>
      <c r="U108" s="521">
        <f>SUM(U100:U107)</f>
        <v>190</v>
      </c>
      <c r="V108" s="142">
        <f>U108/U8</f>
        <v>0.65743944636678198</v>
      </c>
      <c r="W108" s="139" t="s">
        <v>85</v>
      </c>
    </row>
    <row r="109" spans="1:23" x14ac:dyDescent="0.25">
      <c r="A109" s="4"/>
      <c r="D109" s="21"/>
      <c r="E109" s="7">
        <f>E108/E8</f>
        <v>0.63888888888888884</v>
      </c>
      <c r="F109" s="42">
        <f>F108/F8</f>
        <v>0.68918918918918914</v>
      </c>
      <c r="G109" s="18"/>
      <c r="H109" s="42">
        <f>H108/H8</f>
        <v>0.5625</v>
      </c>
      <c r="I109" s="171">
        <f>I108/I8</f>
        <v>0.58450704225352113</v>
      </c>
      <c r="J109" s="42">
        <f t="shared" ref="J109:M109" si="39">J108/J8</f>
        <v>0.65384615384615385</v>
      </c>
      <c r="K109" s="42">
        <f t="shared" si="39"/>
        <v>0.69230769230769229</v>
      </c>
      <c r="L109" s="42">
        <f t="shared" si="39"/>
        <v>0.74193548387096775</v>
      </c>
      <c r="M109" s="42">
        <f t="shared" si="39"/>
        <v>1</v>
      </c>
      <c r="N109" s="62"/>
      <c r="O109" s="81">
        <f>O108/O8</f>
        <v>0.71794871794871795</v>
      </c>
      <c r="P109" s="42">
        <f t="shared" ref="P109:S109" si="40">P108/P8</f>
        <v>0.77777777777777779</v>
      </c>
      <c r="Q109" s="42">
        <f t="shared" si="40"/>
        <v>0.8666666666666667</v>
      </c>
      <c r="R109" s="42"/>
      <c r="S109" s="220">
        <f t="shared" si="40"/>
        <v>0.5714285714285714</v>
      </c>
      <c r="T109" s="98">
        <f>T108/T8</f>
        <v>0.73913043478260865</v>
      </c>
      <c r="U109" s="22"/>
      <c r="V109" s="144"/>
      <c r="W109" s="139"/>
    </row>
    <row r="110" spans="1:23" x14ac:dyDescent="0.25">
      <c r="A110" s="4"/>
      <c r="D110" s="211"/>
      <c r="E110" s="7"/>
      <c r="F110" s="42"/>
      <c r="G110" s="184"/>
      <c r="H110" s="42"/>
      <c r="I110" s="171"/>
      <c r="J110" s="42"/>
      <c r="K110" s="42"/>
      <c r="L110" s="42"/>
      <c r="M110" s="42"/>
      <c r="N110" s="62"/>
      <c r="O110" s="81"/>
      <c r="P110" s="42"/>
      <c r="Q110" s="42"/>
      <c r="R110" s="42"/>
      <c r="S110" s="220"/>
      <c r="T110" s="98"/>
      <c r="U110" s="212"/>
      <c r="V110" s="144"/>
      <c r="W110" s="212"/>
    </row>
    <row r="111" spans="1:23" x14ac:dyDescent="0.25">
      <c r="A111" s="33" t="s">
        <v>68</v>
      </c>
      <c r="B111" t="s">
        <v>114</v>
      </c>
      <c r="C111" s="49">
        <v>42805</v>
      </c>
      <c r="D111" s="211">
        <v>5</v>
      </c>
      <c r="E111" s="227"/>
      <c r="F111" s="213">
        <v>7</v>
      </c>
      <c r="G111" s="213"/>
      <c r="H111" s="213"/>
      <c r="I111" s="225">
        <f t="shared" ref="I111:I134" si="41">SUM(E111:H111)</f>
        <v>7</v>
      </c>
      <c r="J111" s="213">
        <v>6</v>
      </c>
      <c r="K111" s="213"/>
      <c r="L111" s="213">
        <v>6</v>
      </c>
      <c r="M111" s="213"/>
      <c r="N111" s="214"/>
      <c r="O111" s="106">
        <f>SUM(J111:N111)</f>
        <v>12</v>
      </c>
      <c r="P111" s="213">
        <v>6</v>
      </c>
      <c r="Q111" s="213"/>
      <c r="R111" s="213"/>
      <c r="S111" s="226"/>
      <c r="T111" s="229">
        <f t="shared" ref="T111:T117" si="42">SUM(P111:S111)</f>
        <v>6</v>
      </c>
      <c r="U111" s="230">
        <f t="shared" ref="U111:U139" si="43">I111+O111+T111</f>
        <v>25</v>
      </c>
      <c r="V111" s="144"/>
      <c r="W111" s="212"/>
    </row>
    <row r="112" spans="1:23" x14ac:dyDescent="0.25">
      <c r="A112" s="33" t="s">
        <v>68</v>
      </c>
      <c r="B112" t="s">
        <v>229</v>
      </c>
      <c r="C112" s="49">
        <v>42805</v>
      </c>
      <c r="D112" s="442">
        <v>4</v>
      </c>
      <c r="E112" s="227"/>
      <c r="F112" s="213"/>
      <c r="G112" s="213"/>
      <c r="H112" s="213"/>
      <c r="I112" s="225"/>
      <c r="J112" s="213"/>
      <c r="K112" s="213"/>
      <c r="L112" s="213"/>
      <c r="M112" s="213"/>
      <c r="N112" s="214"/>
      <c r="O112" s="106"/>
      <c r="P112" s="213"/>
      <c r="Q112" s="213">
        <v>4</v>
      </c>
      <c r="R112" s="213"/>
      <c r="S112" s="226"/>
      <c r="T112" s="229">
        <f t="shared" si="42"/>
        <v>4</v>
      </c>
      <c r="U112" s="230">
        <f t="shared" si="43"/>
        <v>4</v>
      </c>
      <c r="V112" s="144"/>
      <c r="W112" s="443"/>
    </row>
    <row r="113" spans="1:23" x14ac:dyDescent="0.25">
      <c r="A113" s="33" t="s">
        <v>68</v>
      </c>
      <c r="B113" t="s">
        <v>115</v>
      </c>
      <c r="C113" s="49">
        <v>42806</v>
      </c>
      <c r="D113" s="211">
        <v>4</v>
      </c>
      <c r="E113" s="227">
        <v>6</v>
      </c>
      <c r="F113" s="213">
        <v>4</v>
      </c>
      <c r="G113" s="213"/>
      <c r="H113" s="213"/>
      <c r="I113" s="225">
        <f t="shared" si="41"/>
        <v>10</v>
      </c>
      <c r="J113" s="213"/>
      <c r="K113" s="213"/>
      <c r="L113" s="213"/>
      <c r="M113" s="213"/>
      <c r="N113" s="214"/>
      <c r="O113" s="106"/>
      <c r="P113" s="213">
        <v>4</v>
      </c>
      <c r="Q113" s="213">
        <v>4</v>
      </c>
      <c r="R113" s="213"/>
      <c r="S113" s="226"/>
      <c r="T113" s="229">
        <f t="shared" si="42"/>
        <v>8</v>
      </c>
      <c r="U113" s="230">
        <f t="shared" si="43"/>
        <v>18</v>
      </c>
      <c r="V113" s="144"/>
      <c r="W113" s="212"/>
    </row>
    <row r="114" spans="1:23" x14ac:dyDescent="0.25">
      <c r="A114" s="50" t="s">
        <v>13</v>
      </c>
      <c r="B114" t="s">
        <v>116</v>
      </c>
      <c r="C114" s="49">
        <v>42820</v>
      </c>
      <c r="D114" s="211">
        <v>5</v>
      </c>
      <c r="E114" s="227">
        <v>6</v>
      </c>
      <c r="F114" s="213">
        <v>16</v>
      </c>
      <c r="G114" s="213"/>
      <c r="H114" s="213">
        <v>7</v>
      </c>
      <c r="I114" s="225">
        <f t="shared" si="41"/>
        <v>29</v>
      </c>
      <c r="J114" s="213"/>
      <c r="K114" s="213"/>
      <c r="L114" s="213"/>
      <c r="M114" s="213"/>
      <c r="N114" s="214"/>
      <c r="O114" s="106"/>
      <c r="P114" s="213"/>
      <c r="Q114" s="213">
        <v>6</v>
      </c>
      <c r="R114" s="213"/>
      <c r="S114" s="226"/>
      <c r="T114" s="229">
        <f t="shared" si="42"/>
        <v>6</v>
      </c>
      <c r="U114" s="230">
        <f t="shared" si="43"/>
        <v>35</v>
      </c>
      <c r="V114" s="144"/>
      <c r="W114" s="212"/>
    </row>
    <row r="115" spans="1:23" x14ac:dyDescent="0.25">
      <c r="A115" s="31" t="s">
        <v>10</v>
      </c>
      <c r="B115" t="s">
        <v>117</v>
      </c>
      <c r="C115" s="49">
        <v>42820</v>
      </c>
      <c r="D115" s="211">
        <v>5</v>
      </c>
      <c r="E115" s="227">
        <v>5</v>
      </c>
      <c r="F115" s="213"/>
      <c r="G115" s="213"/>
      <c r="H115" s="213"/>
      <c r="I115" s="225">
        <f t="shared" si="41"/>
        <v>5</v>
      </c>
      <c r="J115" s="213"/>
      <c r="K115" s="213">
        <v>6</v>
      </c>
      <c r="L115" s="213">
        <v>5</v>
      </c>
      <c r="M115" s="213">
        <v>5</v>
      </c>
      <c r="N115" s="214"/>
      <c r="O115" s="106">
        <f>SUM(J115:N115)</f>
        <v>16</v>
      </c>
      <c r="P115" s="213">
        <v>6</v>
      </c>
      <c r="Q115" s="213"/>
      <c r="R115" s="213"/>
      <c r="S115" s="226">
        <v>5</v>
      </c>
      <c r="T115" s="229">
        <f t="shared" si="42"/>
        <v>11</v>
      </c>
      <c r="U115" s="230">
        <f t="shared" si="43"/>
        <v>32</v>
      </c>
      <c r="V115" s="144"/>
      <c r="W115" s="212"/>
    </row>
    <row r="116" spans="1:23" x14ac:dyDescent="0.25">
      <c r="A116" s="108" t="s">
        <v>15</v>
      </c>
      <c r="B116" t="s">
        <v>118</v>
      </c>
      <c r="C116" s="49">
        <v>42820</v>
      </c>
      <c r="D116" s="211">
        <v>5</v>
      </c>
      <c r="E116" s="227"/>
      <c r="F116" s="213">
        <v>6</v>
      </c>
      <c r="G116" s="213"/>
      <c r="H116" s="213"/>
      <c r="I116" s="225">
        <f t="shared" si="41"/>
        <v>6</v>
      </c>
      <c r="J116" s="213">
        <v>6</v>
      </c>
      <c r="K116" s="213"/>
      <c r="L116" s="213">
        <v>5</v>
      </c>
      <c r="M116" s="213"/>
      <c r="N116" s="214"/>
      <c r="O116" s="106">
        <f>SUM(J116:N116)</f>
        <v>11</v>
      </c>
      <c r="P116" s="213">
        <v>5</v>
      </c>
      <c r="Q116" s="213">
        <v>9</v>
      </c>
      <c r="R116" s="213"/>
      <c r="S116" s="226"/>
      <c r="T116" s="229">
        <f t="shared" si="42"/>
        <v>14</v>
      </c>
      <c r="U116" s="230">
        <f t="shared" si="43"/>
        <v>31</v>
      </c>
      <c r="V116" s="144"/>
      <c r="W116" s="212"/>
    </row>
    <row r="117" spans="1:23" x14ac:dyDescent="0.25">
      <c r="A117" s="71" t="s">
        <v>37</v>
      </c>
      <c r="B117" t="s">
        <v>119</v>
      </c>
      <c r="C117" s="49">
        <v>42820</v>
      </c>
      <c r="D117" s="211">
        <v>3</v>
      </c>
      <c r="E117" s="227">
        <v>7</v>
      </c>
      <c r="F117" s="213">
        <v>4</v>
      </c>
      <c r="G117" s="213"/>
      <c r="H117" s="213"/>
      <c r="I117" s="225">
        <f t="shared" si="41"/>
        <v>11</v>
      </c>
      <c r="J117" s="213"/>
      <c r="K117" s="213">
        <v>3</v>
      </c>
      <c r="L117" s="213">
        <v>4</v>
      </c>
      <c r="M117" s="213"/>
      <c r="N117" s="214"/>
      <c r="O117" s="106">
        <f>SUM(J117:N117)</f>
        <v>7</v>
      </c>
      <c r="P117" s="213"/>
      <c r="Q117" s="213">
        <v>3</v>
      </c>
      <c r="R117" s="213"/>
      <c r="S117" s="226"/>
      <c r="T117" s="229">
        <f t="shared" si="42"/>
        <v>3</v>
      </c>
      <c r="U117" s="230">
        <f t="shared" si="43"/>
        <v>21</v>
      </c>
      <c r="V117" s="144"/>
      <c r="W117" s="212"/>
    </row>
    <row r="118" spans="1:23" x14ac:dyDescent="0.25">
      <c r="A118" s="28" t="s">
        <v>18</v>
      </c>
      <c r="B118" t="s">
        <v>120</v>
      </c>
      <c r="C118" s="49">
        <v>42820</v>
      </c>
      <c r="D118" s="211">
        <v>3</v>
      </c>
      <c r="E118" s="231"/>
      <c r="F118" s="232">
        <v>12</v>
      </c>
      <c r="G118" s="213"/>
      <c r="H118" s="232">
        <v>3</v>
      </c>
      <c r="I118" s="233">
        <f t="shared" si="41"/>
        <v>15</v>
      </c>
      <c r="J118" s="232">
        <v>4</v>
      </c>
      <c r="K118" s="232"/>
      <c r="L118" s="232">
        <v>3</v>
      </c>
      <c r="M118" s="232"/>
      <c r="N118" s="214"/>
      <c r="O118" s="233">
        <f>SUM(J118:N118)</f>
        <v>7</v>
      </c>
      <c r="P118" s="232"/>
      <c r="Q118" s="232"/>
      <c r="R118" s="213"/>
      <c r="S118" s="234"/>
      <c r="T118" s="235"/>
      <c r="U118" s="236">
        <f t="shared" si="43"/>
        <v>22</v>
      </c>
      <c r="V118" s="144"/>
      <c r="W118" s="212"/>
    </row>
    <row r="119" spans="1:23" ht="15.75" x14ac:dyDescent="0.25">
      <c r="A119" s="4"/>
      <c r="C119" s="228"/>
      <c r="D119" s="211"/>
      <c r="E119" s="227">
        <f>SUM(E111:E118)</f>
        <v>24</v>
      </c>
      <c r="F119" s="213">
        <f>SUM(F111:F118)</f>
        <v>49</v>
      </c>
      <c r="G119" s="213"/>
      <c r="H119" s="213">
        <f t="shared" ref="H119:M119" si="44">SUM(H111:H118)</f>
        <v>10</v>
      </c>
      <c r="I119" s="225">
        <f t="shared" si="44"/>
        <v>83</v>
      </c>
      <c r="J119" s="213">
        <f t="shared" si="44"/>
        <v>16</v>
      </c>
      <c r="K119" s="213">
        <f t="shared" si="44"/>
        <v>9</v>
      </c>
      <c r="L119" s="213">
        <f t="shared" si="44"/>
        <v>23</v>
      </c>
      <c r="M119" s="213">
        <f t="shared" si="44"/>
        <v>5</v>
      </c>
      <c r="N119" s="213"/>
      <c r="O119" s="114">
        <f>SUM(O111:O118)</f>
        <v>53</v>
      </c>
      <c r="P119" s="213">
        <f>SUM(P111:P118)</f>
        <v>21</v>
      </c>
      <c r="Q119" s="213">
        <f>SUM(Q111:Q118)</f>
        <v>26</v>
      </c>
      <c r="R119" s="213"/>
      <c r="S119" s="213">
        <f>SUM(S111:S118)</f>
        <v>5</v>
      </c>
      <c r="T119" s="229">
        <f>SUM(T111:T118)</f>
        <v>52</v>
      </c>
      <c r="U119" s="522">
        <f>SUM(U111:U118)</f>
        <v>188</v>
      </c>
      <c r="V119" s="142">
        <f>U119/U8</f>
        <v>0.65051903114186849</v>
      </c>
      <c r="W119" s="299" t="s">
        <v>85</v>
      </c>
    </row>
    <row r="120" spans="1:23" ht="15.75" x14ac:dyDescent="0.25">
      <c r="A120" s="4"/>
      <c r="C120" s="228"/>
      <c r="D120" s="417"/>
      <c r="E120" s="213"/>
      <c r="F120" s="213"/>
      <c r="G120" s="213"/>
      <c r="H120" s="213"/>
      <c r="I120" s="225"/>
      <c r="J120" s="213"/>
      <c r="K120" s="213"/>
      <c r="L120" s="213"/>
      <c r="M120" s="213"/>
      <c r="N120" s="213"/>
      <c r="O120" s="225"/>
      <c r="P120" s="213"/>
      <c r="Q120" s="213"/>
      <c r="R120" s="213"/>
      <c r="S120" s="213"/>
      <c r="T120" s="229"/>
      <c r="U120" s="306"/>
      <c r="V120" s="145"/>
      <c r="W120" s="417"/>
    </row>
    <row r="121" spans="1:23" ht="15.75" x14ac:dyDescent="0.25">
      <c r="A121" s="33" t="s">
        <v>68</v>
      </c>
      <c r="B121" t="s">
        <v>204</v>
      </c>
      <c r="C121" s="49">
        <v>42869</v>
      </c>
      <c r="D121" s="417">
        <v>5</v>
      </c>
      <c r="E121" s="213"/>
      <c r="F121" s="213">
        <v>7</v>
      </c>
      <c r="G121" s="213"/>
      <c r="H121" s="213"/>
      <c r="I121" s="225">
        <f>SUM(E121:H121)</f>
        <v>7</v>
      </c>
      <c r="J121" s="213">
        <v>7</v>
      </c>
      <c r="K121" s="213"/>
      <c r="L121" s="213">
        <v>6</v>
      </c>
      <c r="M121" s="213"/>
      <c r="N121" s="213"/>
      <c r="O121" s="225">
        <f>SUM(J121:N121)</f>
        <v>13</v>
      </c>
      <c r="P121" s="213">
        <v>5</v>
      </c>
      <c r="Q121" s="213"/>
      <c r="R121" s="213"/>
      <c r="S121" s="213"/>
      <c r="T121" s="229">
        <f t="shared" ref="T121" si="45">SUM(P121:S121)</f>
        <v>5</v>
      </c>
      <c r="U121" s="230">
        <f t="shared" ref="U121" si="46">I121+O121+T121</f>
        <v>25</v>
      </c>
      <c r="V121" s="145"/>
      <c r="W121" s="417"/>
    </row>
    <row r="122" spans="1:23" ht="15.75" x14ac:dyDescent="0.25">
      <c r="A122" s="33" t="s">
        <v>68</v>
      </c>
      <c r="B122" t="s">
        <v>219</v>
      </c>
      <c r="C122" s="49">
        <v>42869</v>
      </c>
      <c r="D122" s="417">
        <v>4</v>
      </c>
      <c r="E122" s="213">
        <v>5</v>
      </c>
      <c r="F122" s="213">
        <v>4</v>
      </c>
      <c r="G122" s="213"/>
      <c r="H122" s="213"/>
      <c r="I122" s="225">
        <f>SUM(E122:H122)</f>
        <v>9</v>
      </c>
      <c r="J122" s="213"/>
      <c r="K122" s="213"/>
      <c r="L122" s="213"/>
      <c r="M122" s="213"/>
      <c r="N122" s="213"/>
      <c r="O122" s="225"/>
      <c r="P122" s="213">
        <v>5</v>
      </c>
      <c r="Q122" s="213">
        <v>5</v>
      </c>
      <c r="R122" s="213"/>
      <c r="S122" s="213"/>
      <c r="T122" s="229">
        <f t="shared" ref="T122:T127" si="47">SUM(P122:S122)</f>
        <v>10</v>
      </c>
      <c r="U122" s="230">
        <f t="shared" si="43"/>
        <v>19</v>
      </c>
      <c r="V122" s="145"/>
      <c r="W122" s="417"/>
    </row>
    <row r="123" spans="1:23" ht="15.75" x14ac:dyDescent="0.25">
      <c r="A123" s="70" t="s">
        <v>4</v>
      </c>
      <c r="B123" t="s">
        <v>220</v>
      </c>
      <c r="C123" s="49">
        <v>42897</v>
      </c>
      <c r="D123" s="438">
        <v>5</v>
      </c>
      <c r="E123" s="213">
        <v>6</v>
      </c>
      <c r="F123" s="213">
        <v>17</v>
      </c>
      <c r="G123" s="213"/>
      <c r="H123" s="213">
        <v>6</v>
      </c>
      <c r="I123" s="225">
        <f t="shared" ref="I123:I127" si="48">SUM(E123:H123)</f>
        <v>29</v>
      </c>
      <c r="J123" s="213"/>
      <c r="K123" s="213"/>
      <c r="L123" s="213"/>
      <c r="M123" s="213"/>
      <c r="N123" s="213"/>
      <c r="O123" s="225"/>
      <c r="P123" s="213"/>
      <c r="Q123" s="213">
        <v>6</v>
      </c>
      <c r="R123" s="213"/>
      <c r="S123" s="213"/>
      <c r="T123" s="229">
        <f t="shared" si="47"/>
        <v>6</v>
      </c>
      <c r="U123" s="230">
        <f t="shared" si="43"/>
        <v>35</v>
      </c>
      <c r="V123" s="145"/>
      <c r="W123" s="417"/>
    </row>
    <row r="124" spans="1:23" ht="15.75" x14ac:dyDescent="0.25">
      <c r="A124" s="71" t="s">
        <v>37</v>
      </c>
      <c r="B124" t="s">
        <v>221</v>
      </c>
      <c r="C124" s="49">
        <v>42897</v>
      </c>
      <c r="D124" s="438">
        <v>5</v>
      </c>
      <c r="E124" s="213">
        <v>5</v>
      </c>
      <c r="F124" s="213"/>
      <c r="G124" s="213"/>
      <c r="H124" s="213"/>
      <c r="I124" s="225">
        <f t="shared" si="48"/>
        <v>5</v>
      </c>
      <c r="J124" s="213"/>
      <c r="K124" s="213">
        <v>6</v>
      </c>
      <c r="L124" s="213">
        <v>5</v>
      </c>
      <c r="M124" s="213">
        <v>7</v>
      </c>
      <c r="N124" s="213"/>
      <c r="O124" s="225">
        <f t="shared" ref="O124:O127" si="49">SUM(J124:N124)</f>
        <v>18</v>
      </c>
      <c r="P124" s="213">
        <v>5</v>
      </c>
      <c r="Q124" s="213"/>
      <c r="R124" s="213"/>
      <c r="S124" s="213">
        <v>5</v>
      </c>
      <c r="T124" s="229">
        <f t="shared" si="47"/>
        <v>10</v>
      </c>
      <c r="U124" s="230">
        <f t="shared" si="43"/>
        <v>33</v>
      </c>
      <c r="V124" s="145"/>
      <c r="W124" s="417"/>
    </row>
    <row r="125" spans="1:23" ht="15.75" x14ac:dyDescent="0.25">
      <c r="A125" s="70" t="s">
        <v>4</v>
      </c>
      <c r="B125" t="s">
        <v>222</v>
      </c>
      <c r="C125" s="49">
        <v>42897</v>
      </c>
      <c r="D125" s="438">
        <v>5</v>
      </c>
      <c r="E125" s="213"/>
      <c r="F125" s="213">
        <v>7</v>
      </c>
      <c r="G125" s="213"/>
      <c r="H125" s="213"/>
      <c r="I125" s="225">
        <f t="shared" si="48"/>
        <v>7</v>
      </c>
      <c r="J125" s="213">
        <v>5</v>
      </c>
      <c r="K125" s="213"/>
      <c r="L125" s="213">
        <v>4</v>
      </c>
      <c r="M125" s="213"/>
      <c r="N125" s="213"/>
      <c r="O125" s="225">
        <f t="shared" si="49"/>
        <v>9</v>
      </c>
      <c r="P125" s="213">
        <v>5</v>
      </c>
      <c r="Q125" s="213">
        <v>10</v>
      </c>
      <c r="R125" s="213"/>
      <c r="S125" s="213"/>
      <c r="T125" s="229">
        <f t="shared" si="47"/>
        <v>15</v>
      </c>
      <c r="U125" s="230">
        <f t="shared" si="43"/>
        <v>31</v>
      </c>
      <c r="V125" s="145"/>
      <c r="W125" s="417"/>
    </row>
    <row r="126" spans="1:23" ht="15.75" x14ac:dyDescent="0.25">
      <c r="A126" s="29" t="s">
        <v>1</v>
      </c>
      <c r="B126" t="s">
        <v>223</v>
      </c>
      <c r="C126" s="49">
        <v>42897</v>
      </c>
      <c r="D126" s="438">
        <v>3</v>
      </c>
      <c r="E126" s="213">
        <v>7</v>
      </c>
      <c r="F126" s="213">
        <v>3</v>
      </c>
      <c r="G126" s="213"/>
      <c r="H126" s="213"/>
      <c r="I126" s="225">
        <f t="shared" si="48"/>
        <v>10</v>
      </c>
      <c r="J126" s="213"/>
      <c r="K126" s="213">
        <v>3</v>
      </c>
      <c r="L126" s="213">
        <v>3</v>
      </c>
      <c r="M126" s="213"/>
      <c r="N126" s="213"/>
      <c r="O126" s="225">
        <f t="shared" si="49"/>
        <v>6</v>
      </c>
      <c r="P126" s="213"/>
      <c r="Q126" s="213">
        <v>3</v>
      </c>
      <c r="R126" s="213"/>
      <c r="S126" s="213"/>
      <c r="T126" s="229">
        <f t="shared" si="47"/>
        <v>3</v>
      </c>
      <c r="U126" s="230">
        <f t="shared" si="43"/>
        <v>19</v>
      </c>
      <c r="V126" s="145"/>
      <c r="W126" s="417"/>
    </row>
    <row r="127" spans="1:23" ht="15.75" x14ac:dyDescent="0.25">
      <c r="A127" s="31" t="s">
        <v>10</v>
      </c>
      <c r="B127" t="s">
        <v>224</v>
      </c>
      <c r="C127" s="49">
        <v>42897</v>
      </c>
      <c r="D127" s="438">
        <v>3</v>
      </c>
      <c r="E127" s="213"/>
      <c r="F127" s="213">
        <v>12</v>
      </c>
      <c r="G127" s="213"/>
      <c r="H127" s="213">
        <v>3</v>
      </c>
      <c r="I127" s="225">
        <f t="shared" si="48"/>
        <v>15</v>
      </c>
      <c r="J127" s="213">
        <v>3</v>
      </c>
      <c r="K127" s="213"/>
      <c r="L127" s="213">
        <v>4</v>
      </c>
      <c r="M127" s="213"/>
      <c r="N127" s="213"/>
      <c r="O127" s="225">
        <f t="shared" si="49"/>
        <v>7</v>
      </c>
      <c r="P127" s="213"/>
      <c r="Q127" s="213"/>
      <c r="R127" s="213"/>
      <c r="S127" s="213"/>
      <c r="T127" s="229">
        <f t="shared" si="47"/>
        <v>0</v>
      </c>
      <c r="U127" s="230">
        <f t="shared" si="43"/>
        <v>22</v>
      </c>
      <c r="V127" s="145"/>
      <c r="W127" s="387"/>
    </row>
    <row r="128" spans="1:23" ht="15.75" x14ac:dyDescent="0.25">
      <c r="A128" s="4"/>
      <c r="C128" s="228"/>
      <c r="D128" s="417"/>
      <c r="E128" s="410">
        <f>SUM(E122:E127)</f>
        <v>23</v>
      </c>
      <c r="F128" s="315">
        <f>SUM(F121:F127)</f>
        <v>50</v>
      </c>
      <c r="G128" s="213"/>
      <c r="H128" s="315">
        <f>SUM(H121:H127)</f>
        <v>9</v>
      </c>
      <c r="I128" s="114">
        <f>SUM(E128:H128)</f>
        <v>82</v>
      </c>
      <c r="J128" s="315">
        <f t="shared" ref="J128:M128" si="50">SUM(J121:J127)</f>
        <v>15</v>
      </c>
      <c r="K128" s="315">
        <f t="shared" si="50"/>
        <v>9</v>
      </c>
      <c r="L128" s="315">
        <f t="shared" si="50"/>
        <v>22</v>
      </c>
      <c r="M128" s="315">
        <f t="shared" si="50"/>
        <v>7</v>
      </c>
      <c r="N128" s="214"/>
      <c r="O128" s="114">
        <f>SUM(O121:O127)</f>
        <v>53</v>
      </c>
      <c r="P128" s="315">
        <f t="shared" ref="P128:Q128" si="51">SUM(P121:P127)</f>
        <v>20</v>
      </c>
      <c r="Q128" s="315">
        <f t="shared" si="51"/>
        <v>24</v>
      </c>
      <c r="R128" s="213"/>
      <c r="S128" s="315">
        <f>SUM(S121:S127)</f>
        <v>5</v>
      </c>
      <c r="T128" s="113">
        <f>SUM(T121:T127)</f>
        <v>49</v>
      </c>
      <c r="U128" s="523">
        <f t="shared" si="43"/>
        <v>184</v>
      </c>
      <c r="V128" s="142">
        <f>U128/U8</f>
        <v>0.63667820069204151</v>
      </c>
      <c r="W128" s="417"/>
    </row>
    <row r="129" spans="1:23" ht="15.75" x14ac:dyDescent="0.25">
      <c r="A129" s="4"/>
      <c r="C129" s="228"/>
      <c r="D129" s="34" t="s">
        <v>266</v>
      </c>
      <c r="E129" s="524">
        <f>(E108+E119+E128)/3</f>
        <v>23.333333333333332</v>
      </c>
      <c r="F129" s="524">
        <f>(F108+F119+F128)/3</f>
        <v>50</v>
      </c>
      <c r="G129" s="524"/>
      <c r="H129" s="524">
        <f>(H108+H119+H128)/3</f>
        <v>9.3333333333333339</v>
      </c>
      <c r="I129" s="225"/>
      <c r="J129" s="524">
        <f t="shared" ref="J129:M129" si="52">(J108+J119+J128)/3</f>
        <v>16</v>
      </c>
      <c r="K129" s="524">
        <f t="shared" si="52"/>
        <v>9</v>
      </c>
      <c r="L129" s="524">
        <f t="shared" si="52"/>
        <v>22.666666666666668</v>
      </c>
      <c r="M129" s="524">
        <f t="shared" si="52"/>
        <v>6.333333333333333</v>
      </c>
      <c r="N129" s="213"/>
      <c r="O129" s="225"/>
      <c r="P129" s="524">
        <f t="shared" ref="P129:Q129" si="53">(P108+P119+P128)/3</f>
        <v>20.666666666666668</v>
      </c>
      <c r="Q129" s="524">
        <f t="shared" si="53"/>
        <v>25.333333333333332</v>
      </c>
      <c r="R129" s="524"/>
      <c r="S129" s="524">
        <f>(S108+S119+S128)/3</f>
        <v>4.666666666666667</v>
      </c>
      <c r="T129" s="229"/>
      <c r="U129" s="525">
        <f>(U108+U119+U128)/3</f>
        <v>187.33333333333334</v>
      </c>
      <c r="V129" s="142">
        <f>U129/U8</f>
        <v>0.64821222606689743</v>
      </c>
      <c r="W129" s="508"/>
    </row>
    <row r="130" spans="1:23" ht="15.75" x14ac:dyDescent="0.25">
      <c r="A130" s="4"/>
      <c r="C130" s="228"/>
      <c r="D130" s="461"/>
      <c r="E130" s="213"/>
      <c r="F130" s="213"/>
      <c r="G130" s="213"/>
      <c r="H130" s="213"/>
      <c r="I130" s="225"/>
      <c r="J130" s="213"/>
      <c r="K130" s="213"/>
      <c r="L130" s="213"/>
      <c r="M130" s="213"/>
      <c r="N130" s="213"/>
      <c r="O130" s="225"/>
      <c r="P130" s="213"/>
      <c r="Q130" s="213"/>
      <c r="R130" s="213"/>
      <c r="S130" s="213"/>
      <c r="T130" s="229"/>
      <c r="U130" s="306"/>
      <c r="V130" s="145"/>
      <c r="W130" s="461"/>
    </row>
    <row r="131" spans="1:23" ht="15.75" x14ac:dyDescent="0.25">
      <c r="A131" s="4"/>
      <c r="B131" s="120" t="s">
        <v>217</v>
      </c>
      <c r="C131" s="228"/>
      <c r="D131" s="417"/>
      <c r="E131" s="213"/>
      <c r="F131" s="213"/>
      <c r="G131" s="213"/>
      <c r="H131" s="213"/>
      <c r="I131" s="225"/>
      <c r="J131" s="213"/>
      <c r="K131" s="213"/>
      <c r="L131" s="213"/>
      <c r="M131" s="213"/>
      <c r="N131" s="213"/>
      <c r="O131" s="225"/>
      <c r="P131" s="213"/>
      <c r="Q131" s="213"/>
      <c r="R131" s="213"/>
      <c r="S131" s="213"/>
      <c r="T131" s="229"/>
      <c r="U131" s="306"/>
      <c r="V131" s="145"/>
      <c r="W131" s="417"/>
    </row>
    <row r="132" spans="1:23" ht="15.75" x14ac:dyDescent="0.25">
      <c r="A132" s="4"/>
      <c r="C132" s="228"/>
      <c r="D132" s="417"/>
      <c r="E132" s="213"/>
      <c r="F132" s="213"/>
      <c r="G132" s="213"/>
      <c r="H132" s="213"/>
      <c r="I132" s="225"/>
      <c r="J132" s="213"/>
      <c r="K132" s="213"/>
      <c r="L132" s="213"/>
      <c r="M132" s="213"/>
      <c r="N132" s="213"/>
      <c r="O132" s="225"/>
      <c r="P132" s="213"/>
      <c r="Q132" s="213"/>
      <c r="R132" s="213"/>
      <c r="S132" s="213"/>
      <c r="T132" s="229"/>
      <c r="U132" s="306"/>
      <c r="V132" s="145"/>
      <c r="W132" s="417"/>
    </row>
    <row r="133" spans="1:23" ht="15.75" x14ac:dyDescent="0.25">
      <c r="A133" s="71" t="s">
        <v>37</v>
      </c>
      <c r="B133" t="s">
        <v>218</v>
      </c>
      <c r="C133" s="391" t="s">
        <v>196</v>
      </c>
      <c r="D133" s="387">
        <v>1</v>
      </c>
      <c r="E133" s="213">
        <v>9</v>
      </c>
      <c r="F133" s="213">
        <v>1</v>
      </c>
      <c r="G133" s="213"/>
      <c r="H133" s="213"/>
      <c r="I133" s="225">
        <f t="shared" si="41"/>
        <v>10</v>
      </c>
      <c r="J133" s="213"/>
      <c r="K133" s="213"/>
      <c r="L133" s="213"/>
      <c r="M133" s="213"/>
      <c r="N133" s="213"/>
      <c r="O133" s="225"/>
      <c r="P133" s="213"/>
      <c r="Q133" s="213"/>
      <c r="R133" s="213"/>
      <c r="S133" s="213"/>
      <c r="T133" s="229"/>
      <c r="U133" s="230">
        <f t="shared" si="43"/>
        <v>10</v>
      </c>
      <c r="V133" s="145"/>
      <c r="W133" s="387"/>
    </row>
    <row r="134" spans="1:23" ht="15.75" x14ac:dyDescent="0.25">
      <c r="A134" s="28" t="s">
        <v>18</v>
      </c>
      <c r="B134" t="s">
        <v>218</v>
      </c>
      <c r="C134" s="391" t="s">
        <v>195</v>
      </c>
      <c r="D134" s="387">
        <v>1</v>
      </c>
      <c r="E134" s="213">
        <v>4</v>
      </c>
      <c r="F134" s="213">
        <v>4</v>
      </c>
      <c r="G134" s="213"/>
      <c r="H134" s="213">
        <v>1</v>
      </c>
      <c r="I134" s="225">
        <f t="shared" si="41"/>
        <v>9</v>
      </c>
      <c r="J134" s="213">
        <v>12</v>
      </c>
      <c r="K134" s="213">
        <v>6</v>
      </c>
      <c r="L134" s="213"/>
      <c r="M134" s="213"/>
      <c r="N134" s="213">
        <v>1</v>
      </c>
      <c r="O134" s="225">
        <f>SUM(J134:N134)</f>
        <v>19</v>
      </c>
      <c r="P134" s="213"/>
      <c r="Q134" s="213"/>
      <c r="R134" s="213"/>
      <c r="S134" s="213"/>
      <c r="T134" s="229"/>
      <c r="U134" s="230">
        <f t="shared" si="43"/>
        <v>28</v>
      </c>
      <c r="V134" s="145"/>
      <c r="W134" s="387"/>
    </row>
    <row r="135" spans="1:23" ht="15.75" x14ac:dyDescent="0.25">
      <c r="A135" s="108" t="s">
        <v>15</v>
      </c>
      <c r="B135" t="s">
        <v>218</v>
      </c>
      <c r="C135" s="391" t="s">
        <v>227</v>
      </c>
      <c r="D135" s="412">
        <v>1</v>
      </c>
      <c r="E135" s="213"/>
      <c r="F135" s="213"/>
      <c r="G135" s="213"/>
      <c r="H135" s="213"/>
      <c r="I135" s="225"/>
      <c r="J135" s="213"/>
      <c r="K135" s="213"/>
      <c r="L135" s="213"/>
      <c r="M135" s="213"/>
      <c r="N135" s="213"/>
      <c r="O135" s="225"/>
      <c r="P135" s="213"/>
      <c r="Q135" s="213">
        <v>7</v>
      </c>
      <c r="R135" s="213">
        <v>1</v>
      </c>
      <c r="S135" s="213"/>
      <c r="T135" s="229">
        <f t="shared" ref="T135:T136" si="54">SUM(P135:S135)</f>
        <v>8</v>
      </c>
      <c r="U135" s="230">
        <f t="shared" si="43"/>
        <v>8</v>
      </c>
      <c r="V135" s="145"/>
      <c r="W135" s="412"/>
    </row>
    <row r="136" spans="1:23" ht="15.75" x14ac:dyDescent="0.25">
      <c r="A136" s="29" t="s">
        <v>1</v>
      </c>
      <c r="B136" t="s">
        <v>218</v>
      </c>
      <c r="C136" s="391" t="s">
        <v>227</v>
      </c>
      <c r="D136" s="412">
        <v>1</v>
      </c>
      <c r="E136" s="213"/>
      <c r="F136" s="213"/>
      <c r="G136" s="213"/>
      <c r="H136" s="213"/>
      <c r="I136" s="225"/>
      <c r="J136" s="213"/>
      <c r="K136" s="213"/>
      <c r="L136" s="213"/>
      <c r="M136" s="213"/>
      <c r="N136" s="213"/>
      <c r="O136" s="233"/>
      <c r="P136" s="213">
        <v>6</v>
      </c>
      <c r="Q136" s="213"/>
      <c r="R136" s="213"/>
      <c r="S136" s="213"/>
      <c r="T136" s="229">
        <f t="shared" si="54"/>
        <v>6</v>
      </c>
      <c r="U136" s="230">
        <f t="shared" si="43"/>
        <v>6</v>
      </c>
      <c r="V136" s="145"/>
      <c r="W136" s="412"/>
    </row>
    <row r="137" spans="1:23" ht="15.75" x14ac:dyDescent="0.25">
      <c r="A137" s="4"/>
      <c r="C137" s="228"/>
      <c r="D137" s="205"/>
      <c r="E137" s="410">
        <f>SUM(E133:E134)</f>
        <v>13</v>
      </c>
      <c r="F137" s="315">
        <f>SUM(F133:F134)</f>
        <v>5</v>
      </c>
      <c r="G137" s="213"/>
      <c r="H137" s="315">
        <f>SUM(H133:H134)</f>
        <v>1</v>
      </c>
      <c r="I137" s="114">
        <f>SUM(I133:I134)</f>
        <v>19</v>
      </c>
      <c r="J137" s="315">
        <f>SUM(J133:J134)</f>
        <v>12</v>
      </c>
      <c r="K137" s="315">
        <f>SUM(K133:K134)</f>
        <v>6</v>
      </c>
      <c r="L137" s="213"/>
      <c r="M137" s="213"/>
      <c r="N137" s="349">
        <f>SUM(N134)</f>
        <v>1</v>
      </c>
      <c r="O137" s="114">
        <f>SUM(O134)</f>
        <v>19</v>
      </c>
      <c r="P137" s="415">
        <f>SUM(P136)</f>
        <v>6</v>
      </c>
      <c r="Q137" s="315">
        <f>SUM(Q135:Q136)</f>
        <v>7</v>
      </c>
      <c r="R137" s="315">
        <f>SUM(R135:R136)</f>
        <v>1</v>
      </c>
      <c r="S137" s="216"/>
      <c r="T137" s="113">
        <f>SUM(T135:T136)</f>
        <v>14</v>
      </c>
      <c r="U137" s="411">
        <f t="shared" si="43"/>
        <v>52</v>
      </c>
      <c r="V137" s="142">
        <f>U137/U8</f>
        <v>0.17993079584775087</v>
      </c>
      <c r="W137" s="434" t="s">
        <v>85</v>
      </c>
    </row>
    <row r="138" spans="1:23" ht="15.75" x14ac:dyDescent="0.25">
      <c r="A138" s="4"/>
      <c r="C138" s="228"/>
      <c r="D138" s="444"/>
      <c r="E138" s="42">
        <f>E137/E8</f>
        <v>0.3611111111111111</v>
      </c>
      <c r="F138" s="42">
        <f>F137/F8</f>
        <v>6.7567567567567571E-2</v>
      </c>
      <c r="G138" s="213"/>
      <c r="H138" s="42">
        <f>H137/H8</f>
        <v>6.25E-2</v>
      </c>
      <c r="I138" s="171">
        <f t="shared" ref="I138:K138" si="55">I137/I8</f>
        <v>0.13380281690140844</v>
      </c>
      <c r="J138" s="42">
        <f t="shared" si="55"/>
        <v>0.46153846153846156</v>
      </c>
      <c r="K138" s="42">
        <f t="shared" si="55"/>
        <v>0.46153846153846156</v>
      </c>
      <c r="L138" s="213"/>
      <c r="M138" s="213"/>
      <c r="N138" s="42">
        <f t="shared" ref="N138:R138" si="56">N137/N8</f>
        <v>1</v>
      </c>
      <c r="O138" s="171">
        <f t="shared" si="56"/>
        <v>0.24358974358974358</v>
      </c>
      <c r="P138" s="42">
        <f t="shared" si="56"/>
        <v>0.22222222222222221</v>
      </c>
      <c r="Q138" s="42">
        <f t="shared" si="56"/>
        <v>0.23333333333333334</v>
      </c>
      <c r="R138" s="42">
        <f t="shared" si="56"/>
        <v>0.2</v>
      </c>
      <c r="S138" s="216"/>
      <c r="T138" s="105">
        <f>T137/T8</f>
        <v>0.20289855072463769</v>
      </c>
      <c r="U138" s="453"/>
      <c r="V138" s="145"/>
      <c r="W138" s="444" t="s">
        <v>85</v>
      </c>
    </row>
    <row r="139" spans="1:23" ht="15.75" x14ac:dyDescent="0.25">
      <c r="A139" s="29" t="s">
        <v>1</v>
      </c>
      <c r="B139" t="s">
        <v>226</v>
      </c>
      <c r="C139" s="49">
        <v>42883</v>
      </c>
      <c r="D139" s="219">
        <v>1</v>
      </c>
      <c r="E139" s="213">
        <v>9</v>
      </c>
      <c r="F139" s="213">
        <v>2</v>
      </c>
      <c r="G139" s="213"/>
      <c r="H139" s="213">
        <v>1</v>
      </c>
      <c r="I139" s="225">
        <f t="shared" ref="I139" si="57">SUM(E139:H139)</f>
        <v>12</v>
      </c>
      <c r="J139" s="213">
        <v>2</v>
      </c>
      <c r="K139" s="213">
        <v>4</v>
      </c>
      <c r="L139" s="213"/>
      <c r="M139" s="213"/>
      <c r="N139" s="214"/>
      <c r="O139" s="84">
        <f t="shared" ref="O139" si="58">SUM(J139:N139)</f>
        <v>6</v>
      </c>
      <c r="P139" s="213">
        <v>4</v>
      </c>
      <c r="Q139" s="213">
        <v>3</v>
      </c>
      <c r="R139" s="213">
        <v>1</v>
      </c>
      <c r="S139" s="216"/>
      <c r="T139" s="92">
        <f t="shared" ref="T139" si="59">SUM(P139:S139)</f>
        <v>8</v>
      </c>
      <c r="U139" s="452">
        <f t="shared" si="43"/>
        <v>26</v>
      </c>
      <c r="V139" s="144"/>
      <c r="W139" s="219"/>
    </row>
    <row r="140" spans="1:23" ht="15.75" x14ac:dyDescent="0.25">
      <c r="A140" s="4"/>
      <c r="C140" s="23"/>
      <c r="D140" s="206"/>
      <c r="E140" s="7"/>
      <c r="F140" s="42"/>
      <c r="G140" s="184"/>
      <c r="H140" s="42"/>
      <c r="I140" s="171"/>
      <c r="J140" s="42"/>
      <c r="K140" s="42"/>
      <c r="L140" s="42"/>
      <c r="M140" s="42"/>
      <c r="N140" s="62"/>
      <c r="O140" s="81"/>
      <c r="P140" s="42"/>
      <c r="Q140" s="42"/>
      <c r="R140" s="42"/>
      <c r="S140" s="215"/>
      <c r="T140" s="208"/>
      <c r="U140" s="207"/>
      <c r="V140" s="144"/>
      <c r="W140" s="207"/>
    </row>
    <row r="141" spans="1:23" x14ac:dyDescent="0.25">
      <c r="A141" s="4"/>
      <c r="B141" s="447" t="s">
        <v>75</v>
      </c>
      <c r="D141" s="21"/>
      <c r="E141" s="5"/>
      <c r="F141" s="18"/>
      <c r="G141" s="18"/>
      <c r="H141" s="62"/>
      <c r="I141" s="75"/>
      <c r="J141" s="18"/>
      <c r="K141" s="18"/>
      <c r="L141" s="18"/>
      <c r="M141" s="18"/>
      <c r="N141" s="62"/>
      <c r="O141" s="84"/>
      <c r="P141" s="18"/>
      <c r="Q141" s="18"/>
      <c r="R141" s="18"/>
      <c r="S141" s="62"/>
      <c r="T141" s="92"/>
      <c r="U141" s="43"/>
      <c r="V141" s="144"/>
      <c r="W141" s="139"/>
    </row>
    <row r="142" spans="1:23" ht="15.75" x14ac:dyDescent="0.25">
      <c r="A142" s="28" t="s">
        <v>18</v>
      </c>
      <c r="B142" t="s">
        <v>193</v>
      </c>
      <c r="C142" s="8">
        <v>43024</v>
      </c>
      <c r="D142" s="128" t="s">
        <v>80</v>
      </c>
      <c r="E142" s="5">
        <v>5</v>
      </c>
      <c r="F142" s="18">
        <v>13</v>
      </c>
      <c r="G142" s="18"/>
      <c r="H142" s="62">
        <v>4</v>
      </c>
      <c r="I142" s="75">
        <f t="shared" ref="I142:I149" si="60">SUM(E142:H142)</f>
        <v>22</v>
      </c>
      <c r="J142" s="18">
        <v>13</v>
      </c>
      <c r="K142" s="18">
        <v>12</v>
      </c>
      <c r="L142" s="18">
        <v>13</v>
      </c>
      <c r="M142" s="18"/>
      <c r="N142" s="62">
        <v>1</v>
      </c>
      <c r="O142" s="84">
        <f t="shared" ref="O142:O149" si="61">SUM(J142:N142)</f>
        <v>39</v>
      </c>
      <c r="P142" s="18"/>
      <c r="Q142" s="18"/>
      <c r="R142" s="18"/>
      <c r="S142" s="62"/>
      <c r="T142" s="92"/>
      <c r="U142" s="43">
        <f>I142+O142+T142</f>
        <v>61</v>
      </c>
      <c r="V142" s="142">
        <f>U142/U8</f>
        <v>0.21107266435986158</v>
      </c>
      <c r="W142" s="141" t="s">
        <v>85</v>
      </c>
    </row>
    <row r="143" spans="1:23" ht="15.75" x14ac:dyDescent="0.25">
      <c r="A143" s="108" t="s">
        <v>15</v>
      </c>
      <c r="B143" t="s">
        <v>192</v>
      </c>
      <c r="C143" s="8">
        <v>43052</v>
      </c>
      <c r="D143" s="128" t="s">
        <v>76</v>
      </c>
      <c r="E143" s="5"/>
      <c r="F143" s="18"/>
      <c r="G143" s="18"/>
      <c r="H143" s="62">
        <v>2</v>
      </c>
      <c r="I143" s="75">
        <f t="shared" si="60"/>
        <v>2</v>
      </c>
      <c r="J143" s="18">
        <v>3</v>
      </c>
      <c r="K143" s="18"/>
      <c r="L143" s="18">
        <v>7</v>
      </c>
      <c r="M143" s="18"/>
      <c r="N143" s="62"/>
      <c r="O143" s="84">
        <f t="shared" si="61"/>
        <v>10</v>
      </c>
      <c r="P143" s="18"/>
      <c r="Q143" s="18">
        <v>17</v>
      </c>
      <c r="R143" s="18">
        <v>1</v>
      </c>
      <c r="S143" s="62">
        <v>4</v>
      </c>
      <c r="T143" s="92">
        <f t="shared" ref="T143:T149" si="62">SUM(P143:S143)</f>
        <v>22</v>
      </c>
      <c r="U143" s="43">
        <f t="shared" ref="U143:U150" si="63">I143+O143+T143</f>
        <v>34</v>
      </c>
      <c r="V143" s="142">
        <f>U143/U8</f>
        <v>0.11764705882352941</v>
      </c>
      <c r="W143" s="141" t="s">
        <v>85</v>
      </c>
    </row>
    <row r="144" spans="1:23" ht="15.75" x14ac:dyDescent="0.25">
      <c r="A144" s="50" t="s">
        <v>13</v>
      </c>
      <c r="B144" s="132" t="s">
        <v>189</v>
      </c>
      <c r="C144" s="8">
        <v>43073</v>
      </c>
      <c r="D144" s="128">
        <v>2</v>
      </c>
      <c r="E144" s="5">
        <v>5</v>
      </c>
      <c r="F144" s="18">
        <v>9</v>
      </c>
      <c r="G144" s="18"/>
      <c r="H144" s="62">
        <v>8</v>
      </c>
      <c r="I144" s="75">
        <f t="shared" si="60"/>
        <v>22</v>
      </c>
      <c r="J144" s="18">
        <v>6</v>
      </c>
      <c r="K144" s="18">
        <v>4</v>
      </c>
      <c r="L144" s="18">
        <v>2</v>
      </c>
      <c r="M144" s="18">
        <v>1</v>
      </c>
      <c r="N144" s="62"/>
      <c r="O144" s="84">
        <f t="shared" si="61"/>
        <v>13</v>
      </c>
      <c r="P144" s="18">
        <v>1</v>
      </c>
      <c r="Q144" s="18"/>
      <c r="R144" s="18"/>
      <c r="S144" s="62"/>
      <c r="T144" s="92">
        <f t="shared" si="62"/>
        <v>1</v>
      </c>
      <c r="U144" s="43">
        <f t="shared" si="63"/>
        <v>36</v>
      </c>
      <c r="V144" s="142">
        <f>U144/U8</f>
        <v>0.1245674740484429</v>
      </c>
      <c r="W144" s="141" t="s">
        <v>85</v>
      </c>
    </row>
    <row r="145" spans="1:23" ht="15.75" x14ac:dyDescent="0.25">
      <c r="A145" s="28" t="s">
        <v>18</v>
      </c>
      <c r="B145" t="s">
        <v>191</v>
      </c>
      <c r="C145" s="49">
        <v>42771</v>
      </c>
      <c r="D145" s="163">
        <v>1</v>
      </c>
      <c r="E145" s="162">
        <v>5</v>
      </c>
      <c r="F145" s="18">
        <v>17</v>
      </c>
      <c r="G145" s="18">
        <v>1</v>
      </c>
      <c r="H145" s="62">
        <v>2</v>
      </c>
      <c r="I145" s="75">
        <f t="shared" si="60"/>
        <v>25</v>
      </c>
      <c r="J145" s="18">
        <v>9</v>
      </c>
      <c r="K145" s="18">
        <v>8</v>
      </c>
      <c r="L145" s="18">
        <v>1</v>
      </c>
      <c r="M145" s="18">
        <v>2</v>
      </c>
      <c r="N145" s="62">
        <v>1</v>
      </c>
      <c r="O145" s="84">
        <f t="shared" si="61"/>
        <v>21</v>
      </c>
      <c r="P145" s="18">
        <v>2</v>
      </c>
      <c r="Q145" s="18">
        <v>4</v>
      </c>
      <c r="R145" s="18"/>
      <c r="S145" s="62"/>
      <c r="T145" s="92">
        <f t="shared" si="62"/>
        <v>6</v>
      </c>
      <c r="U145" s="43">
        <f t="shared" si="63"/>
        <v>52</v>
      </c>
      <c r="V145" s="142">
        <f>U145/U8</f>
        <v>0.17993079584775087</v>
      </c>
      <c r="W145" s="164" t="s">
        <v>85</v>
      </c>
    </row>
    <row r="146" spans="1:23" ht="15.75" x14ac:dyDescent="0.25">
      <c r="A146" s="50" t="s">
        <v>13</v>
      </c>
      <c r="B146" s="132" t="s">
        <v>189</v>
      </c>
      <c r="C146" s="49">
        <v>42826</v>
      </c>
      <c r="D146" s="342">
        <v>2</v>
      </c>
      <c r="E146" s="344">
        <v>6</v>
      </c>
      <c r="F146" s="57">
        <v>10</v>
      </c>
      <c r="G146" s="345"/>
      <c r="H146" s="62">
        <v>4</v>
      </c>
      <c r="I146" s="75">
        <f t="shared" si="60"/>
        <v>20</v>
      </c>
      <c r="J146" s="345">
        <v>8</v>
      </c>
      <c r="K146" s="345">
        <v>6</v>
      </c>
      <c r="L146" s="345">
        <v>2</v>
      </c>
      <c r="M146" s="345"/>
      <c r="N146" s="62">
        <v>1</v>
      </c>
      <c r="O146" s="84">
        <f t="shared" si="61"/>
        <v>17</v>
      </c>
      <c r="P146" s="345">
        <v>2</v>
      </c>
      <c r="Q146" s="345">
        <v>1</v>
      </c>
      <c r="R146" s="345">
        <v>1</v>
      </c>
      <c r="S146" s="62"/>
      <c r="T146" s="92">
        <f t="shared" si="62"/>
        <v>4</v>
      </c>
      <c r="U146" s="43">
        <f t="shared" si="63"/>
        <v>41</v>
      </c>
      <c r="V146" s="142">
        <f>U146/U8</f>
        <v>0.14186851211072665</v>
      </c>
      <c r="W146" s="343" t="s">
        <v>85</v>
      </c>
    </row>
    <row r="147" spans="1:23" ht="15.75" x14ac:dyDescent="0.25">
      <c r="A147" s="28" t="s">
        <v>18</v>
      </c>
      <c r="B147" s="132" t="s">
        <v>188</v>
      </c>
      <c r="C147" s="49">
        <v>42848</v>
      </c>
      <c r="D147" s="381">
        <v>2</v>
      </c>
      <c r="E147" s="383">
        <v>4</v>
      </c>
      <c r="F147" s="57">
        <v>13</v>
      </c>
      <c r="G147" s="384"/>
      <c r="H147" s="62">
        <v>2</v>
      </c>
      <c r="I147" s="75">
        <f t="shared" si="60"/>
        <v>19</v>
      </c>
      <c r="J147" s="384">
        <v>15</v>
      </c>
      <c r="K147" s="384">
        <v>10</v>
      </c>
      <c r="L147" s="384">
        <v>2</v>
      </c>
      <c r="M147" s="384">
        <v>1</v>
      </c>
      <c r="N147" s="62">
        <v>1</v>
      </c>
      <c r="O147" s="84">
        <f t="shared" si="61"/>
        <v>29</v>
      </c>
      <c r="P147" s="384">
        <v>2</v>
      </c>
      <c r="Q147" s="384">
        <v>1</v>
      </c>
      <c r="R147" s="384"/>
      <c r="S147" s="62"/>
      <c r="T147" s="92">
        <f t="shared" si="62"/>
        <v>3</v>
      </c>
      <c r="U147" s="43">
        <f t="shared" si="63"/>
        <v>51</v>
      </c>
      <c r="V147" s="142">
        <f>U147/U8</f>
        <v>0.17647058823529413</v>
      </c>
      <c r="W147" s="382" t="s">
        <v>85</v>
      </c>
    </row>
    <row r="148" spans="1:23" ht="15.75" x14ac:dyDescent="0.25">
      <c r="A148" s="31" t="s">
        <v>10</v>
      </c>
      <c r="B148" s="132" t="s">
        <v>198</v>
      </c>
      <c r="C148" s="49">
        <v>42855</v>
      </c>
      <c r="D148" s="342" t="s">
        <v>197</v>
      </c>
      <c r="E148" s="344">
        <v>5</v>
      </c>
      <c r="F148" s="57">
        <v>1</v>
      </c>
      <c r="G148" s="345"/>
      <c r="H148" s="62">
        <v>2</v>
      </c>
      <c r="I148" s="75">
        <f t="shared" si="60"/>
        <v>8</v>
      </c>
      <c r="J148" s="345">
        <v>6</v>
      </c>
      <c r="K148" s="345">
        <v>7</v>
      </c>
      <c r="L148" s="345">
        <v>9</v>
      </c>
      <c r="M148" s="345"/>
      <c r="N148" s="62">
        <v>1</v>
      </c>
      <c r="O148" s="84">
        <f t="shared" si="61"/>
        <v>23</v>
      </c>
      <c r="P148" s="345"/>
      <c r="Q148" s="345">
        <v>4</v>
      </c>
      <c r="R148" s="345"/>
      <c r="S148" s="62"/>
      <c r="T148" s="92">
        <f t="shared" si="62"/>
        <v>4</v>
      </c>
      <c r="U148" s="43">
        <f t="shared" si="63"/>
        <v>35</v>
      </c>
      <c r="V148" s="142">
        <f>U148/U8</f>
        <v>0.12110726643598616</v>
      </c>
      <c r="W148" s="394" t="s">
        <v>85</v>
      </c>
    </row>
    <row r="149" spans="1:23" ht="15.75" x14ac:dyDescent="0.25">
      <c r="A149" s="108" t="s">
        <v>15</v>
      </c>
      <c r="B149" s="132" t="s">
        <v>237</v>
      </c>
      <c r="C149" s="49">
        <v>42904</v>
      </c>
      <c r="D149" s="469" t="s">
        <v>197</v>
      </c>
      <c r="E149" s="471"/>
      <c r="F149" s="57"/>
      <c r="G149" s="472"/>
      <c r="H149" s="62">
        <v>2</v>
      </c>
      <c r="I149" s="75">
        <f t="shared" si="60"/>
        <v>2</v>
      </c>
      <c r="J149" s="472">
        <v>3</v>
      </c>
      <c r="K149" s="472">
        <v>1</v>
      </c>
      <c r="L149" s="472">
        <v>8</v>
      </c>
      <c r="M149" s="472"/>
      <c r="N149" s="62"/>
      <c r="O149" s="84">
        <f t="shared" si="61"/>
        <v>12</v>
      </c>
      <c r="P149" s="472"/>
      <c r="Q149" s="472">
        <v>9</v>
      </c>
      <c r="R149" s="472">
        <v>1</v>
      </c>
      <c r="S149" s="62"/>
      <c r="T149" s="92">
        <f t="shared" si="62"/>
        <v>10</v>
      </c>
      <c r="U149" s="43">
        <f t="shared" si="63"/>
        <v>24</v>
      </c>
      <c r="V149" s="142">
        <f>U149/U8</f>
        <v>8.3044982698961933E-2</v>
      </c>
      <c r="W149" s="470"/>
    </row>
    <row r="150" spans="1:23" ht="15.75" x14ac:dyDescent="0.25">
      <c r="A150" s="33"/>
      <c r="B150" s="132"/>
      <c r="C150" s="49"/>
      <c r="D150" s="393"/>
      <c r="E150" s="396">
        <f t="shared" ref="E150:N150" si="64">SUM(E142:E148)</f>
        <v>30</v>
      </c>
      <c r="F150" s="408">
        <f t="shared" si="64"/>
        <v>63</v>
      </c>
      <c r="G150" s="397">
        <f t="shared" si="64"/>
        <v>1</v>
      </c>
      <c r="H150" s="58">
        <f>SUM(H142:H149)</f>
        <v>26</v>
      </c>
      <c r="I150" s="74">
        <f>SUM(I142:I149)</f>
        <v>120</v>
      </c>
      <c r="J150" s="397">
        <f>SUM(J142:J149)</f>
        <v>63</v>
      </c>
      <c r="K150" s="397">
        <f>SUM(K142:K149)</f>
        <v>48</v>
      </c>
      <c r="L150" s="397">
        <f>SUM(L142:L149)</f>
        <v>44</v>
      </c>
      <c r="M150" s="397">
        <f t="shared" si="64"/>
        <v>4</v>
      </c>
      <c r="N150" s="58">
        <f t="shared" si="64"/>
        <v>5</v>
      </c>
      <c r="O150" s="83">
        <f>SUM(O142:O149)</f>
        <v>164</v>
      </c>
      <c r="P150" s="397">
        <f>SUM(P143:P148)</f>
        <v>7</v>
      </c>
      <c r="Q150" s="397">
        <f>SUM(Q143:Q149)</f>
        <v>36</v>
      </c>
      <c r="R150" s="397">
        <f>SUM(R149)</f>
        <v>1</v>
      </c>
      <c r="S150" s="58">
        <f>SUM(S143:S148)</f>
        <v>4</v>
      </c>
      <c r="T150" s="409">
        <f>SUM(T142:T149)</f>
        <v>50</v>
      </c>
      <c r="U150" s="117">
        <f t="shared" si="63"/>
        <v>334</v>
      </c>
      <c r="V150" s="145"/>
      <c r="W150" s="394"/>
    </row>
    <row r="151" spans="1:23" ht="15.75" x14ac:dyDescent="0.25">
      <c r="A151" s="33"/>
      <c r="B151" s="132"/>
      <c r="C151" s="603" t="s">
        <v>246</v>
      </c>
      <c r="D151" s="603"/>
      <c r="E151" s="400"/>
      <c r="F151" s="57"/>
      <c r="G151" s="401"/>
      <c r="H151" s="62"/>
      <c r="I151" s="171">
        <f>I150/U150</f>
        <v>0.3592814371257485</v>
      </c>
      <c r="J151" s="401"/>
      <c r="K151" s="401"/>
      <c r="L151" s="401"/>
      <c r="M151" s="401"/>
      <c r="N151" s="62"/>
      <c r="O151" s="171">
        <f>O150/U150</f>
        <v>0.49101796407185627</v>
      </c>
      <c r="P151" s="401"/>
      <c r="Q151" s="401"/>
      <c r="R151" s="401"/>
      <c r="S151" s="62"/>
      <c r="T151" s="171">
        <f>T150/U150</f>
        <v>0.1497005988023952</v>
      </c>
      <c r="U151" s="43"/>
      <c r="V151" s="145"/>
      <c r="W151" s="399"/>
    </row>
    <row r="152" spans="1:23" x14ac:dyDescent="0.25">
      <c r="A152" s="12"/>
      <c r="B152" s="11"/>
      <c r="C152" s="11"/>
      <c r="D152" s="11"/>
      <c r="E152" s="12"/>
      <c r="F152" s="11"/>
      <c r="G152" s="11"/>
      <c r="H152" s="66"/>
      <c r="I152" s="82"/>
      <c r="J152" s="11"/>
      <c r="K152" s="11"/>
      <c r="L152" s="11"/>
      <c r="M152" s="11"/>
      <c r="N152" s="66"/>
      <c r="O152" s="90"/>
      <c r="P152" s="11"/>
      <c r="Q152" s="11"/>
      <c r="R152" s="11"/>
      <c r="S152" s="66"/>
      <c r="T152" s="100"/>
      <c r="U152" s="35"/>
      <c r="V152" s="147"/>
      <c r="W152" s="137"/>
    </row>
    <row r="153" spans="1:23" x14ac:dyDescent="0.25">
      <c r="C153" s="112"/>
      <c r="D153" s="122" t="s">
        <v>62</v>
      </c>
      <c r="E153" s="44" t="s">
        <v>3</v>
      </c>
      <c r="F153" s="45" t="s">
        <v>84</v>
      </c>
      <c r="G153" s="45" t="s">
        <v>49</v>
      </c>
      <c r="H153" s="58" t="s">
        <v>48</v>
      </c>
      <c r="I153" s="74"/>
      <c r="J153" s="45" t="s">
        <v>5</v>
      </c>
      <c r="K153" s="45" t="s">
        <v>6</v>
      </c>
      <c r="L153" s="45" t="s">
        <v>7</v>
      </c>
      <c r="M153" s="45" t="s">
        <v>9</v>
      </c>
      <c r="N153" s="58" t="s">
        <v>43</v>
      </c>
      <c r="O153" s="83" t="s">
        <v>52</v>
      </c>
      <c r="P153" s="45" t="s">
        <v>1</v>
      </c>
      <c r="Q153" s="45" t="s">
        <v>8</v>
      </c>
      <c r="R153" s="45" t="s">
        <v>49</v>
      </c>
      <c r="S153" s="58" t="s">
        <v>16</v>
      </c>
      <c r="T153" s="101"/>
      <c r="U153" s="121"/>
      <c r="V153" s="73"/>
    </row>
    <row r="154" spans="1:23" x14ac:dyDescent="0.25">
      <c r="C154" s="112"/>
      <c r="D154" s="115" t="s">
        <v>64</v>
      </c>
      <c r="E154" s="6" t="s">
        <v>55</v>
      </c>
      <c r="F154" s="48" t="s">
        <v>83</v>
      </c>
      <c r="G154" s="48" t="s">
        <v>50</v>
      </c>
      <c r="H154" s="48" t="s">
        <v>55</v>
      </c>
      <c r="I154" s="76" t="s">
        <v>51</v>
      </c>
      <c r="J154" s="48"/>
      <c r="K154" s="48" t="s">
        <v>18</v>
      </c>
      <c r="L154" s="48" t="s">
        <v>10</v>
      </c>
      <c r="M154" s="48"/>
      <c r="N154" s="59"/>
      <c r="O154" s="85" t="s">
        <v>53</v>
      </c>
      <c r="P154" s="48"/>
      <c r="Q154" s="48"/>
      <c r="R154" s="48" t="s">
        <v>15</v>
      </c>
      <c r="S154" s="59"/>
      <c r="T154" s="99" t="s">
        <v>54</v>
      </c>
    </row>
    <row r="155" spans="1:23" x14ac:dyDescent="0.25">
      <c r="C155" s="112"/>
      <c r="D155" s="122" t="s">
        <v>63</v>
      </c>
      <c r="E155" s="13">
        <f>E8</f>
        <v>36</v>
      </c>
      <c r="F155" s="9">
        <f>F8</f>
        <v>74</v>
      </c>
      <c r="G155" s="9">
        <f>G8</f>
        <v>16</v>
      </c>
      <c r="H155" s="167">
        <f>H8</f>
        <v>16</v>
      </c>
      <c r="I155" s="119">
        <f t="shared" ref="I155" si="65">SUM(E155:H155)</f>
        <v>142</v>
      </c>
      <c r="J155" s="9">
        <f>J8</f>
        <v>26</v>
      </c>
      <c r="K155" s="9">
        <f>K8</f>
        <v>13</v>
      </c>
      <c r="L155" s="9">
        <f>L8</f>
        <v>31</v>
      </c>
      <c r="M155" s="9">
        <f>M8</f>
        <v>7</v>
      </c>
      <c r="N155" s="9">
        <f>N8</f>
        <v>1</v>
      </c>
      <c r="O155" s="168">
        <f t="shared" ref="O155" si="66">SUM(J155:N155)</f>
        <v>78</v>
      </c>
      <c r="P155" s="9">
        <f>P8</f>
        <v>27</v>
      </c>
      <c r="Q155" s="9">
        <f>Q8</f>
        <v>30</v>
      </c>
      <c r="R155" s="9">
        <f>R8</f>
        <v>5</v>
      </c>
      <c r="S155" s="9">
        <f>S8</f>
        <v>7</v>
      </c>
      <c r="T155" s="186">
        <f t="shared" ref="T155" si="67">SUM(P155:S155)</f>
        <v>69</v>
      </c>
      <c r="U155" s="120">
        <f>I155+O155+T155</f>
        <v>289</v>
      </c>
    </row>
    <row r="156" spans="1:23" x14ac:dyDescent="0.25">
      <c r="A156" s="112"/>
      <c r="C156" s="603" t="s">
        <v>246</v>
      </c>
      <c r="D156" s="603"/>
      <c r="I156" s="484">
        <f>I155/U155</f>
        <v>0.49134948096885811</v>
      </c>
      <c r="O156" s="484">
        <f>O155/U155</f>
        <v>0.26989619377162632</v>
      </c>
      <c r="T156" s="484">
        <f>T155/U155</f>
        <v>0.23875432525951557</v>
      </c>
    </row>
    <row r="157" spans="1:23" x14ac:dyDescent="0.25">
      <c r="A157" s="112"/>
    </row>
  </sheetData>
  <mergeCells count="13">
    <mergeCell ref="C156:D156"/>
    <mergeCell ref="C151:D151"/>
    <mergeCell ref="E15:T15"/>
    <mergeCell ref="E3:T3"/>
    <mergeCell ref="C14:D14"/>
    <mergeCell ref="C9:D9"/>
    <mergeCell ref="C10:D10"/>
    <mergeCell ref="C11:D11"/>
    <mergeCell ref="C12:D12"/>
    <mergeCell ref="C13:D13"/>
    <mergeCell ref="C6:D6"/>
    <mergeCell ref="C8:D8"/>
    <mergeCell ref="C7:D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topLeftCell="A10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4.42578125" customWidth="1"/>
    <col min="3" max="3" width="30.7109375" customWidth="1"/>
    <col min="4" max="4" width="9" customWidth="1"/>
    <col min="5" max="5" width="6.42578125" customWidth="1"/>
    <col min="6" max="6" width="9.42578125" customWidth="1"/>
    <col min="7" max="7" width="7.28515625" customWidth="1"/>
    <col min="8" max="8" width="7.5703125" customWidth="1"/>
    <col min="9" max="9" width="8.7109375" customWidth="1"/>
    <col min="10" max="10" width="8" customWidth="1"/>
    <col min="11" max="11" width="8.85546875" customWidth="1"/>
    <col min="12" max="12" width="8.28515625" customWidth="1"/>
    <col min="13" max="13" width="7.140625" customWidth="1"/>
    <col min="14" max="14" width="9.140625" customWidth="1"/>
    <col min="15" max="15" width="7.42578125" customWidth="1"/>
    <col min="16" max="16" width="8" customWidth="1"/>
    <col min="17" max="17" width="7.85546875" customWidth="1"/>
    <col min="18" max="18" width="8.85546875" customWidth="1"/>
    <col min="19" max="19" width="9.42578125" customWidth="1"/>
    <col min="20" max="20" width="8.85546875" customWidth="1"/>
    <col min="21" max="21" width="8" customWidth="1"/>
    <col min="22" max="22" width="9" customWidth="1"/>
    <col min="23" max="23" width="8.5703125" customWidth="1"/>
    <col min="24" max="24" width="5.140625" style="138" customWidth="1"/>
  </cols>
  <sheetData>
    <row r="1" spans="1:24" ht="18.75" x14ac:dyDescent="0.3">
      <c r="A1" s="133" t="s">
        <v>104</v>
      </c>
      <c r="B1" s="16"/>
    </row>
    <row r="3" spans="1:24" ht="21" customHeight="1" x14ac:dyDescent="0.3">
      <c r="A3" s="170"/>
      <c r="F3" s="607" t="s">
        <v>235</v>
      </c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9"/>
      <c r="V3" s="54"/>
    </row>
    <row r="4" spans="1:24" ht="18.75" x14ac:dyDescent="0.3">
      <c r="A4" s="170"/>
      <c r="E4" s="1"/>
      <c r="F4" s="54" t="s">
        <v>3</v>
      </c>
      <c r="G4" s="54" t="s">
        <v>84</v>
      </c>
      <c r="H4" s="54" t="s">
        <v>49</v>
      </c>
      <c r="I4" s="58" t="s">
        <v>48</v>
      </c>
      <c r="J4" s="74"/>
      <c r="K4" s="54" t="s">
        <v>5</v>
      </c>
      <c r="L4" s="54" t="s">
        <v>6</v>
      </c>
      <c r="M4" s="54" t="s">
        <v>7</v>
      </c>
      <c r="N4" s="53" t="s">
        <v>9</v>
      </c>
      <c r="O4" s="58" t="s">
        <v>43</v>
      </c>
      <c r="P4" s="83" t="s">
        <v>52</v>
      </c>
      <c r="Q4" s="54" t="s">
        <v>1</v>
      </c>
      <c r="R4" s="54" t="s">
        <v>8</v>
      </c>
      <c r="S4" s="54" t="s">
        <v>49</v>
      </c>
      <c r="T4" s="58" t="s">
        <v>16</v>
      </c>
      <c r="U4" s="91"/>
      <c r="V4" s="2" t="s">
        <v>11</v>
      </c>
      <c r="W4" s="134"/>
      <c r="X4" s="33"/>
    </row>
    <row r="5" spans="1:24" x14ac:dyDescent="0.25">
      <c r="E5" s="1"/>
      <c r="F5" s="54" t="s">
        <v>55</v>
      </c>
      <c r="G5" s="54" t="s">
        <v>83</v>
      </c>
      <c r="H5" s="54" t="s">
        <v>50</v>
      </c>
      <c r="I5" s="54" t="s">
        <v>55</v>
      </c>
      <c r="J5" s="75" t="s">
        <v>51</v>
      </c>
      <c r="K5" s="54"/>
      <c r="L5" s="54" t="s">
        <v>18</v>
      </c>
      <c r="M5" s="54" t="s">
        <v>10</v>
      </c>
      <c r="N5" s="18"/>
      <c r="O5" s="62"/>
      <c r="P5" s="84" t="s">
        <v>53</v>
      </c>
      <c r="Q5" s="54"/>
      <c r="R5" s="54"/>
      <c r="S5" s="54" t="s">
        <v>15</v>
      </c>
      <c r="T5" s="62"/>
      <c r="U5" s="91" t="s">
        <v>54</v>
      </c>
      <c r="V5" s="43"/>
      <c r="W5" s="43" t="s">
        <v>82</v>
      </c>
      <c r="X5" s="6"/>
    </row>
    <row r="6" spans="1:24" x14ac:dyDescent="0.25">
      <c r="D6" s="603" t="s">
        <v>93</v>
      </c>
      <c r="E6" s="612"/>
      <c r="F6" s="25">
        <v>37</v>
      </c>
      <c r="G6" s="26">
        <v>105</v>
      </c>
      <c r="H6" s="26">
        <v>22</v>
      </c>
      <c r="I6" s="61">
        <v>21</v>
      </c>
      <c r="J6" s="187">
        <f t="shared" ref="J6" si="0">SUM(F6:I6)</f>
        <v>185</v>
      </c>
      <c r="K6" s="26">
        <v>28</v>
      </c>
      <c r="L6" s="26">
        <v>15</v>
      </c>
      <c r="M6" s="26">
        <v>32</v>
      </c>
      <c r="N6" s="26">
        <v>7</v>
      </c>
      <c r="O6" s="61">
        <v>1</v>
      </c>
      <c r="P6" s="188">
        <f t="shared" ref="P6" si="1">SUM(K6:O6)</f>
        <v>83</v>
      </c>
      <c r="Q6" s="26">
        <v>34</v>
      </c>
      <c r="R6" s="26">
        <v>33</v>
      </c>
      <c r="S6" s="26">
        <v>8</v>
      </c>
      <c r="T6" s="61">
        <v>8</v>
      </c>
      <c r="U6" s="189">
        <f t="shared" ref="U6" si="2">SUM(Q6:T6)</f>
        <v>83</v>
      </c>
      <c r="V6" s="161">
        <f t="shared" ref="V6:V14" si="3">J6+P6+U6</f>
        <v>351</v>
      </c>
      <c r="W6" s="36"/>
      <c r="X6" s="148" t="s">
        <v>92</v>
      </c>
    </row>
    <row r="7" spans="1:24" x14ac:dyDescent="0.25">
      <c r="D7" s="603" t="s">
        <v>94</v>
      </c>
      <c r="E7" s="612"/>
      <c r="F7" s="25">
        <v>1</v>
      </c>
      <c r="G7" s="26">
        <v>31</v>
      </c>
      <c r="H7" s="26">
        <v>6</v>
      </c>
      <c r="I7" s="61">
        <v>5</v>
      </c>
      <c r="J7" s="154">
        <f>SUM(F7:I7)</f>
        <v>43</v>
      </c>
      <c r="K7" s="26">
        <v>2</v>
      </c>
      <c r="L7" s="26">
        <v>2</v>
      </c>
      <c r="M7" s="26">
        <v>1</v>
      </c>
      <c r="N7" s="26"/>
      <c r="O7" s="61"/>
      <c r="P7" s="155">
        <f>SUM(K7:O7)</f>
        <v>5</v>
      </c>
      <c r="Q7" s="26">
        <v>7</v>
      </c>
      <c r="R7" s="26">
        <v>3</v>
      </c>
      <c r="S7" s="26">
        <v>3</v>
      </c>
      <c r="T7" s="61">
        <v>1</v>
      </c>
      <c r="U7" s="156">
        <f>SUM(Q7:T7)</f>
        <v>14</v>
      </c>
      <c r="V7" s="157">
        <f t="shared" si="3"/>
        <v>62</v>
      </c>
      <c r="W7" s="36"/>
      <c r="X7" s="3" t="s">
        <v>91</v>
      </c>
    </row>
    <row r="8" spans="1:24" x14ac:dyDescent="0.25">
      <c r="D8" s="603" t="s">
        <v>96</v>
      </c>
      <c r="E8" s="612"/>
      <c r="F8" s="6">
        <f>F6-F7</f>
        <v>36</v>
      </c>
      <c r="G8" s="18">
        <f t="shared" ref="G8:I8" si="4">G6-G7</f>
        <v>74</v>
      </c>
      <c r="H8" s="18">
        <f t="shared" si="4"/>
        <v>16</v>
      </c>
      <c r="I8" s="18">
        <f t="shared" si="4"/>
        <v>16</v>
      </c>
      <c r="J8" s="152">
        <f>SUM(F8:I8)</f>
        <v>142</v>
      </c>
      <c r="K8" s="18">
        <f t="shared" ref="K8:O8" si="5">K6-K7</f>
        <v>26</v>
      </c>
      <c r="L8" s="18">
        <f t="shared" si="5"/>
        <v>13</v>
      </c>
      <c r="M8" s="18">
        <f t="shared" si="5"/>
        <v>31</v>
      </c>
      <c r="N8" s="18">
        <f t="shared" si="5"/>
        <v>7</v>
      </c>
      <c r="O8" s="158">
        <f t="shared" si="5"/>
        <v>1</v>
      </c>
      <c r="P8" s="159">
        <f>SUM(K8:O8)</f>
        <v>78</v>
      </c>
      <c r="Q8" s="184">
        <f t="shared" ref="Q8" si="6">Q6-Q7</f>
        <v>27</v>
      </c>
      <c r="R8" s="18">
        <f t="shared" ref="R8:T8" si="7">R6-R7</f>
        <v>30</v>
      </c>
      <c r="S8" s="18">
        <f t="shared" si="7"/>
        <v>5</v>
      </c>
      <c r="T8" s="184">
        <f t="shared" si="7"/>
        <v>7</v>
      </c>
      <c r="U8" s="160">
        <f>SUM(Q8:T8)</f>
        <v>69</v>
      </c>
      <c r="V8" s="153">
        <f t="shared" si="3"/>
        <v>289</v>
      </c>
      <c r="W8" s="36"/>
      <c r="X8" s="151" t="s">
        <v>85</v>
      </c>
    </row>
    <row r="9" spans="1:24" x14ac:dyDescent="0.25">
      <c r="D9" s="603" t="s">
        <v>95</v>
      </c>
      <c r="E9" s="612"/>
      <c r="F9" s="174">
        <v>16</v>
      </c>
      <c r="G9" s="175">
        <v>23</v>
      </c>
      <c r="H9" s="175">
        <v>3</v>
      </c>
      <c r="I9" s="58">
        <v>4</v>
      </c>
      <c r="J9" s="74">
        <f t="shared" ref="J9:J14" si="8">SUM(F9:I9)</f>
        <v>46</v>
      </c>
      <c r="K9" s="175">
        <v>5</v>
      </c>
      <c r="L9" s="175">
        <v>5</v>
      </c>
      <c r="M9" s="175">
        <v>9</v>
      </c>
      <c r="N9" s="175"/>
      <c r="O9" s="62"/>
      <c r="P9" s="83">
        <f t="shared" ref="P9:P14" si="9">SUM(K9:O9)</f>
        <v>19</v>
      </c>
      <c r="Q9" s="209">
        <v>6</v>
      </c>
      <c r="R9" s="175">
        <v>9</v>
      </c>
      <c r="S9" s="175">
        <v>0</v>
      </c>
      <c r="T9" s="58">
        <v>1</v>
      </c>
      <c r="U9" s="101">
        <f t="shared" ref="U9:U14" si="10">SUM(Q9:T9)</f>
        <v>16</v>
      </c>
      <c r="V9" s="2">
        <f t="shared" si="3"/>
        <v>81</v>
      </c>
      <c r="W9" s="135">
        <f>+V9/V6</f>
        <v>0.23076923076923078</v>
      </c>
      <c r="X9" s="139" t="s">
        <v>89</v>
      </c>
    </row>
    <row r="10" spans="1:24" x14ac:dyDescent="0.25">
      <c r="D10" s="603" t="s">
        <v>29</v>
      </c>
      <c r="E10" s="612"/>
      <c r="F10" s="19">
        <v>20</v>
      </c>
      <c r="G10" s="20">
        <v>52</v>
      </c>
      <c r="H10" s="20">
        <v>4</v>
      </c>
      <c r="I10" s="60">
        <v>13</v>
      </c>
      <c r="J10" s="75">
        <f t="shared" si="8"/>
        <v>89</v>
      </c>
      <c r="K10" s="20">
        <v>21</v>
      </c>
      <c r="L10" s="20">
        <v>8</v>
      </c>
      <c r="M10" s="20">
        <v>22</v>
      </c>
      <c r="N10" s="20">
        <v>7</v>
      </c>
      <c r="O10" s="60">
        <v>1</v>
      </c>
      <c r="P10" s="86">
        <f t="shared" si="9"/>
        <v>59</v>
      </c>
      <c r="Q10" s="20">
        <v>20</v>
      </c>
      <c r="R10" s="20">
        <v>22</v>
      </c>
      <c r="S10" s="20">
        <v>4</v>
      </c>
      <c r="T10" s="60">
        <v>5</v>
      </c>
      <c r="U10" s="93">
        <f t="shared" si="10"/>
        <v>51</v>
      </c>
      <c r="V10" s="72">
        <f t="shared" si="3"/>
        <v>199</v>
      </c>
      <c r="W10" s="51">
        <f>+V10/V6</f>
        <v>0.5669515669515669</v>
      </c>
      <c r="X10" s="139" t="s">
        <v>90</v>
      </c>
    </row>
    <row r="11" spans="1:24" x14ac:dyDescent="0.25">
      <c r="B11" s="123" t="s">
        <v>74</v>
      </c>
      <c r="D11" s="603" t="s">
        <v>34</v>
      </c>
      <c r="E11" s="612"/>
      <c r="F11" s="25">
        <v>18</v>
      </c>
      <c r="G11" s="26">
        <v>44</v>
      </c>
      <c r="H11" s="26">
        <v>2</v>
      </c>
      <c r="I11" s="61"/>
      <c r="J11" s="77">
        <f t="shared" si="8"/>
        <v>64</v>
      </c>
      <c r="K11" s="26">
        <v>4</v>
      </c>
      <c r="L11" s="26">
        <v>5</v>
      </c>
      <c r="M11" s="26"/>
      <c r="N11" s="26"/>
      <c r="O11" s="60"/>
      <c r="P11" s="87">
        <f t="shared" si="9"/>
        <v>9</v>
      </c>
      <c r="Q11" s="26">
        <v>2</v>
      </c>
      <c r="R11" s="26">
        <v>3</v>
      </c>
      <c r="S11" s="26"/>
      <c r="T11" s="61"/>
      <c r="U11" s="93">
        <f t="shared" si="10"/>
        <v>5</v>
      </c>
      <c r="V11" s="72">
        <f t="shared" si="3"/>
        <v>78</v>
      </c>
      <c r="W11" s="136">
        <f>+V11/V6</f>
        <v>0.22222222222222221</v>
      </c>
      <c r="X11" s="139" t="s">
        <v>86</v>
      </c>
    </row>
    <row r="12" spans="1:24" x14ac:dyDescent="0.25">
      <c r="B12" s="128" t="s">
        <v>70</v>
      </c>
      <c r="C12" t="s">
        <v>228</v>
      </c>
      <c r="D12" s="603" t="s">
        <v>30</v>
      </c>
      <c r="E12" s="612"/>
      <c r="F12" s="5">
        <v>3</v>
      </c>
      <c r="G12" s="18">
        <v>4</v>
      </c>
      <c r="H12" s="18">
        <v>16</v>
      </c>
      <c r="I12" s="62">
        <v>6</v>
      </c>
      <c r="J12" s="75">
        <f t="shared" si="8"/>
        <v>29</v>
      </c>
      <c r="K12" s="18"/>
      <c r="L12" s="18"/>
      <c r="M12" s="18">
        <v>6</v>
      </c>
      <c r="N12" s="18"/>
      <c r="O12" s="62"/>
      <c r="P12" s="84">
        <f t="shared" si="9"/>
        <v>6</v>
      </c>
      <c r="Q12" s="184">
        <v>9</v>
      </c>
      <c r="R12" s="18">
        <v>1</v>
      </c>
      <c r="S12" s="18">
        <v>5</v>
      </c>
      <c r="T12" s="62">
        <v>1</v>
      </c>
      <c r="U12" s="92">
        <f t="shared" si="10"/>
        <v>16</v>
      </c>
      <c r="V12" s="43">
        <f t="shared" si="3"/>
        <v>51</v>
      </c>
      <c r="W12" s="51">
        <f>V12/V6</f>
        <v>0.14529914529914531</v>
      </c>
      <c r="X12" s="139" t="s">
        <v>88</v>
      </c>
    </row>
    <row r="13" spans="1:24" x14ac:dyDescent="0.25">
      <c r="B13" s="130" t="s">
        <v>71</v>
      </c>
      <c r="C13" t="s">
        <v>73</v>
      </c>
      <c r="D13" s="603" t="s">
        <v>31</v>
      </c>
      <c r="E13" s="612"/>
      <c r="F13" s="5">
        <v>9</v>
      </c>
      <c r="G13" s="18">
        <v>29</v>
      </c>
      <c r="H13" s="18"/>
      <c r="I13" s="62">
        <v>4</v>
      </c>
      <c r="J13" s="75">
        <f t="shared" si="8"/>
        <v>42</v>
      </c>
      <c r="K13" s="18">
        <v>7</v>
      </c>
      <c r="L13" s="18">
        <v>1</v>
      </c>
      <c r="M13" s="18">
        <v>9</v>
      </c>
      <c r="N13" s="18">
        <v>1</v>
      </c>
      <c r="O13" s="62"/>
      <c r="P13" s="84">
        <f t="shared" si="9"/>
        <v>18</v>
      </c>
      <c r="Q13" s="184">
        <v>9</v>
      </c>
      <c r="R13" s="18">
        <v>11</v>
      </c>
      <c r="S13" s="18"/>
      <c r="T13" s="62">
        <v>1</v>
      </c>
      <c r="U13" s="92">
        <f t="shared" si="10"/>
        <v>21</v>
      </c>
      <c r="V13" s="43">
        <f t="shared" si="3"/>
        <v>81</v>
      </c>
      <c r="W13" s="51">
        <f>V13/V6</f>
        <v>0.23076923076923078</v>
      </c>
      <c r="X13" s="139" t="s">
        <v>97</v>
      </c>
    </row>
    <row r="14" spans="1:24" x14ac:dyDescent="0.25">
      <c r="D14" s="610" t="s">
        <v>32</v>
      </c>
      <c r="E14" s="611"/>
      <c r="F14" s="5">
        <v>24</v>
      </c>
      <c r="G14" s="18">
        <v>42</v>
      </c>
      <c r="H14" s="18"/>
      <c r="I14" s="62">
        <v>7</v>
      </c>
      <c r="J14" s="76">
        <f t="shared" si="8"/>
        <v>73</v>
      </c>
      <c r="K14" s="18">
        <v>19</v>
      </c>
      <c r="L14" s="18">
        <v>12</v>
      </c>
      <c r="M14" s="18">
        <v>16</v>
      </c>
      <c r="N14" s="18">
        <v>6</v>
      </c>
      <c r="O14" s="62">
        <v>1</v>
      </c>
      <c r="P14" s="85">
        <f t="shared" si="9"/>
        <v>54</v>
      </c>
      <c r="Q14" s="210">
        <v>9</v>
      </c>
      <c r="R14" s="18">
        <v>18</v>
      </c>
      <c r="S14" s="18"/>
      <c r="T14" s="59">
        <v>5</v>
      </c>
      <c r="U14" s="92">
        <f t="shared" si="10"/>
        <v>32</v>
      </c>
      <c r="V14" s="43">
        <f t="shared" si="3"/>
        <v>159</v>
      </c>
      <c r="W14" s="51">
        <f>V14/V6</f>
        <v>0.45299145299145299</v>
      </c>
      <c r="X14" s="3" t="s">
        <v>87</v>
      </c>
    </row>
    <row r="15" spans="1:24" x14ac:dyDescent="0.25">
      <c r="A15" s="13" t="s">
        <v>2</v>
      </c>
      <c r="B15" s="9" t="s">
        <v>69</v>
      </c>
      <c r="C15" s="9" t="s">
        <v>21</v>
      </c>
      <c r="D15" s="9" t="s">
        <v>20</v>
      </c>
      <c r="E15" s="10" t="s">
        <v>22</v>
      </c>
      <c r="F15" s="604" t="s">
        <v>25</v>
      </c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6"/>
      <c r="V15" s="102"/>
      <c r="W15" s="149"/>
      <c r="X15" s="139"/>
    </row>
    <row r="16" spans="1:24" x14ac:dyDescent="0.25">
      <c r="A16" s="4"/>
      <c r="B16" s="27"/>
      <c r="F16" s="4"/>
      <c r="G16" s="27"/>
      <c r="H16" s="27"/>
      <c r="I16" s="63"/>
      <c r="J16" s="78"/>
      <c r="K16" s="27"/>
      <c r="L16" s="27"/>
      <c r="M16" s="27"/>
      <c r="N16" s="27"/>
      <c r="O16" s="63"/>
      <c r="P16" s="88"/>
      <c r="Q16" s="27"/>
      <c r="R16" s="27"/>
      <c r="S16" s="27"/>
      <c r="T16" s="63"/>
      <c r="U16" s="94"/>
      <c r="V16" s="1"/>
      <c r="W16" s="144"/>
      <c r="X16" s="139"/>
    </row>
    <row r="17" spans="1:24" ht="15.75" x14ac:dyDescent="0.25">
      <c r="A17" s="29" t="s">
        <v>1</v>
      </c>
      <c r="B17" s="57" t="s">
        <v>70</v>
      </c>
      <c r="C17" t="s">
        <v>0</v>
      </c>
      <c r="D17" s="8">
        <v>42652</v>
      </c>
      <c r="E17" s="54">
        <v>3</v>
      </c>
      <c r="F17" s="5">
        <v>9</v>
      </c>
      <c r="G17" s="18">
        <v>9</v>
      </c>
      <c r="H17" s="18"/>
      <c r="I17" s="62">
        <v>3</v>
      </c>
      <c r="J17" s="75">
        <f>SUM(F17:I17)</f>
        <v>21</v>
      </c>
      <c r="K17" s="18">
        <v>3</v>
      </c>
      <c r="L17" s="18">
        <v>9</v>
      </c>
      <c r="M17" s="18">
        <v>3</v>
      </c>
      <c r="N17" s="18"/>
      <c r="O17" s="62"/>
      <c r="P17" s="84">
        <f>SUM(K17:O17)</f>
        <v>15</v>
      </c>
      <c r="Q17" s="18">
        <v>10</v>
      </c>
      <c r="R17" s="18">
        <v>3</v>
      </c>
      <c r="S17" s="18"/>
      <c r="T17" s="62"/>
      <c r="U17" s="92">
        <f>SUM(Q17:T17)</f>
        <v>13</v>
      </c>
      <c r="V17" s="69">
        <f>J17+P17+U17</f>
        <v>49</v>
      </c>
      <c r="W17" s="142">
        <f>V17/V8</f>
        <v>0.16955017301038061</v>
      </c>
      <c r="X17" s="139" t="s">
        <v>85</v>
      </c>
    </row>
    <row r="18" spans="1:24" x14ac:dyDescent="0.25">
      <c r="A18" s="29" t="s">
        <v>1</v>
      </c>
      <c r="B18" s="57" t="s">
        <v>70</v>
      </c>
      <c r="C18" t="s">
        <v>28</v>
      </c>
      <c r="D18" s="8">
        <v>42700</v>
      </c>
      <c r="E18" s="54">
        <v>1</v>
      </c>
      <c r="F18" s="5">
        <v>2</v>
      </c>
      <c r="G18" s="18">
        <v>3</v>
      </c>
      <c r="H18" s="18">
        <v>5</v>
      </c>
      <c r="I18" s="62">
        <v>5</v>
      </c>
      <c r="J18" s="75">
        <f>SUM(F18:I18)</f>
        <v>15</v>
      </c>
      <c r="K18" s="18"/>
      <c r="L18" s="18"/>
      <c r="M18" s="18">
        <v>5</v>
      </c>
      <c r="N18" s="18"/>
      <c r="O18" s="62"/>
      <c r="P18" s="84">
        <f>SUM(K18:O18)</f>
        <v>5</v>
      </c>
      <c r="Q18" s="18">
        <v>7</v>
      </c>
      <c r="R18" s="18"/>
      <c r="S18" s="18">
        <v>5</v>
      </c>
      <c r="T18" s="62"/>
      <c r="U18" s="92">
        <f>SUM(Q18:T18)</f>
        <v>12</v>
      </c>
      <c r="V18" s="116">
        <f>J18+P18+U18</f>
        <v>32</v>
      </c>
      <c r="W18" s="143">
        <f>V18/V12</f>
        <v>0.62745098039215685</v>
      </c>
      <c r="X18" s="139" t="s">
        <v>88</v>
      </c>
    </row>
    <row r="19" spans="1:24" x14ac:dyDescent="0.25">
      <c r="A19" s="29" t="s">
        <v>1</v>
      </c>
      <c r="B19" s="57" t="s">
        <v>70</v>
      </c>
      <c r="C19" t="s">
        <v>60</v>
      </c>
      <c r="D19" s="49">
        <v>42715</v>
      </c>
      <c r="E19" s="109">
        <v>5</v>
      </c>
      <c r="F19" s="5"/>
      <c r="G19" s="18">
        <v>7</v>
      </c>
      <c r="H19" s="27"/>
      <c r="I19" s="62"/>
      <c r="J19" s="106">
        <f>SUM(F19:I19)</f>
        <v>7</v>
      </c>
      <c r="K19" s="18">
        <v>7</v>
      </c>
      <c r="L19" s="18"/>
      <c r="M19" s="18">
        <v>5</v>
      </c>
      <c r="N19" s="18"/>
      <c r="O19" s="62"/>
      <c r="P19" s="106">
        <f>SUM(K19:O19)</f>
        <v>12</v>
      </c>
      <c r="Q19" s="18">
        <v>6</v>
      </c>
      <c r="R19" s="18">
        <v>13</v>
      </c>
      <c r="S19" s="18"/>
      <c r="T19" s="62"/>
      <c r="U19" s="107">
        <f>SUM(Q19:T19)</f>
        <v>19</v>
      </c>
      <c r="V19" s="43">
        <f>J19+P19+U19</f>
        <v>38</v>
      </c>
      <c r="W19" s="143"/>
      <c r="X19" s="139"/>
    </row>
    <row r="20" spans="1:24" x14ac:dyDescent="0.25">
      <c r="A20" s="29" t="s">
        <v>1</v>
      </c>
      <c r="B20" s="57" t="s">
        <v>70</v>
      </c>
      <c r="C20" t="s">
        <v>38</v>
      </c>
      <c r="D20" s="8">
        <v>42743</v>
      </c>
      <c r="E20" s="54" t="s">
        <v>81</v>
      </c>
      <c r="F20" s="5"/>
      <c r="G20" s="18"/>
      <c r="H20" s="18"/>
      <c r="I20" s="62"/>
      <c r="J20" s="75"/>
      <c r="K20" s="18"/>
      <c r="L20" s="18"/>
      <c r="M20" s="18"/>
      <c r="N20" s="18"/>
      <c r="O20" s="62"/>
      <c r="P20" s="84"/>
      <c r="Q20" s="18">
        <v>12</v>
      </c>
      <c r="R20" s="18">
        <v>11</v>
      </c>
      <c r="S20" s="18">
        <v>1</v>
      </c>
      <c r="T20" s="62">
        <v>3</v>
      </c>
      <c r="U20" s="92">
        <f>SUM(Q20:T20)</f>
        <v>27</v>
      </c>
      <c r="V20" s="116">
        <f>J20+P20+U20</f>
        <v>27</v>
      </c>
      <c r="W20" s="143">
        <f>V20/U8</f>
        <v>0.39130434782608697</v>
      </c>
      <c r="X20" s="139" t="s">
        <v>98</v>
      </c>
    </row>
    <row r="21" spans="1:24" x14ac:dyDescent="0.25">
      <c r="A21" s="29" t="s">
        <v>1</v>
      </c>
      <c r="B21" s="57" t="s">
        <v>70</v>
      </c>
      <c r="C21" t="s">
        <v>124</v>
      </c>
      <c r="D21" s="239">
        <v>42813</v>
      </c>
      <c r="E21" s="184">
        <v>1</v>
      </c>
      <c r="F21" s="227">
        <v>4</v>
      </c>
      <c r="G21" s="213">
        <v>6</v>
      </c>
      <c r="H21" s="213"/>
      <c r="I21" s="214">
        <v>1</v>
      </c>
      <c r="J21" s="75">
        <f t="shared" ref="J21" si="11">SUM(F21:I21)</f>
        <v>11</v>
      </c>
      <c r="K21" s="213">
        <v>4</v>
      </c>
      <c r="L21" s="213"/>
      <c r="M21" s="213">
        <v>3</v>
      </c>
      <c r="N21" s="213"/>
      <c r="O21" s="214"/>
      <c r="P21" s="84">
        <f t="shared" ref="P21" si="12">SUM(K21:O21)</f>
        <v>7</v>
      </c>
      <c r="Q21" s="213">
        <v>2</v>
      </c>
      <c r="R21" s="213"/>
      <c r="S21" s="213"/>
      <c r="T21" s="214"/>
      <c r="U21" s="92">
        <f t="shared" ref="U21:U22" si="13">SUM(Q21:T21)</f>
        <v>2</v>
      </c>
      <c r="V21" s="247">
        <f t="shared" ref="V21:V24" si="14">J21+P21+U21</f>
        <v>20</v>
      </c>
      <c r="W21" s="143"/>
      <c r="X21" s="237"/>
    </row>
    <row r="22" spans="1:24" x14ac:dyDescent="0.25">
      <c r="A22" s="29" t="s">
        <v>1</v>
      </c>
      <c r="B22" s="57" t="s">
        <v>70</v>
      </c>
      <c r="C22" t="s">
        <v>194</v>
      </c>
      <c r="D22" s="239" t="s">
        <v>203</v>
      </c>
      <c r="E22" s="414">
        <v>1</v>
      </c>
      <c r="F22" s="227"/>
      <c r="G22" s="213"/>
      <c r="H22" s="213"/>
      <c r="I22" s="214"/>
      <c r="J22" s="75"/>
      <c r="K22" s="213"/>
      <c r="L22" s="213"/>
      <c r="M22" s="213"/>
      <c r="N22" s="213"/>
      <c r="O22" s="214"/>
      <c r="P22" s="84"/>
      <c r="Q22" s="213">
        <v>6</v>
      </c>
      <c r="R22" s="213"/>
      <c r="S22" s="213"/>
      <c r="T22" s="214"/>
      <c r="U22" s="126">
        <f t="shared" si="13"/>
        <v>6</v>
      </c>
      <c r="V22" s="43">
        <f t="shared" si="14"/>
        <v>6</v>
      </c>
      <c r="W22" s="143"/>
      <c r="X22" s="413"/>
    </row>
    <row r="23" spans="1:24" ht="15.75" x14ac:dyDescent="0.25">
      <c r="A23" s="29" t="s">
        <v>1</v>
      </c>
      <c r="B23" s="57" t="s">
        <v>70</v>
      </c>
      <c r="C23" t="s">
        <v>231</v>
      </c>
      <c r="D23" s="239">
        <v>42883</v>
      </c>
      <c r="E23" s="444">
        <v>1</v>
      </c>
      <c r="F23" s="213">
        <v>9</v>
      </c>
      <c r="G23" s="213">
        <v>2</v>
      </c>
      <c r="H23" s="213"/>
      <c r="I23" s="213">
        <v>1</v>
      </c>
      <c r="J23" s="225">
        <f t="shared" ref="J23:J24" si="15">SUM(F23:I23)</f>
        <v>12</v>
      </c>
      <c r="K23" s="213">
        <v>2</v>
      </c>
      <c r="L23" s="213">
        <v>4</v>
      </c>
      <c r="M23" s="213"/>
      <c r="N23" s="213"/>
      <c r="O23" s="214"/>
      <c r="P23" s="84">
        <f t="shared" ref="P23:P24" si="16">SUM(K23:O23)</f>
        <v>6</v>
      </c>
      <c r="Q23" s="213">
        <v>4</v>
      </c>
      <c r="R23" s="213">
        <v>3</v>
      </c>
      <c r="S23" s="213">
        <v>1</v>
      </c>
      <c r="T23" s="216"/>
      <c r="U23" s="92">
        <f t="shared" ref="U23:U24" si="17">SUM(Q23:T23)</f>
        <v>8</v>
      </c>
      <c r="V23" s="43">
        <f t="shared" si="14"/>
        <v>26</v>
      </c>
      <c r="W23" s="143"/>
      <c r="X23" s="444"/>
    </row>
    <row r="24" spans="1:24" ht="15.75" x14ac:dyDescent="0.25">
      <c r="A24" s="29" t="s">
        <v>1</v>
      </c>
      <c r="B24" s="57" t="s">
        <v>70</v>
      </c>
      <c r="C24" t="s">
        <v>223</v>
      </c>
      <c r="D24" s="49">
        <v>42897</v>
      </c>
      <c r="E24" s="455">
        <v>3</v>
      </c>
      <c r="F24" s="213">
        <v>7</v>
      </c>
      <c r="G24" s="213">
        <v>3</v>
      </c>
      <c r="H24" s="213"/>
      <c r="I24" s="213"/>
      <c r="J24" s="225">
        <f t="shared" si="15"/>
        <v>10</v>
      </c>
      <c r="K24" s="213"/>
      <c r="L24" s="213">
        <v>3</v>
      </c>
      <c r="M24" s="213">
        <v>3</v>
      </c>
      <c r="N24" s="213"/>
      <c r="O24" s="214"/>
      <c r="P24" s="84">
        <f t="shared" si="16"/>
        <v>6</v>
      </c>
      <c r="Q24" s="213"/>
      <c r="R24" s="213">
        <v>3</v>
      </c>
      <c r="S24" s="213"/>
      <c r="T24" s="460"/>
      <c r="U24" s="99">
        <f t="shared" si="17"/>
        <v>3</v>
      </c>
      <c r="V24" s="43">
        <f t="shared" si="14"/>
        <v>19</v>
      </c>
      <c r="W24" s="143"/>
      <c r="X24" s="455"/>
    </row>
    <row r="25" spans="1:24" ht="15.75" x14ac:dyDescent="0.25">
      <c r="A25" s="124">
        <f>COUNTA(D17:D24)</f>
        <v>8</v>
      </c>
      <c r="B25" t="s">
        <v>65</v>
      </c>
      <c r="E25" s="103"/>
      <c r="F25" s="300">
        <f>SUM(F17:F24)</f>
        <v>31</v>
      </c>
      <c r="G25" s="301">
        <f>SUM(G17:G24)</f>
        <v>30</v>
      </c>
      <c r="H25" s="454">
        <f t="shared" ref="H25:I25" si="18">SUM(H17:H24)</f>
        <v>5</v>
      </c>
      <c r="I25" s="454">
        <f t="shared" si="18"/>
        <v>10</v>
      </c>
      <c r="J25" s="74">
        <f>SUM(J17:J24)</f>
        <v>76</v>
      </c>
      <c r="K25" s="454">
        <f t="shared" ref="K25:M25" si="19">SUM(K17:K24)</f>
        <v>16</v>
      </c>
      <c r="L25" s="454">
        <f t="shared" si="19"/>
        <v>16</v>
      </c>
      <c r="M25" s="454">
        <f t="shared" si="19"/>
        <v>19</v>
      </c>
      <c r="N25" s="304"/>
      <c r="O25" s="62"/>
      <c r="P25" s="74">
        <f>SUM(P17:P24)</f>
        <v>51</v>
      </c>
      <c r="Q25" s="454">
        <f t="shared" ref="Q25:T25" si="20">SUM(Q17:Q24)</f>
        <v>47</v>
      </c>
      <c r="R25" s="454">
        <f t="shared" si="20"/>
        <v>33</v>
      </c>
      <c r="S25" s="454">
        <f t="shared" si="20"/>
        <v>7</v>
      </c>
      <c r="T25" s="454">
        <f t="shared" si="20"/>
        <v>3</v>
      </c>
      <c r="U25" s="74">
        <f>SUM(U17:U24)</f>
        <v>90</v>
      </c>
      <c r="V25" s="2">
        <f>SUM(V17:V24)</f>
        <v>217</v>
      </c>
      <c r="W25" s="144"/>
      <c r="X25" s="139"/>
    </row>
    <row r="26" spans="1:24" x14ac:dyDescent="0.25">
      <c r="A26" s="33"/>
      <c r="B26" s="57"/>
      <c r="D26" s="23"/>
      <c r="E26" s="54"/>
      <c r="F26" s="14"/>
      <c r="G26" s="15"/>
      <c r="H26" s="18"/>
      <c r="I26" s="64"/>
      <c r="J26" s="80"/>
      <c r="K26" s="15"/>
      <c r="L26" s="38"/>
      <c r="M26" s="15"/>
      <c r="N26" s="18"/>
      <c r="O26" s="62"/>
      <c r="P26" s="84"/>
      <c r="Q26" s="15"/>
      <c r="R26" s="15"/>
      <c r="S26" s="18"/>
      <c r="T26" s="62"/>
      <c r="U26" s="92"/>
      <c r="V26" s="37"/>
      <c r="W26" s="144"/>
      <c r="X26" s="139"/>
    </row>
    <row r="27" spans="1:24" x14ac:dyDescent="0.25">
      <c r="A27" s="30" t="s">
        <v>15</v>
      </c>
      <c r="B27" s="57" t="s">
        <v>70</v>
      </c>
      <c r="C27" t="s">
        <v>12</v>
      </c>
      <c r="D27" s="8">
        <v>42645</v>
      </c>
      <c r="E27" s="54">
        <v>2</v>
      </c>
      <c r="F27" s="5"/>
      <c r="G27" s="18"/>
      <c r="H27" s="18"/>
      <c r="I27" s="62"/>
      <c r="J27" s="75"/>
      <c r="K27" s="18"/>
      <c r="L27" s="18"/>
      <c r="M27" s="18"/>
      <c r="N27" s="18"/>
      <c r="O27" s="62"/>
      <c r="P27" s="84"/>
      <c r="Q27" s="18">
        <v>8</v>
      </c>
      <c r="R27" s="18">
        <v>4</v>
      </c>
      <c r="S27" s="18">
        <v>2</v>
      </c>
      <c r="T27" s="62">
        <v>2</v>
      </c>
      <c r="U27" s="92">
        <f t="shared" ref="U27:U33" si="21">SUM(Q27:T27)</f>
        <v>16</v>
      </c>
      <c r="V27" s="116">
        <f t="shared" ref="V27:V33" si="22">J27+P27+U27</f>
        <v>16</v>
      </c>
      <c r="W27" s="143"/>
      <c r="X27" s="139"/>
    </row>
    <row r="28" spans="1:24" x14ac:dyDescent="0.25">
      <c r="A28" s="30" t="s">
        <v>15</v>
      </c>
      <c r="B28" s="57" t="s">
        <v>70</v>
      </c>
      <c r="C28" t="s">
        <v>14</v>
      </c>
      <c r="D28" s="8">
        <v>42665</v>
      </c>
      <c r="E28" s="54">
        <v>1</v>
      </c>
      <c r="F28" s="5">
        <v>2</v>
      </c>
      <c r="G28" s="18">
        <v>2</v>
      </c>
      <c r="H28" s="18">
        <v>5</v>
      </c>
      <c r="I28" s="62">
        <v>5</v>
      </c>
      <c r="J28" s="75">
        <f>SUM(F28:I28)</f>
        <v>14</v>
      </c>
      <c r="K28" s="18"/>
      <c r="L28" s="18"/>
      <c r="M28" s="18">
        <v>3</v>
      </c>
      <c r="N28" s="18"/>
      <c r="O28" s="62"/>
      <c r="P28" s="84">
        <f>SUM(K28:O28)</f>
        <v>3</v>
      </c>
      <c r="Q28" s="18">
        <v>6</v>
      </c>
      <c r="R28" s="18"/>
      <c r="S28" s="18">
        <v>4</v>
      </c>
      <c r="T28" s="62"/>
      <c r="U28" s="92">
        <f t="shared" si="21"/>
        <v>10</v>
      </c>
      <c r="V28" s="55">
        <f t="shared" si="22"/>
        <v>27</v>
      </c>
      <c r="W28" s="143">
        <f>V28/V12</f>
        <v>0.52941176470588236</v>
      </c>
      <c r="X28" s="139" t="s">
        <v>88</v>
      </c>
    </row>
    <row r="29" spans="1:24" x14ac:dyDescent="0.25">
      <c r="A29" s="30" t="s">
        <v>15</v>
      </c>
      <c r="B29" s="130" t="s">
        <v>71</v>
      </c>
      <c r="C29" t="s">
        <v>192</v>
      </c>
      <c r="D29" s="8">
        <v>43052</v>
      </c>
      <c r="E29" s="140" t="s">
        <v>76</v>
      </c>
      <c r="F29" s="5"/>
      <c r="G29" s="18"/>
      <c r="H29" s="18"/>
      <c r="I29" s="62">
        <v>2</v>
      </c>
      <c r="J29" s="75">
        <f>SUM(F29:I29)</f>
        <v>2</v>
      </c>
      <c r="K29" s="18">
        <v>3</v>
      </c>
      <c r="L29" s="18"/>
      <c r="M29" s="18">
        <v>7</v>
      </c>
      <c r="N29" s="18"/>
      <c r="O29" s="62"/>
      <c r="P29" s="84">
        <f>SUM(K29:O29)</f>
        <v>10</v>
      </c>
      <c r="Q29" s="18"/>
      <c r="R29" s="18">
        <v>17</v>
      </c>
      <c r="S29" s="18">
        <v>1</v>
      </c>
      <c r="T29" s="62">
        <v>4</v>
      </c>
      <c r="U29" s="92">
        <f>SUM(Q29:T29)</f>
        <v>22</v>
      </c>
      <c r="V29" s="43">
        <f t="shared" si="22"/>
        <v>34</v>
      </c>
      <c r="W29" s="143">
        <f>V29/V8</f>
        <v>0.11764705882352941</v>
      </c>
      <c r="X29" s="141" t="s">
        <v>85</v>
      </c>
    </row>
    <row r="30" spans="1:24" x14ac:dyDescent="0.25">
      <c r="A30" s="30" t="s">
        <v>15</v>
      </c>
      <c r="B30" s="57" t="s">
        <v>70</v>
      </c>
      <c r="C30" s="125" t="s">
        <v>67</v>
      </c>
      <c r="D30" s="8">
        <v>42693</v>
      </c>
      <c r="E30" s="115">
        <v>4</v>
      </c>
      <c r="F30" s="5"/>
      <c r="G30" s="18">
        <v>5</v>
      </c>
      <c r="H30" s="18"/>
      <c r="I30" s="62"/>
      <c r="J30" s="84">
        <f>SUM(F30:I30)</f>
        <v>5</v>
      </c>
      <c r="K30" s="18"/>
      <c r="L30" s="18"/>
      <c r="M30" s="18"/>
      <c r="N30" s="18"/>
      <c r="O30" s="62"/>
      <c r="P30" s="84"/>
      <c r="Q30" s="18">
        <v>4</v>
      </c>
      <c r="R30" s="18"/>
      <c r="S30" s="18"/>
      <c r="T30" s="62"/>
      <c r="U30" s="126">
        <f t="shared" si="21"/>
        <v>4</v>
      </c>
      <c r="V30" s="43">
        <f t="shared" si="22"/>
        <v>9</v>
      </c>
      <c r="W30" s="143"/>
      <c r="X30" s="139"/>
    </row>
    <row r="31" spans="1:24" x14ac:dyDescent="0.25">
      <c r="A31" s="108" t="s">
        <v>15</v>
      </c>
      <c r="B31" s="57" t="s">
        <v>70</v>
      </c>
      <c r="C31" t="s">
        <v>57</v>
      </c>
      <c r="D31" s="49">
        <v>42715</v>
      </c>
      <c r="E31" s="109">
        <v>3</v>
      </c>
      <c r="F31" s="5">
        <v>7</v>
      </c>
      <c r="G31" s="18">
        <v>3</v>
      </c>
      <c r="H31" s="27"/>
      <c r="I31" s="62"/>
      <c r="J31" s="106">
        <f>SUM(F31:I31)</f>
        <v>10</v>
      </c>
      <c r="K31" s="18"/>
      <c r="L31" s="18">
        <v>3</v>
      </c>
      <c r="M31" s="18">
        <v>3</v>
      </c>
      <c r="N31" s="18"/>
      <c r="O31" s="62"/>
      <c r="P31" s="106">
        <f>SUM(K31:O31)</f>
        <v>6</v>
      </c>
      <c r="Q31" s="18"/>
      <c r="R31" s="18">
        <v>3</v>
      </c>
      <c r="S31" s="18"/>
      <c r="T31" s="62"/>
      <c r="U31" s="107">
        <f t="shared" si="21"/>
        <v>3</v>
      </c>
      <c r="V31" s="43">
        <f t="shared" si="22"/>
        <v>19</v>
      </c>
      <c r="W31" s="143"/>
      <c r="X31" s="139"/>
    </row>
    <row r="32" spans="1:24" x14ac:dyDescent="0.25">
      <c r="A32" s="108" t="s">
        <v>15</v>
      </c>
      <c r="B32" s="57" t="s">
        <v>70</v>
      </c>
      <c r="C32" t="s">
        <v>44</v>
      </c>
      <c r="D32" s="49">
        <v>42757</v>
      </c>
      <c r="E32" s="54">
        <v>1</v>
      </c>
      <c r="F32" s="5"/>
      <c r="G32" s="18"/>
      <c r="H32" s="18"/>
      <c r="I32" s="62"/>
      <c r="J32" s="75"/>
      <c r="K32" s="18"/>
      <c r="L32" s="18"/>
      <c r="M32" s="18"/>
      <c r="N32" s="18"/>
      <c r="O32" s="62"/>
      <c r="P32" s="84"/>
      <c r="Q32" s="18">
        <v>4</v>
      </c>
      <c r="R32" s="18">
        <v>9</v>
      </c>
      <c r="S32" s="18"/>
      <c r="T32" s="62">
        <v>1</v>
      </c>
      <c r="U32" s="92">
        <f t="shared" si="21"/>
        <v>14</v>
      </c>
      <c r="V32" s="116">
        <f t="shared" si="22"/>
        <v>14</v>
      </c>
      <c r="W32" s="143">
        <f>V32/U14</f>
        <v>0.4375</v>
      </c>
      <c r="X32" s="139" t="s">
        <v>87</v>
      </c>
    </row>
    <row r="33" spans="1:24" x14ac:dyDescent="0.25">
      <c r="A33" s="108" t="s">
        <v>15</v>
      </c>
      <c r="B33" s="57" t="s">
        <v>70</v>
      </c>
      <c r="C33" t="s">
        <v>46</v>
      </c>
      <c r="D33" s="49">
        <v>42764</v>
      </c>
      <c r="E33" s="54">
        <v>1</v>
      </c>
      <c r="F33" s="5"/>
      <c r="G33" s="18"/>
      <c r="H33" s="27"/>
      <c r="I33" s="62"/>
      <c r="J33" s="75"/>
      <c r="K33" s="18"/>
      <c r="L33" s="18"/>
      <c r="M33" s="18"/>
      <c r="N33" s="18"/>
      <c r="O33" s="62"/>
      <c r="P33" s="84"/>
      <c r="Q33" s="18">
        <v>3</v>
      </c>
      <c r="R33" s="18">
        <v>11</v>
      </c>
      <c r="S33" s="18"/>
      <c r="T33" s="62">
        <v>1</v>
      </c>
      <c r="U33" s="92">
        <f t="shared" si="21"/>
        <v>15</v>
      </c>
      <c r="V33" s="116">
        <f t="shared" si="22"/>
        <v>15</v>
      </c>
      <c r="W33" s="143"/>
      <c r="X33" s="139"/>
    </row>
    <row r="34" spans="1:24" x14ac:dyDescent="0.25">
      <c r="A34" s="108" t="s">
        <v>15</v>
      </c>
      <c r="B34" s="57" t="s">
        <v>70</v>
      </c>
      <c r="C34" t="s">
        <v>239</v>
      </c>
      <c r="D34" s="49">
        <v>42799</v>
      </c>
      <c r="E34" s="204" t="s">
        <v>81</v>
      </c>
      <c r="F34" s="5"/>
      <c r="G34" s="213">
        <v>9</v>
      </c>
      <c r="H34" s="213">
        <v>1</v>
      </c>
      <c r="I34" s="214"/>
      <c r="J34" s="106">
        <f t="shared" ref="J34:J37" si="23">SUM(F34:I34)</f>
        <v>10</v>
      </c>
      <c r="K34" s="213">
        <v>3</v>
      </c>
      <c r="L34" s="213">
        <v>3</v>
      </c>
      <c r="M34" s="213">
        <v>3</v>
      </c>
      <c r="N34" s="213"/>
      <c r="O34" s="214"/>
      <c r="P34" s="106">
        <f>SUM(K34:O34)</f>
        <v>9</v>
      </c>
      <c r="Q34" s="213">
        <v>3</v>
      </c>
      <c r="R34" s="213">
        <v>16</v>
      </c>
      <c r="S34" s="213">
        <v>1</v>
      </c>
      <c r="T34" s="218">
        <v>2</v>
      </c>
      <c r="U34" s="107">
        <f>SUM(Q34:T34)</f>
        <v>22</v>
      </c>
      <c r="V34" s="43">
        <f>J34+P34+U34</f>
        <v>41</v>
      </c>
      <c r="W34" s="445">
        <f>V34/V8</f>
        <v>0.14186851211072665</v>
      </c>
      <c r="X34" s="207" t="s">
        <v>85</v>
      </c>
    </row>
    <row r="35" spans="1:24" x14ac:dyDescent="0.25">
      <c r="A35" s="108" t="s">
        <v>15</v>
      </c>
      <c r="B35" s="57" t="s">
        <v>70</v>
      </c>
      <c r="C35" t="s">
        <v>118</v>
      </c>
      <c r="D35" s="49">
        <v>42820</v>
      </c>
      <c r="E35" s="263">
        <v>5</v>
      </c>
      <c r="F35" s="227"/>
      <c r="G35" s="213">
        <v>6</v>
      </c>
      <c r="H35" s="213"/>
      <c r="I35" s="213"/>
      <c r="J35" s="225">
        <f t="shared" si="23"/>
        <v>6</v>
      </c>
      <c r="K35" s="213">
        <v>6</v>
      </c>
      <c r="L35" s="213"/>
      <c r="M35" s="213">
        <v>5</v>
      </c>
      <c r="N35" s="213"/>
      <c r="O35" s="214"/>
      <c r="P35" s="106">
        <f>SUM(K35:O35)</f>
        <v>11</v>
      </c>
      <c r="Q35" s="213">
        <v>5</v>
      </c>
      <c r="R35" s="213">
        <v>9</v>
      </c>
      <c r="S35" s="213"/>
      <c r="T35" s="226"/>
      <c r="U35" s="229">
        <f>SUM(Q35:T35)</f>
        <v>14</v>
      </c>
      <c r="V35" s="230">
        <f>J35+P35+U35</f>
        <v>31</v>
      </c>
      <c r="W35" s="143"/>
      <c r="X35" s="264"/>
    </row>
    <row r="36" spans="1:24" x14ac:dyDescent="0.25">
      <c r="A36" s="108" t="s">
        <v>15</v>
      </c>
      <c r="B36" s="57" t="s">
        <v>70</v>
      </c>
      <c r="C36" t="s">
        <v>194</v>
      </c>
      <c r="D36" s="239" t="s">
        <v>203</v>
      </c>
      <c r="E36" s="414">
        <v>1</v>
      </c>
      <c r="F36" s="227"/>
      <c r="G36" s="213"/>
      <c r="H36" s="213"/>
      <c r="I36" s="213"/>
      <c r="J36" s="225"/>
      <c r="K36" s="213"/>
      <c r="L36" s="213"/>
      <c r="M36" s="213"/>
      <c r="N36" s="213"/>
      <c r="O36" s="214"/>
      <c r="P36" s="106"/>
      <c r="Q36" s="213"/>
      <c r="R36" s="213">
        <v>7</v>
      </c>
      <c r="S36" s="213">
        <v>1</v>
      </c>
      <c r="T36" s="226"/>
      <c r="U36" s="229">
        <f>SUM(Q36:T36)</f>
        <v>8</v>
      </c>
      <c r="V36" s="230">
        <f>J36+P36+U36</f>
        <v>8</v>
      </c>
      <c r="W36" s="143"/>
      <c r="X36" s="413"/>
    </row>
    <row r="37" spans="1:24" x14ac:dyDescent="0.25">
      <c r="A37" s="30" t="s">
        <v>15</v>
      </c>
      <c r="B37" s="130" t="s">
        <v>71</v>
      </c>
      <c r="C37" t="s">
        <v>238</v>
      </c>
      <c r="D37" s="49">
        <v>42904</v>
      </c>
      <c r="E37" s="338" t="s">
        <v>197</v>
      </c>
      <c r="F37" s="231"/>
      <c r="G37" s="213"/>
      <c r="H37" s="213"/>
      <c r="I37" s="213">
        <v>2</v>
      </c>
      <c r="J37" s="225">
        <f t="shared" si="23"/>
        <v>2</v>
      </c>
      <c r="K37" s="213">
        <v>3</v>
      </c>
      <c r="L37" s="213">
        <v>1</v>
      </c>
      <c r="M37" s="213">
        <v>8</v>
      </c>
      <c r="N37" s="213"/>
      <c r="O37" s="214"/>
      <c r="P37" s="106">
        <f>SUM(K37:O37)</f>
        <v>12</v>
      </c>
      <c r="Q37" s="213"/>
      <c r="R37" s="213">
        <v>9</v>
      </c>
      <c r="S37" s="213">
        <v>1</v>
      </c>
      <c r="T37" s="226"/>
      <c r="U37" s="229">
        <f>SUM(Q37:T37)</f>
        <v>10</v>
      </c>
      <c r="V37" s="230">
        <f>J37+P37+U37</f>
        <v>24</v>
      </c>
      <c r="W37" s="143"/>
      <c r="X37" s="470"/>
    </row>
    <row r="38" spans="1:24" ht="15.75" x14ac:dyDescent="0.25">
      <c r="A38" s="124">
        <f>COUNTA(D27:D37)</f>
        <v>11</v>
      </c>
      <c r="B38" t="s">
        <v>65</v>
      </c>
      <c r="D38" s="49"/>
      <c r="E38" s="54"/>
      <c r="F38" s="300">
        <f>SUM(F28:F37)</f>
        <v>9</v>
      </c>
      <c r="G38" s="301">
        <f>SUM(G27:G37)</f>
        <v>25</v>
      </c>
      <c r="H38" s="468">
        <f t="shared" ref="H38:I38" si="24">SUM(H27:H37)</f>
        <v>6</v>
      </c>
      <c r="I38" s="468">
        <f t="shared" si="24"/>
        <v>9</v>
      </c>
      <c r="J38" s="74">
        <f>SUM(J27:J37)</f>
        <v>49</v>
      </c>
      <c r="K38" s="468">
        <f t="shared" ref="K38:M38" si="25">SUM(K27:K37)</f>
        <v>15</v>
      </c>
      <c r="L38" s="468">
        <f t="shared" si="25"/>
        <v>7</v>
      </c>
      <c r="M38" s="468">
        <f t="shared" si="25"/>
        <v>29</v>
      </c>
      <c r="N38" s="18"/>
      <c r="O38" s="62"/>
      <c r="P38" s="74">
        <f>SUM(P27:P37)</f>
        <v>51</v>
      </c>
      <c r="Q38" s="468">
        <f t="shared" ref="Q38:T38" si="26">SUM(Q27:Q37)</f>
        <v>33</v>
      </c>
      <c r="R38" s="468">
        <f t="shared" si="26"/>
        <v>85</v>
      </c>
      <c r="S38" s="468">
        <f t="shared" si="26"/>
        <v>10</v>
      </c>
      <c r="T38" s="468">
        <f t="shared" si="26"/>
        <v>10</v>
      </c>
      <c r="U38" s="74">
        <f>SUM(U27:U37)</f>
        <v>138</v>
      </c>
      <c r="V38" s="2">
        <f>SUM(V27:V37)</f>
        <v>238</v>
      </c>
      <c r="W38" s="143"/>
      <c r="X38" s="139"/>
    </row>
    <row r="39" spans="1:24" x14ac:dyDescent="0.25">
      <c r="A39" s="33"/>
      <c r="B39" s="57"/>
      <c r="D39" s="49"/>
      <c r="E39" s="103"/>
      <c r="F39" s="5"/>
      <c r="G39" s="18"/>
      <c r="H39" s="27"/>
      <c r="I39" s="62"/>
      <c r="J39" s="75"/>
      <c r="K39" s="18"/>
      <c r="L39" s="18"/>
      <c r="M39" s="18"/>
      <c r="N39" s="18"/>
      <c r="O39" s="62"/>
      <c r="P39" s="84"/>
      <c r="Q39" s="18"/>
      <c r="R39" s="18"/>
      <c r="S39" s="18"/>
      <c r="T39" s="62"/>
      <c r="U39" s="92"/>
      <c r="V39" s="104"/>
      <c r="W39" s="143"/>
      <c r="X39" s="139"/>
    </row>
    <row r="40" spans="1:24" x14ac:dyDescent="0.25">
      <c r="A40" s="33"/>
      <c r="B40" s="57"/>
      <c r="D40" s="49"/>
      <c r="E40" s="54"/>
      <c r="F40" s="5"/>
      <c r="G40" s="18"/>
      <c r="H40" s="27"/>
      <c r="I40" s="62"/>
      <c r="J40" s="75"/>
      <c r="K40" s="18"/>
      <c r="L40" s="18"/>
      <c r="M40" s="18"/>
      <c r="N40" s="18"/>
      <c r="O40" s="62"/>
      <c r="P40" s="84"/>
      <c r="Q40" s="18"/>
      <c r="R40" s="18"/>
      <c r="S40" s="18"/>
      <c r="T40" s="62"/>
      <c r="U40" s="92"/>
      <c r="V40" s="55"/>
      <c r="W40" s="143"/>
      <c r="X40" s="139"/>
    </row>
    <row r="41" spans="1:24" x14ac:dyDescent="0.25">
      <c r="A41" s="50" t="s">
        <v>13</v>
      </c>
      <c r="B41" s="57" t="s">
        <v>70</v>
      </c>
      <c r="C41" t="s">
        <v>24</v>
      </c>
      <c r="D41" s="8">
        <v>42645</v>
      </c>
      <c r="E41" s="54">
        <v>2</v>
      </c>
      <c r="F41" s="5">
        <v>6</v>
      </c>
      <c r="G41" s="18">
        <v>6</v>
      </c>
      <c r="H41" s="18"/>
      <c r="I41" s="62">
        <v>2</v>
      </c>
      <c r="J41" s="75">
        <f>SUM(F41:I41)</f>
        <v>14</v>
      </c>
      <c r="K41" s="18">
        <v>2</v>
      </c>
      <c r="L41" s="18"/>
      <c r="M41" s="18">
        <v>6</v>
      </c>
      <c r="N41" s="18"/>
      <c r="O41" s="62"/>
      <c r="P41" s="84">
        <f>SUM(K41:O41)</f>
        <v>8</v>
      </c>
      <c r="Q41" s="18">
        <v>4</v>
      </c>
      <c r="R41" s="18">
        <v>2</v>
      </c>
      <c r="S41" s="18"/>
      <c r="T41" s="62"/>
      <c r="U41" s="92">
        <f>SUM(Q41:T41)</f>
        <v>6</v>
      </c>
      <c r="V41" s="116">
        <f>J41+P41+U41</f>
        <v>28</v>
      </c>
      <c r="W41" s="144"/>
      <c r="X41" s="139"/>
    </row>
    <row r="42" spans="1:24" x14ac:dyDescent="0.25">
      <c r="A42" s="50" t="s">
        <v>13</v>
      </c>
      <c r="B42" s="130" t="s">
        <v>71</v>
      </c>
      <c r="C42" s="132" t="s">
        <v>189</v>
      </c>
      <c r="D42" s="8">
        <v>43073</v>
      </c>
      <c r="E42" s="129">
        <v>2</v>
      </c>
      <c r="F42" s="5">
        <v>5</v>
      </c>
      <c r="G42" s="18">
        <v>9</v>
      </c>
      <c r="H42" s="18"/>
      <c r="I42" s="62">
        <v>8</v>
      </c>
      <c r="J42" s="75">
        <f>SUM(F42:I42)</f>
        <v>22</v>
      </c>
      <c r="K42" s="18">
        <v>6</v>
      </c>
      <c r="L42" s="18">
        <v>4</v>
      </c>
      <c r="M42" s="18">
        <v>2</v>
      </c>
      <c r="N42" s="18">
        <v>1</v>
      </c>
      <c r="O42" s="62"/>
      <c r="P42" s="84">
        <f>SUM(K42:O42)</f>
        <v>13</v>
      </c>
      <c r="Q42" s="18">
        <v>1</v>
      </c>
      <c r="R42" s="18"/>
      <c r="S42" s="18"/>
      <c r="T42" s="62"/>
      <c r="U42" s="92">
        <f>SUM(Q42:T42)</f>
        <v>1</v>
      </c>
      <c r="V42" s="43">
        <f t="shared" ref="V42" si="27">J42+P42+U42</f>
        <v>36</v>
      </c>
      <c r="W42" s="143">
        <f>V42/V8</f>
        <v>0.1245674740484429</v>
      </c>
      <c r="X42" s="164" t="s">
        <v>85</v>
      </c>
    </row>
    <row r="43" spans="1:24" x14ac:dyDescent="0.25">
      <c r="A43" s="50" t="s">
        <v>13</v>
      </c>
      <c r="B43" s="57" t="s">
        <v>70</v>
      </c>
      <c r="C43" t="s">
        <v>58</v>
      </c>
      <c r="D43" s="49">
        <v>42715</v>
      </c>
      <c r="E43" s="103">
        <v>4</v>
      </c>
      <c r="F43" s="5"/>
      <c r="G43" s="18">
        <v>13</v>
      </c>
      <c r="H43" s="27"/>
      <c r="I43" s="62">
        <v>3</v>
      </c>
      <c r="J43" s="106">
        <f>SUM(G43:I43)</f>
        <v>16</v>
      </c>
      <c r="K43" s="18">
        <v>4</v>
      </c>
      <c r="L43" s="18"/>
      <c r="M43" s="18">
        <v>4</v>
      </c>
      <c r="N43" s="18"/>
      <c r="O43" s="62"/>
      <c r="P43" s="84">
        <f>SUM(K43:O43)</f>
        <v>8</v>
      </c>
      <c r="Q43" s="18"/>
      <c r="R43" s="18"/>
      <c r="S43" s="18"/>
      <c r="T43" s="62"/>
      <c r="U43" s="107"/>
      <c r="V43" s="43">
        <f t="shared" ref="V43:V49" si="28">J43+P43+U43</f>
        <v>24</v>
      </c>
      <c r="W43" s="144"/>
      <c r="X43" s="139"/>
    </row>
    <row r="44" spans="1:24" x14ac:dyDescent="0.25">
      <c r="A44" s="50" t="s">
        <v>13</v>
      </c>
      <c r="B44" s="57" t="s">
        <v>70</v>
      </c>
      <c r="C44" t="s">
        <v>39</v>
      </c>
      <c r="D44" s="8">
        <v>42750</v>
      </c>
      <c r="E44" s="54">
        <v>1</v>
      </c>
      <c r="F44" s="5">
        <v>2</v>
      </c>
      <c r="G44" s="18">
        <v>3</v>
      </c>
      <c r="H44" s="18">
        <v>9</v>
      </c>
      <c r="I44" s="62">
        <v>4</v>
      </c>
      <c r="J44" s="75">
        <f>SUM(F44:I44)</f>
        <v>18</v>
      </c>
      <c r="K44" s="18"/>
      <c r="L44" s="18"/>
      <c r="M44" s="18">
        <v>5</v>
      </c>
      <c r="N44" s="18"/>
      <c r="O44" s="62"/>
      <c r="P44" s="84">
        <f>SUM(K44:O44)</f>
        <v>5</v>
      </c>
      <c r="Q44" s="18">
        <v>6</v>
      </c>
      <c r="R44" s="18"/>
      <c r="S44" s="18">
        <v>4</v>
      </c>
      <c r="T44" s="62"/>
      <c r="U44" s="92">
        <f>SUM(Q44:T44)</f>
        <v>10</v>
      </c>
      <c r="V44" s="116">
        <f t="shared" si="28"/>
        <v>33</v>
      </c>
      <c r="W44" s="143">
        <f>V44/V12</f>
        <v>0.6470588235294118</v>
      </c>
      <c r="X44" s="139" t="s">
        <v>88</v>
      </c>
    </row>
    <row r="45" spans="1:24" x14ac:dyDescent="0.25">
      <c r="A45" s="50" t="s">
        <v>13</v>
      </c>
      <c r="B45" s="57" t="s">
        <v>70</v>
      </c>
      <c r="C45" t="s">
        <v>44</v>
      </c>
      <c r="D45" s="49">
        <v>42757</v>
      </c>
      <c r="E45" s="54">
        <v>1</v>
      </c>
      <c r="F45" s="5">
        <v>11</v>
      </c>
      <c r="G45" s="18">
        <v>18</v>
      </c>
      <c r="H45" s="18"/>
      <c r="I45" s="62">
        <v>3</v>
      </c>
      <c r="J45" s="75">
        <f>SUM(F45:I45)</f>
        <v>32</v>
      </c>
      <c r="K45" s="18"/>
      <c r="L45" s="18"/>
      <c r="M45" s="18"/>
      <c r="N45" s="18"/>
      <c r="O45" s="62"/>
      <c r="P45" s="84"/>
      <c r="Q45" s="18"/>
      <c r="R45" s="18"/>
      <c r="S45" s="18"/>
      <c r="T45" s="62"/>
      <c r="U45" s="92"/>
      <c r="V45" s="116">
        <f t="shared" si="28"/>
        <v>32</v>
      </c>
      <c r="W45" s="143">
        <f>V45/J14</f>
        <v>0.43835616438356162</v>
      </c>
      <c r="X45" s="139" t="s">
        <v>87</v>
      </c>
    </row>
    <row r="46" spans="1:24" x14ac:dyDescent="0.25">
      <c r="A46" s="50" t="s">
        <v>13</v>
      </c>
      <c r="B46" s="57" t="s">
        <v>70</v>
      </c>
      <c r="C46" t="s">
        <v>116</v>
      </c>
      <c r="D46" s="49">
        <v>42820</v>
      </c>
      <c r="E46" s="263">
        <v>5</v>
      </c>
      <c r="F46" s="227">
        <v>6</v>
      </c>
      <c r="G46" s="213">
        <v>16</v>
      </c>
      <c r="H46" s="213"/>
      <c r="I46" s="213">
        <v>7</v>
      </c>
      <c r="J46" s="225">
        <f t="shared" ref="J46:J49" si="29">SUM(F46:I46)</f>
        <v>29</v>
      </c>
      <c r="K46" s="213"/>
      <c r="L46" s="213"/>
      <c r="M46" s="213"/>
      <c r="N46" s="213"/>
      <c r="O46" s="214"/>
      <c r="P46" s="106"/>
      <c r="Q46" s="213"/>
      <c r="R46" s="213">
        <v>6</v>
      </c>
      <c r="S46" s="213"/>
      <c r="T46" s="226"/>
      <c r="U46" s="229">
        <f>SUM(Q46:T46)</f>
        <v>6</v>
      </c>
      <c r="V46" s="230">
        <f t="shared" si="28"/>
        <v>35</v>
      </c>
      <c r="W46" s="143"/>
      <c r="X46" s="264"/>
    </row>
    <row r="47" spans="1:24" x14ac:dyDescent="0.25">
      <c r="A47" s="50" t="s">
        <v>13</v>
      </c>
      <c r="B47" s="130" t="s">
        <v>71</v>
      </c>
      <c r="C47" s="132" t="s">
        <v>189</v>
      </c>
      <c r="D47" s="49">
        <v>42826</v>
      </c>
      <c r="E47" s="342">
        <v>2</v>
      </c>
      <c r="F47" s="344">
        <v>6</v>
      </c>
      <c r="G47" s="57">
        <v>10</v>
      </c>
      <c r="H47" s="345"/>
      <c r="I47" s="62">
        <v>4</v>
      </c>
      <c r="J47" s="225">
        <f t="shared" si="29"/>
        <v>20</v>
      </c>
      <c r="K47" s="213">
        <v>8</v>
      </c>
      <c r="L47" s="213">
        <v>6</v>
      </c>
      <c r="M47" s="213">
        <v>2</v>
      </c>
      <c r="N47" s="213"/>
      <c r="O47" s="214">
        <v>1</v>
      </c>
      <c r="P47" s="84">
        <f>SUM(K47:O47)</f>
        <v>17</v>
      </c>
      <c r="Q47" s="213">
        <v>2</v>
      </c>
      <c r="R47" s="213">
        <v>1</v>
      </c>
      <c r="S47" s="213">
        <v>1</v>
      </c>
      <c r="T47" s="226"/>
      <c r="U47" s="229">
        <f>SUM(Q47:T47)</f>
        <v>4</v>
      </c>
      <c r="V47" s="230">
        <f t="shared" si="28"/>
        <v>41</v>
      </c>
      <c r="W47" s="143">
        <f>V47/V8</f>
        <v>0.14186851211072665</v>
      </c>
      <c r="X47" s="343" t="s">
        <v>85</v>
      </c>
    </row>
    <row r="48" spans="1:24" x14ac:dyDescent="0.25">
      <c r="A48" s="50" t="s">
        <v>13</v>
      </c>
      <c r="B48" s="57" t="s">
        <v>70</v>
      </c>
      <c r="C48" t="s">
        <v>207</v>
      </c>
      <c r="D48" s="49">
        <v>42876</v>
      </c>
      <c r="E48" s="429">
        <v>1</v>
      </c>
      <c r="F48" s="227">
        <v>1</v>
      </c>
      <c r="G48" s="213">
        <v>7</v>
      </c>
      <c r="H48" s="213"/>
      <c r="I48" s="213">
        <v>1</v>
      </c>
      <c r="J48" s="225">
        <f t="shared" si="29"/>
        <v>9</v>
      </c>
      <c r="K48" s="213">
        <v>4</v>
      </c>
      <c r="L48" s="213"/>
      <c r="M48" s="213">
        <v>3</v>
      </c>
      <c r="N48" s="213"/>
      <c r="O48" s="213"/>
      <c r="P48" s="75">
        <f>SUM(K48:O48)</f>
        <v>7</v>
      </c>
      <c r="Q48" s="213"/>
      <c r="R48" s="213">
        <v>1</v>
      </c>
      <c r="S48" s="213"/>
      <c r="T48" s="226"/>
      <c r="U48" s="229">
        <f>SUM(Q48:T48)</f>
        <v>1</v>
      </c>
      <c r="V48" s="230">
        <f t="shared" si="28"/>
        <v>17</v>
      </c>
      <c r="W48" s="143"/>
      <c r="X48" s="430"/>
    </row>
    <row r="49" spans="1:24" x14ac:dyDescent="0.25">
      <c r="A49" s="50" t="s">
        <v>13</v>
      </c>
      <c r="B49" s="57" t="s">
        <v>70</v>
      </c>
      <c r="C49" t="s">
        <v>240</v>
      </c>
      <c r="D49" s="49">
        <v>42911</v>
      </c>
      <c r="E49" s="474">
        <v>2</v>
      </c>
      <c r="F49" s="227">
        <v>17</v>
      </c>
      <c r="G49" s="213">
        <v>9</v>
      </c>
      <c r="H49" s="213">
        <v>1</v>
      </c>
      <c r="I49" s="213">
        <v>6</v>
      </c>
      <c r="J49" s="225">
        <f t="shared" si="29"/>
        <v>33</v>
      </c>
      <c r="K49" s="213"/>
      <c r="L49" s="213">
        <v>1</v>
      </c>
      <c r="M49" s="213">
        <v>7</v>
      </c>
      <c r="N49" s="213">
        <v>1</v>
      </c>
      <c r="O49" s="213"/>
      <c r="P49" s="75">
        <f>SUM(K49:O49)</f>
        <v>9</v>
      </c>
      <c r="Q49" s="213">
        <v>2</v>
      </c>
      <c r="R49" s="213">
        <v>3</v>
      </c>
      <c r="S49" s="213">
        <v>1</v>
      </c>
      <c r="T49" s="226"/>
      <c r="U49" s="229">
        <f>SUM(Q49:T49)</f>
        <v>6</v>
      </c>
      <c r="V49" s="230">
        <f t="shared" si="28"/>
        <v>48</v>
      </c>
      <c r="W49" s="143"/>
      <c r="X49" s="475"/>
    </row>
    <row r="50" spans="1:24" ht="15.75" x14ac:dyDescent="0.25">
      <c r="A50" s="124">
        <f>COUNTA(D41:D49)</f>
        <v>9</v>
      </c>
      <c r="B50" t="s">
        <v>65</v>
      </c>
      <c r="D50" s="49"/>
      <c r="E50" s="103"/>
      <c r="F50" s="300">
        <f>SUM(F41:F49)</f>
        <v>54</v>
      </c>
      <c r="G50" s="301">
        <f>SUM(G41:G49)</f>
        <v>91</v>
      </c>
      <c r="H50" s="473">
        <f t="shared" ref="H50:I50" si="30">SUM(H41:H49)</f>
        <v>10</v>
      </c>
      <c r="I50" s="473">
        <f t="shared" si="30"/>
        <v>38</v>
      </c>
      <c r="J50" s="74">
        <f>SUM(J41:J49)</f>
        <v>193</v>
      </c>
      <c r="K50" s="473">
        <f t="shared" ref="K50:O50" si="31">SUM(K41:K49)</f>
        <v>24</v>
      </c>
      <c r="L50" s="473">
        <f t="shared" si="31"/>
        <v>11</v>
      </c>
      <c r="M50" s="473">
        <f t="shared" si="31"/>
        <v>29</v>
      </c>
      <c r="N50" s="473">
        <f t="shared" si="31"/>
        <v>2</v>
      </c>
      <c r="O50" s="473">
        <f t="shared" si="31"/>
        <v>1</v>
      </c>
      <c r="P50" s="74">
        <f>SUM(P41:P49)</f>
        <v>67</v>
      </c>
      <c r="Q50" s="473">
        <f t="shared" ref="Q50:S50" si="32">SUM(Q41:Q49)</f>
        <v>15</v>
      </c>
      <c r="R50" s="473">
        <f t="shared" si="32"/>
        <v>13</v>
      </c>
      <c r="S50" s="473">
        <f t="shared" si="32"/>
        <v>6</v>
      </c>
      <c r="T50" s="62"/>
      <c r="U50" s="74">
        <f>SUM(U41:U49)</f>
        <v>34</v>
      </c>
      <c r="V50" s="2">
        <f>SUM(V41:V49)</f>
        <v>294</v>
      </c>
      <c r="W50" s="144"/>
      <c r="X50" s="139"/>
    </row>
    <row r="51" spans="1:24" x14ac:dyDescent="0.25">
      <c r="A51" s="33"/>
      <c r="B51" s="57"/>
      <c r="D51" s="8"/>
      <c r="E51" s="54"/>
      <c r="F51" s="5"/>
      <c r="G51" s="18"/>
      <c r="H51" s="18"/>
      <c r="I51" s="62"/>
      <c r="J51" s="75"/>
      <c r="K51" s="18"/>
      <c r="L51" s="18"/>
      <c r="M51" s="18"/>
      <c r="N51" s="18"/>
      <c r="O51" s="62"/>
      <c r="P51" s="75"/>
      <c r="Q51" s="18"/>
      <c r="R51" s="18"/>
      <c r="S51" s="18"/>
      <c r="T51" s="62"/>
      <c r="U51" s="92"/>
      <c r="V51" s="55"/>
      <c r="W51" s="144"/>
      <c r="X51" s="139"/>
    </row>
    <row r="52" spans="1:24" x14ac:dyDescent="0.25">
      <c r="A52" s="33"/>
      <c r="B52" s="57"/>
      <c r="D52" s="8"/>
      <c r="E52" s="54"/>
      <c r="F52" s="5"/>
      <c r="G52" s="18"/>
      <c r="H52" s="18"/>
      <c r="I52" s="62"/>
      <c r="J52" s="75"/>
      <c r="K52" s="18"/>
      <c r="L52" s="18"/>
      <c r="M52" s="18"/>
      <c r="N52" s="18"/>
      <c r="O52" s="62"/>
      <c r="P52" s="84"/>
      <c r="Q52" s="18"/>
      <c r="R52" s="18"/>
      <c r="S52" s="18"/>
      <c r="T52" s="62"/>
      <c r="U52" s="92"/>
      <c r="V52" s="55"/>
      <c r="W52" s="144"/>
      <c r="X52" s="139"/>
    </row>
    <row r="53" spans="1:24" x14ac:dyDescent="0.25">
      <c r="A53" s="71" t="s">
        <v>37</v>
      </c>
      <c r="B53" s="57" t="s">
        <v>70</v>
      </c>
      <c r="C53" t="s">
        <v>56</v>
      </c>
      <c r="D53" s="49">
        <v>42715</v>
      </c>
      <c r="E53" s="103">
        <v>5</v>
      </c>
      <c r="F53" s="5">
        <v>6</v>
      </c>
      <c r="G53" s="18">
        <v>16</v>
      </c>
      <c r="H53" s="27"/>
      <c r="I53" s="62">
        <v>6</v>
      </c>
      <c r="J53" s="106">
        <f>SUM(F53:I53)</f>
        <v>28</v>
      </c>
      <c r="K53" s="18"/>
      <c r="L53" s="18"/>
      <c r="M53" s="18"/>
      <c r="N53" s="18"/>
      <c r="O53" s="62"/>
      <c r="P53" s="81"/>
      <c r="Q53" s="18"/>
      <c r="R53" s="18">
        <v>6</v>
      </c>
      <c r="S53" s="18"/>
      <c r="T53" s="62"/>
      <c r="U53" s="107">
        <f>SUM(Q53:T53)</f>
        <v>6</v>
      </c>
      <c r="V53" s="43">
        <f t="shared" ref="V53:V58" si="33">J53+P53+U53</f>
        <v>34</v>
      </c>
      <c r="W53" s="144"/>
      <c r="X53" s="139"/>
    </row>
    <row r="54" spans="1:24" x14ac:dyDescent="0.25">
      <c r="A54" s="71" t="s">
        <v>37</v>
      </c>
      <c r="B54" s="57" t="s">
        <v>70</v>
      </c>
      <c r="C54" t="s">
        <v>38</v>
      </c>
      <c r="D54" s="8">
        <v>42743</v>
      </c>
      <c r="E54" s="54" t="s">
        <v>36</v>
      </c>
      <c r="F54" s="5">
        <v>18</v>
      </c>
      <c r="G54" s="18">
        <v>22</v>
      </c>
      <c r="H54" s="18">
        <v>1</v>
      </c>
      <c r="I54" s="62">
        <v>7</v>
      </c>
      <c r="J54" s="75">
        <f>SUM(F54:I54)</f>
        <v>48</v>
      </c>
      <c r="K54" s="18"/>
      <c r="L54" s="18"/>
      <c r="M54" s="18"/>
      <c r="N54" s="18"/>
      <c r="O54" s="62"/>
      <c r="P54" s="84"/>
      <c r="Q54" s="18"/>
      <c r="R54" s="18"/>
      <c r="S54" s="18"/>
      <c r="T54" s="62"/>
      <c r="U54" s="92"/>
      <c r="V54" s="43">
        <f t="shared" si="33"/>
        <v>48</v>
      </c>
      <c r="W54" s="143">
        <f>V54/J8</f>
        <v>0.3380281690140845</v>
      </c>
      <c r="X54" s="139" t="s">
        <v>100</v>
      </c>
    </row>
    <row r="55" spans="1:24" x14ac:dyDescent="0.25">
      <c r="A55" s="71" t="s">
        <v>37</v>
      </c>
      <c r="B55" s="57" t="s">
        <v>70</v>
      </c>
      <c r="C55" t="s">
        <v>46</v>
      </c>
      <c r="D55" s="49">
        <v>42764</v>
      </c>
      <c r="E55" s="54">
        <v>1</v>
      </c>
      <c r="F55" s="5">
        <v>4</v>
      </c>
      <c r="G55" s="18">
        <v>21</v>
      </c>
      <c r="H55" s="57">
        <v>2</v>
      </c>
      <c r="I55" s="62">
        <v>3</v>
      </c>
      <c r="J55" s="75">
        <f>SUM(F55:I55)</f>
        <v>30</v>
      </c>
      <c r="K55" s="18"/>
      <c r="L55" s="18"/>
      <c r="M55" s="18"/>
      <c r="N55" s="18"/>
      <c r="O55" s="62"/>
      <c r="P55" s="84"/>
      <c r="Q55" s="18"/>
      <c r="R55" s="18"/>
      <c r="S55" s="18"/>
      <c r="T55" s="62"/>
      <c r="U55" s="92"/>
      <c r="V55" s="43">
        <f t="shared" si="33"/>
        <v>30</v>
      </c>
      <c r="W55" s="144"/>
      <c r="X55" s="139"/>
    </row>
    <row r="56" spans="1:24" x14ac:dyDescent="0.25">
      <c r="A56" s="71" t="s">
        <v>37</v>
      </c>
      <c r="B56" s="57" t="s">
        <v>70</v>
      </c>
      <c r="C56" t="s">
        <v>119</v>
      </c>
      <c r="D56" s="49">
        <v>42820</v>
      </c>
      <c r="E56" s="263">
        <v>4</v>
      </c>
      <c r="F56" s="227">
        <v>7</v>
      </c>
      <c r="G56" s="213">
        <v>4</v>
      </c>
      <c r="H56" s="213"/>
      <c r="I56" s="213"/>
      <c r="J56" s="225">
        <f t="shared" ref="J56:J58" si="34">SUM(F56:I56)</f>
        <v>11</v>
      </c>
      <c r="K56" s="213"/>
      <c r="L56" s="213">
        <v>3</v>
      </c>
      <c r="M56" s="213">
        <v>4</v>
      </c>
      <c r="N56" s="213"/>
      <c r="O56" s="214"/>
      <c r="P56" s="106">
        <f>SUM(K56:O56)</f>
        <v>7</v>
      </c>
      <c r="Q56" s="213"/>
      <c r="R56" s="213">
        <v>3</v>
      </c>
      <c r="S56" s="213"/>
      <c r="T56" s="226"/>
      <c r="U56" s="229">
        <f>SUM(Q56:T56)</f>
        <v>3</v>
      </c>
      <c r="V56" s="43">
        <f t="shared" si="33"/>
        <v>21</v>
      </c>
      <c r="W56" s="144"/>
      <c r="X56" s="264"/>
    </row>
    <row r="57" spans="1:24" x14ac:dyDescent="0.25">
      <c r="A57" s="71" t="s">
        <v>37</v>
      </c>
      <c r="B57" s="57" t="s">
        <v>70</v>
      </c>
      <c r="C57" t="s">
        <v>194</v>
      </c>
      <c r="D57" s="391" t="s">
        <v>196</v>
      </c>
      <c r="E57" s="386">
        <v>1</v>
      </c>
      <c r="F57" s="227">
        <v>9</v>
      </c>
      <c r="G57" s="213">
        <v>1</v>
      </c>
      <c r="H57" s="213"/>
      <c r="I57" s="213"/>
      <c r="J57" s="225">
        <f t="shared" si="34"/>
        <v>10</v>
      </c>
      <c r="K57" s="213"/>
      <c r="L57" s="213"/>
      <c r="M57" s="213"/>
      <c r="N57" s="213"/>
      <c r="O57" s="214"/>
      <c r="P57" s="106"/>
      <c r="Q57" s="213"/>
      <c r="R57" s="213"/>
      <c r="S57" s="213"/>
      <c r="T57" s="226"/>
      <c r="U57" s="390"/>
      <c r="V57" s="43">
        <f t="shared" si="33"/>
        <v>10</v>
      </c>
      <c r="W57" s="144"/>
      <c r="X57" s="387"/>
    </row>
    <row r="58" spans="1:24" x14ac:dyDescent="0.25">
      <c r="A58" s="71" t="s">
        <v>37</v>
      </c>
      <c r="B58" s="57" t="s">
        <v>70</v>
      </c>
      <c r="C58" t="s">
        <v>221</v>
      </c>
      <c r="D58" s="49">
        <v>42897</v>
      </c>
      <c r="E58" s="459">
        <v>5</v>
      </c>
      <c r="F58" s="227">
        <v>5</v>
      </c>
      <c r="G58" s="213"/>
      <c r="H58" s="213"/>
      <c r="I58" s="213"/>
      <c r="J58" s="225">
        <f t="shared" si="34"/>
        <v>5</v>
      </c>
      <c r="K58" s="213"/>
      <c r="L58" s="213">
        <v>6</v>
      </c>
      <c r="M58" s="213">
        <v>5</v>
      </c>
      <c r="N58" s="213">
        <v>7</v>
      </c>
      <c r="O58" s="214"/>
      <c r="P58" s="106">
        <f>SUM(K58:O58)</f>
        <v>18</v>
      </c>
      <c r="Q58" s="213">
        <v>5</v>
      </c>
      <c r="R58" s="213"/>
      <c r="S58" s="213"/>
      <c r="T58" s="226">
        <v>5</v>
      </c>
      <c r="U58" s="229">
        <f>SUM(Q58:T58)</f>
        <v>10</v>
      </c>
      <c r="V58" s="43">
        <f t="shared" si="33"/>
        <v>33</v>
      </c>
      <c r="W58" s="144"/>
      <c r="X58" s="459"/>
    </row>
    <row r="59" spans="1:24" ht="15.75" x14ac:dyDescent="0.25">
      <c r="A59" s="124">
        <f>COUNTA(D53:D58)</f>
        <v>6</v>
      </c>
      <c r="B59" t="s">
        <v>65</v>
      </c>
      <c r="D59" s="49"/>
      <c r="E59" s="109"/>
      <c r="F59" s="300">
        <f>SUM(F53:F58)</f>
        <v>49</v>
      </c>
      <c r="G59" s="301">
        <f>SUM(G53:G58)</f>
        <v>64</v>
      </c>
      <c r="H59" s="458">
        <f t="shared" ref="H59:I59" si="35">SUM(H53:H58)</f>
        <v>3</v>
      </c>
      <c r="I59" s="458">
        <f t="shared" si="35"/>
        <v>16</v>
      </c>
      <c r="J59" s="114">
        <f>SUM(J53:J58)</f>
        <v>132</v>
      </c>
      <c r="K59" s="463"/>
      <c r="L59" s="458">
        <f t="shared" ref="L59:M59" si="36">SUM(L53:L58)</f>
        <v>9</v>
      </c>
      <c r="M59" s="458">
        <f t="shared" si="36"/>
        <v>9</v>
      </c>
      <c r="N59" s="315">
        <f>SUM(N58)</f>
        <v>7</v>
      </c>
      <c r="O59" s="62"/>
      <c r="P59" s="114">
        <f>SUM(P53:P58)</f>
        <v>25</v>
      </c>
      <c r="Q59" s="415">
        <f>SUM(Q58)</f>
        <v>5</v>
      </c>
      <c r="R59" s="458">
        <f>SUM(R53:R58)</f>
        <v>9</v>
      </c>
      <c r="S59" s="18"/>
      <c r="T59" s="349">
        <f>SUM(T58)</f>
        <v>5</v>
      </c>
      <c r="U59" s="114">
        <f>SUM(U53:U58)</f>
        <v>19</v>
      </c>
      <c r="V59" s="2">
        <f>SUM(V53:V58)</f>
        <v>176</v>
      </c>
      <c r="W59" s="144"/>
      <c r="X59" s="139"/>
    </row>
    <row r="60" spans="1:24" x14ac:dyDescent="0.25">
      <c r="A60" s="33"/>
      <c r="B60" s="57"/>
      <c r="D60" s="49"/>
      <c r="E60" s="103"/>
      <c r="F60" s="5"/>
      <c r="G60" s="18"/>
      <c r="H60" s="57"/>
      <c r="I60" s="62"/>
      <c r="J60" s="75"/>
      <c r="K60" s="18"/>
      <c r="L60" s="18"/>
      <c r="M60" s="18"/>
      <c r="N60" s="18"/>
      <c r="O60" s="62"/>
      <c r="P60" s="84"/>
      <c r="Q60" s="18"/>
      <c r="R60" s="18"/>
      <c r="S60" s="18"/>
      <c r="T60" s="62"/>
      <c r="U60" s="92"/>
      <c r="V60" s="104"/>
      <c r="W60" s="144"/>
      <c r="X60" s="139"/>
    </row>
    <row r="61" spans="1:24" x14ac:dyDescent="0.25">
      <c r="A61" s="33"/>
      <c r="B61" s="57"/>
      <c r="D61" s="49"/>
      <c r="E61" s="54"/>
      <c r="F61" s="5"/>
      <c r="G61" s="18"/>
      <c r="H61" s="57"/>
      <c r="I61" s="62"/>
      <c r="J61" s="75"/>
      <c r="K61" s="18"/>
      <c r="L61" s="18"/>
      <c r="M61" s="18"/>
      <c r="N61" s="18"/>
      <c r="O61" s="62"/>
      <c r="P61" s="84"/>
      <c r="Q61" s="18"/>
      <c r="R61" s="18"/>
      <c r="S61" s="18"/>
      <c r="T61" s="62"/>
      <c r="U61" s="92"/>
      <c r="V61" s="55"/>
      <c r="W61" s="144"/>
      <c r="X61" s="139"/>
    </row>
    <row r="62" spans="1:24" x14ac:dyDescent="0.25">
      <c r="A62" s="28" t="s">
        <v>18</v>
      </c>
      <c r="B62" s="57" t="s">
        <v>70</v>
      </c>
      <c r="C62" t="s">
        <v>19</v>
      </c>
      <c r="D62" s="8">
        <v>42645</v>
      </c>
      <c r="E62" s="54">
        <v>2</v>
      </c>
      <c r="F62" s="5">
        <v>4</v>
      </c>
      <c r="G62" s="18">
        <v>10</v>
      </c>
      <c r="H62" s="18"/>
      <c r="I62" s="62"/>
      <c r="J62" s="75">
        <f>SUM(F62:I62)</f>
        <v>14</v>
      </c>
      <c r="K62" s="18">
        <v>2</v>
      </c>
      <c r="L62" s="18">
        <v>4</v>
      </c>
      <c r="M62" s="18"/>
      <c r="N62" s="18"/>
      <c r="O62" s="62"/>
      <c r="P62" s="84">
        <f t="shared" ref="P62:P69" si="37">SUM(K62:O62)</f>
        <v>6</v>
      </c>
      <c r="Q62" s="18">
        <v>2</v>
      </c>
      <c r="R62" s="18"/>
      <c r="S62" s="18"/>
      <c r="T62" s="62"/>
      <c r="U62" s="92">
        <f>SUM(Q62:T62)</f>
        <v>2</v>
      </c>
      <c r="V62" s="43">
        <f t="shared" ref="V62:V71" si="38">J62+P62+U62</f>
        <v>22</v>
      </c>
      <c r="W62" s="144"/>
      <c r="X62" s="139"/>
    </row>
    <row r="63" spans="1:24" x14ac:dyDescent="0.25">
      <c r="A63" s="28" t="s">
        <v>18</v>
      </c>
      <c r="B63" s="130" t="s">
        <v>71</v>
      </c>
      <c r="C63" t="s">
        <v>72</v>
      </c>
      <c r="D63" s="8">
        <v>43024</v>
      </c>
      <c r="E63" s="128">
        <v>2</v>
      </c>
      <c r="F63" s="5">
        <v>5</v>
      </c>
      <c r="G63" s="18">
        <v>13</v>
      </c>
      <c r="H63" s="18"/>
      <c r="I63" s="62">
        <v>4</v>
      </c>
      <c r="J63" s="75">
        <f>SUM(F63:I63)</f>
        <v>22</v>
      </c>
      <c r="K63" s="18">
        <v>13</v>
      </c>
      <c r="L63" s="18">
        <v>12</v>
      </c>
      <c r="M63" s="18">
        <v>13</v>
      </c>
      <c r="N63" s="18"/>
      <c r="O63" s="62">
        <v>1</v>
      </c>
      <c r="P63" s="84">
        <f t="shared" si="37"/>
        <v>39</v>
      </c>
      <c r="Q63" s="18"/>
      <c r="R63" s="18"/>
      <c r="S63" s="18"/>
      <c r="T63" s="62"/>
      <c r="U63" s="92"/>
      <c r="V63" s="43">
        <f t="shared" si="38"/>
        <v>61</v>
      </c>
      <c r="W63" s="143">
        <f>V63/V8</f>
        <v>0.21107266435986158</v>
      </c>
      <c r="X63" s="164" t="s">
        <v>85</v>
      </c>
    </row>
    <row r="64" spans="1:24" ht="15.75" x14ac:dyDescent="0.25">
      <c r="A64" s="28" t="s">
        <v>18</v>
      </c>
      <c r="B64" s="57" t="s">
        <v>70</v>
      </c>
      <c r="C64" t="s">
        <v>26</v>
      </c>
      <c r="D64" s="8">
        <v>42701</v>
      </c>
      <c r="E64" s="54">
        <v>2</v>
      </c>
      <c r="F64" s="5">
        <v>10</v>
      </c>
      <c r="G64" s="18">
        <v>11</v>
      </c>
      <c r="H64" s="18"/>
      <c r="I64" s="62"/>
      <c r="J64" s="75">
        <f>SUM(F64:I64)</f>
        <v>21</v>
      </c>
      <c r="K64" s="18"/>
      <c r="L64" s="18">
        <v>1</v>
      </c>
      <c r="M64" s="18"/>
      <c r="N64" s="18"/>
      <c r="O64" s="62"/>
      <c r="P64" s="84">
        <f t="shared" si="37"/>
        <v>1</v>
      </c>
      <c r="Q64" s="18">
        <v>2</v>
      </c>
      <c r="R64" s="18"/>
      <c r="S64" s="18"/>
      <c r="T64" s="62"/>
      <c r="U64" s="92">
        <f>SUM(Q64:T64)</f>
        <v>2</v>
      </c>
      <c r="V64" s="43">
        <f t="shared" si="38"/>
        <v>24</v>
      </c>
      <c r="W64" s="145"/>
      <c r="X64" s="139"/>
    </row>
    <row r="65" spans="1:24" x14ac:dyDescent="0.25">
      <c r="A65" s="28" t="s">
        <v>18</v>
      </c>
      <c r="B65" s="57" t="s">
        <v>70</v>
      </c>
      <c r="C65" t="s">
        <v>27</v>
      </c>
      <c r="D65" s="8">
        <v>42701</v>
      </c>
      <c r="E65" s="54">
        <v>4</v>
      </c>
      <c r="F65" s="5">
        <v>7</v>
      </c>
      <c r="G65" s="18">
        <v>12</v>
      </c>
      <c r="H65" s="18"/>
      <c r="I65" s="62"/>
      <c r="J65" s="75">
        <f>SUM(F65:I65)</f>
        <v>19</v>
      </c>
      <c r="K65" s="18"/>
      <c r="L65" s="18">
        <v>1</v>
      </c>
      <c r="M65" s="18"/>
      <c r="N65" s="18"/>
      <c r="O65" s="62"/>
      <c r="P65" s="84">
        <f t="shared" si="37"/>
        <v>1</v>
      </c>
      <c r="Q65" s="18"/>
      <c r="R65" s="18"/>
      <c r="S65" s="18"/>
      <c r="T65" s="62"/>
      <c r="U65" s="92"/>
      <c r="V65" s="43">
        <f t="shared" si="38"/>
        <v>20</v>
      </c>
      <c r="W65" s="144"/>
      <c r="X65" s="139"/>
    </row>
    <row r="66" spans="1:24" x14ac:dyDescent="0.25">
      <c r="A66" s="28" t="s">
        <v>18</v>
      </c>
      <c r="B66" s="57" t="s">
        <v>70</v>
      </c>
      <c r="C66" t="s">
        <v>59</v>
      </c>
      <c r="D66" s="49">
        <v>42715</v>
      </c>
      <c r="E66" s="103">
        <v>5</v>
      </c>
      <c r="F66" s="5">
        <v>5</v>
      </c>
      <c r="G66" s="18"/>
      <c r="H66" s="27"/>
      <c r="I66" s="62"/>
      <c r="J66" s="75">
        <f>SUM(F66:I66)</f>
        <v>5</v>
      </c>
      <c r="K66" s="18"/>
      <c r="L66" s="18">
        <v>6</v>
      </c>
      <c r="M66" s="18">
        <v>5</v>
      </c>
      <c r="N66" s="18">
        <v>7</v>
      </c>
      <c r="O66" s="62"/>
      <c r="P66" s="84">
        <f t="shared" si="37"/>
        <v>18</v>
      </c>
      <c r="Q66" s="18">
        <v>5</v>
      </c>
      <c r="R66" s="18"/>
      <c r="S66" s="18"/>
      <c r="T66" s="62">
        <v>4</v>
      </c>
      <c r="U66" s="107">
        <f>SUM(Q66:T66)</f>
        <v>9</v>
      </c>
      <c r="V66" s="43">
        <f t="shared" si="38"/>
        <v>32</v>
      </c>
      <c r="W66" s="144"/>
      <c r="X66" s="139"/>
    </row>
    <row r="67" spans="1:24" x14ac:dyDescent="0.25">
      <c r="A67" s="28" t="s">
        <v>18</v>
      </c>
      <c r="B67" s="57" t="s">
        <v>70</v>
      </c>
      <c r="C67" t="s">
        <v>38</v>
      </c>
      <c r="D67" s="8">
        <v>42743</v>
      </c>
      <c r="E67" s="54" t="s">
        <v>36</v>
      </c>
      <c r="F67" s="5"/>
      <c r="G67" s="18"/>
      <c r="H67" s="18"/>
      <c r="I67" s="62"/>
      <c r="J67" s="75"/>
      <c r="K67" s="18">
        <v>7</v>
      </c>
      <c r="L67" s="18">
        <v>8</v>
      </c>
      <c r="M67" s="18">
        <v>9</v>
      </c>
      <c r="N67" s="18"/>
      <c r="O67" s="62"/>
      <c r="P67" s="84">
        <f t="shared" si="37"/>
        <v>24</v>
      </c>
      <c r="Q67" s="18"/>
      <c r="R67" s="18"/>
      <c r="S67" s="18"/>
      <c r="T67" s="62"/>
      <c r="U67" s="92"/>
      <c r="V67" s="43">
        <f t="shared" si="38"/>
        <v>24</v>
      </c>
      <c r="W67" s="143">
        <f>V67/P8</f>
        <v>0.30769230769230771</v>
      </c>
      <c r="X67" s="139" t="s">
        <v>99</v>
      </c>
    </row>
    <row r="68" spans="1:24" x14ac:dyDescent="0.25">
      <c r="A68" s="28" t="s">
        <v>18</v>
      </c>
      <c r="B68" s="57" t="s">
        <v>70</v>
      </c>
      <c r="C68" t="s">
        <v>44</v>
      </c>
      <c r="D68" s="49">
        <v>42757</v>
      </c>
      <c r="E68" s="54">
        <v>1</v>
      </c>
      <c r="F68" s="5"/>
      <c r="G68" s="18"/>
      <c r="H68" s="18"/>
      <c r="I68" s="62"/>
      <c r="J68" s="75"/>
      <c r="K68" s="18">
        <v>14</v>
      </c>
      <c r="L68" s="18">
        <v>9</v>
      </c>
      <c r="M68" s="18">
        <v>12</v>
      </c>
      <c r="N68" s="18">
        <v>5</v>
      </c>
      <c r="O68" s="62">
        <v>1</v>
      </c>
      <c r="P68" s="84">
        <f t="shared" si="37"/>
        <v>41</v>
      </c>
      <c r="Q68" s="18"/>
      <c r="R68" s="18"/>
      <c r="S68" s="18"/>
      <c r="T68" s="62"/>
      <c r="U68" s="92"/>
      <c r="V68" s="43">
        <f t="shared" si="38"/>
        <v>41</v>
      </c>
      <c r="W68" s="143">
        <f>V68/P14</f>
        <v>0.7592592592592593</v>
      </c>
      <c r="X68" s="164" t="s">
        <v>87</v>
      </c>
    </row>
    <row r="69" spans="1:24" x14ac:dyDescent="0.25">
      <c r="A69" s="28" t="s">
        <v>18</v>
      </c>
      <c r="B69" s="57" t="s">
        <v>70</v>
      </c>
      <c r="C69" t="s">
        <v>47</v>
      </c>
      <c r="D69" s="49">
        <v>42764</v>
      </c>
      <c r="E69" s="54">
        <v>1</v>
      </c>
      <c r="F69" s="5">
        <v>5</v>
      </c>
      <c r="G69" s="18">
        <v>11</v>
      </c>
      <c r="H69" s="27"/>
      <c r="I69" s="62">
        <v>2</v>
      </c>
      <c r="J69" s="75">
        <f>SUM(F69:I69)</f>
        <v>18</v>
      </c>
      <c r="K69" s="18">
        <v>5</v>
      </c>
      <c r="L69" s="18">
        <v>5</v>
      </c>
      <c r="M69" s="18">
        <v>6</v>
      </c>
      <c r="N69" s="18"/>
      <c r="O69" s="62">
        <v>1</v>
      </c>
      <c r="P69" s="84">
        <f t="shared" si="37"/>
        <v>17</v>
      </c>
      <c r="Q69" s="18">
        <v>2</v>
      </c>
      <c r="R69" s="18">
        <v>2</v>
      </c>
      <c r="S69" s="18">
        <v>1</v>
      </c>
      <c r="T69" s="62"/>
      <c r="U69" s="92">
        <f>SUM(Q69:T69)</f>
        <v>5</v>
      </c>
      <c r="V69" s="43">
        <f t="shared" si="38"/>
        <v>40</v>
      </c>
      <c r="W69" s="144"/>
      <c r="X69" s="139"/>
    </row>
    <row r="70" spans="1:24" x14ac:dyDescent="0.25">
      <c r="A70" s="28" t="s">
        <v>18</v>
      </c>
      <c r="B70" s="130" t="s">
        <v>71</v>
      </c>
      <c r="C70" t="s">
        <v>191</v>
      </c>
      <c r="D70" s="49">
        <v>42771</v>
      </c>
      <c r="E70" s="162">
        <v>1</v>
      </c>
      <c r="F70" s="5">
        <v>5</v>
      </c>
      <c r="G70" s="18">
        <v>17</v>
      </c>
      <c r="H70" s="18">
        <v>1</v>
      </c>
      <c r="I70" s="62">
        <v>2</v>
      </c>
      <c r="J70" s="75">
        <f>SUM(F70:I70)</f>
        <v>25</v>
      </c>
      <c r="K70" s="18">
        <v>9</v>
      </c>
      <c r="L70" s="18">
        <v>8</v>
      </c>
      <c r="M70" s="18">
        <v>1</v>
      </c>
      <c r="N70" s="18">
        <v>2</v>
      </c>
      <c r="O70" s="62">
        <v>1</v>
      </c>
      <c r="P70" s="84">
        <f>SUM(K70:O70)</f>
        <v>21</v>
      </c>
      <c r="Q70" s="18">
        <v>2</v>
      </c>
      <c r="R70" s="18">
        <v>4</v>
      </c>
      <c r="S70" s="18"/>
      <c r="T70" s="62"/>
      <c r="U70" s="92">
        <f>SUM(Q70:T70)</f>
        <v>6</v>
      </c>
      <c r="V70" s="43">
        <f t="shared" si="38"/>
        <v>52</v>
      </c>
      <c r="W70" s="143">
        <f>V70/V8</f>
        <v>0.17993079584775087</v>
      </c>
      <c r="X70" s="163" t="s">
        <v>85</v>
      </c>
    </row>
    <row r="71" spans="1:24" x14ac:dyDescent="0.25">
      <c r="A71" s="28" t="s">
        <v>18</v>
      </c>
      <c r="B71" s="57" t="s">
        <v>70</v>
      </c>
      <c r="C71" s="125" t="s">
        <v>110</v>
      </c>
      <c r="D71" s="49">
        <v>42805</v>
      </c>
      <c r="E71" s="211">
        <v>4</v>
      </c>
      <c r="F71" s="5">
        <v>6</v>
      </c>
      <c r="G71" s="184"/>
      <c r="H71" s="184"/>
      <c r="I71" s="62"/>
      <c r="J71" s="75">
        <f>SUM(F71:I71)</f>
        <v>6</v>
      </c>
      <c r="K71" s="184"/>
      <c r="L71" s="184"/>
      <c r="M71" s="184"/>
      <c r="N71" s="184"/>
      <c r="O71" s="62"/>
      <c r="P71" s="84"/>
      <c r="Q71" s="184"/>
      <c r="R71" s="184"/>
      <c r="S71" s="184"/>
      <c r="T71" s="62"/>
      <c r="U71" s="92"/>
      <c r="V71" s="43">
        <f t="shared" si="38"/>
        <v>6</v>
      </c>
      <c r="W71" s="143"/>
      <c r="X71" s="212"/>
    </row>
    <row r="72" spans="1:24" x14ac:dyDescent="0.25">
      <c r="A72" s="28" t="s">
        <v>18</v>
      </c>
      <c r="B72" s="57" t="s">
        <v>70</v>
      </c>
      <c r="C72" t="s">
        <v>40</v>
      </c>
      <c r="D72" s="49">
        <v>42812</v>
      </c>
      <c r="E72" s="204">
        <v>1</v>
      </c>
      <c r="F72" s="5">
        <v>2</v>
      </c>
      <c r="G72" s="184">
        <v>2</v>
      </c>
      <c r="H72" s="184">
        <v>12</v>
      </c>
      <c r="I72" s="62">
        <v>4</v>
      </c>
      <c r="J72" s="75">
        <f t="shared" ref="J72:J74" si="39">SUM(F72:I72)</f>
        <v>20</v>
      </c>
      <c r="K72" s="184"/>
      <c r="L72" s="184"/>
      <c r="M72" s="184">
        <v>5</v>
      </c>
      <c r="N72" s="184"/>
      <c r="O72" s="62"/>
      <c r="P72" s="84">
        <f t="shared" ref="P72:P73" si="40">SUM(K72:O72)</f>
        <v>5</v>
      </c>
      <c r="Q72" s="184">
        <v>8</v>
      </c>
      <c r="R72" s="184"/>
      <c r="S72" s="184">
        <v>4</v>
      </c>
      <c r="T72" s="62"/>
      <c r="U72" s="92">
        <f t="shared" ref="U72:U73" si="41">SUM(Q72:T72)</f>
        <v>12</v>
      </c>
      <c r="V72" s="238">
        <f t="shared" ref="V72:V78" si="42">J72+P72+U72</f>
        <v>37</v>
      </c>
      <c r="W72" s="143">
        <f>V72/V12</f>
        <v>0.72549019607843135</v>
      </c>
      <c r="X72" s="238" t="s">
        <v>88</v>
      </c>
    </row>
    <row r="73" spans="1:24" x14ac:dyDescent="0.25">
      <c r="A73" s="28" t="s">
        <v>18</v>
      </c>
      <c r="B73" s="57" t="s">
        <v>70</v>
      </c>
      <c r="C73" t="s">
        <v>122</v>
      </c>
      <c r="D73" s="239">
        <v>42813</v>
      </c>
      <c r="E73" s="184">
        <v>1</v>
      </c>
      <c r="F73" s="5">
        <v>2</v>
      </c>
      <c r="G73" s="184">
        <v>5</v>
      </c>
      <c r="H73" s="184"/>
      <c r="I73" s="62">
        <v>1</v>
      </c>
      <c r="J73" s="75">
        <f t="shared" si="39"/>
        <v>8</v>
      </c>
      <c r="K73" s="184">
        <v>4</v>
      </c>
      <c r="L73" s="184">
        <v>2</v>
      </c>
      <c r="M73" s="184">
        <v>1</v>
      </c>
      <c r="N73" s="184">
        <v>2</v>
      </c>
      <c r="O73" s="62">
        <v>1</v>
      </c>
      <c r="P73" s="84">
        <f t="shared" si="40"/>
        <v>10</v>
      </c>
      <c r="Q73" s="184">
        <v>1</v>
      </c>
      <c r="R73" s="184">
        <v>5</v>
      </c>
      <c r="S73" s="184"/>
      <c r="T73" s="62"/>
      <c r="U73" s="92">
        <f t="shared" si="41"/>
        <v>6</v>
      </c>
      <c r="V73" s="240">
        <f t="shared" si="42"/>
        <v>24</v>
      </c>
      <c r="W73" s="143"/>
      <c r="X73" s="205"/>
    </row>
    <row r="74" spans="1:24" x14ac:dyDescent="0.25">
      <c r="A74" s="28" t="s">
        <v>18</v>
      </c>
      <c r="B74" s="57" t="s">
        <v>70</v>
      </c>
      <c r="C74" t="s">
        <v>120</v>
      </c>
      <c r="D74" s="49">
        <v>42820</v>
      </c>
      <c r="E74" s="263">
        <v>4</v>
      </c>
      <c r="F74" s="227"/>
      <c r="G74" s="213">
        <v>12</v>
      </c>
      <c r="H74" s="213"/>
      <c r="I74" s="213">
        <v>3</v>
      </c>
      <c r="J74" s="225">
        <f t="shared" si="39"/>
        <v>15</v>
      </c>
      <c r="K74" s="213">
        <v>4</v>
      </c>
      <c r="L74" s="213"/>
      <c r="M74" s="213">
        <v>3</v>
      </c>
      <c r="N74" s="213"/>
      <c r="O74" s="214"/>
      <c r="P74" s="225">
        <f>SUM(K74:O74)</f>
        <v>7</v>
      </c>
      <c r="Q74" s="265"/>
      <c r="R74" s="265"/>
      <c r="S74" s="265"/>
      <c r="T74" s="62"/>
      <c r="U74" s="92"/>
      <c r="V74" s="291">
        <f t="shared" si="42"/>
        <v>22</v>
      </c>
      <c r="W74" s="143"/>
      <c r="X74" s="264"/>
    </row>
    <row r="75" spans="1:24" x14ac:dyDescent="0.25">
      <c r="A75" s="28" t="s">
        <v>18</v>
      </c>
      <c r="B75" s="57" t="s">
        <v>70</v>
      </c>
      <c r="C75" t="s">
        <v>187</v>
      </c>
      <c r="D75" s="8">
        <v>42803</v>
      </c>
      <c r="E75" s="370" t="s">
        <v>81</v>
      </c>
      <c r="F75" s="376">
        <v>13</v>
      </c>
      <c r="G75" s="377">
        <v>12</v>
      </c>
      <c r="H75" s="377"/>
      <c r="I75" s="378">
        <v>8</v>
      </c>
      <c r="J75" s="75">
        <f>SUM(F75:I75)</f>
        <v>33</v>
      </c>
      <c r="K75" s="377">
        <v>9</v>
      </c>
      <c r="L75" s="377">
        <v>4</v>
      </c>
      <c r="M75" s="377">
        <v>6</v>
      </c>
      <c r="N75" s="377"/>
      <c r="O75" s="378"/>
      <c r="P75" s="84">
        <f>SUM(K75:O75)</f>
        <v>19</v>
      </c>
      <c r="Q75" s="377">
        <v>9</v>
      </c>
      <c r="R75" s="377">
        <v>8</v>
      </c>
      <c r="S75" s="377">
        <v>1</v>
      </c>
      <c r="T75" s="378"/>
      <c r="U75" s="92">
        <f>SUM(Q75:T75)</f>
        <v>18</v>
      </c>
      <c r="V75" s="374">
        <f t="shared" si="42"/>
        <v>70</v>
      </c>
      <c r="W75" s="143"/>
      <c r="X75" s="371"/>
    </row>
    <row r="76" spans="1:24" x14ac:dyDescent="0.25">
      <c r="A76" s="28" t="s">
        <v>18</v>
      </c>
      <c r="B76" s="130" t="s">
        <v>71</v>
      </c>
      <c r="C76" s="132" t="s">
        <v>188</v>
      </c>
      <c r="D76" s="49">
        <v>42848</v>
      </c>
      <c r="E76" s="381">
        <v>2</v>
      </c>
      <c r="F76" s="383">
        <v>4</v>
      </c>
      <c r="G76" s="57">
        <v>13</v>
      </c>
      <c r="H76" s="384"/>
      <c r="I76" s="62">
        <v>2</v>
      </c>
      <c r="J76" s="75">
        <f>SUM(F76:I76)</f>
        <v>19</v>
      </c>
      <c r="K76" s="384">
        <v>15</v>
      </c>
      <c r="L76" s="384">
        <v>10</v>
      </c>
      <c r="M76" s="384">
        <v>2</v>
      </c>
      <c r="N76" s="384">
        <v>1</v>
      </c>
      <c r="O76" s="62">
        <v>1</v>
      </c>
      <c r="P76" s="84">
        <f>SUM(K76:O76)</f>
        <v>29</v>
      </c>
      <c r="Q76" s="384">
        <v>2</v>
      </c>
      <c r="R76" s="384">
        <v>1</v>
      </c>
      <c r="S76" s="384"/>
      <c r="T76" s="62"/>
      <c r="U76" s="92">
        <f>SUM(Q76:T76)</f>
        <v>3</v>
      </c>
      <c r="V76" s="382">
        <f t="shared" si="42"/>
        <v>51</v>
      </c>
      <c r="W76" s="143">
        <f>V76/V8</f>
        <v>0.17647058823529413</v>
      </c>
      <c r="X76" s="382" t="s">
        <v>85</v>
      </c>
    </row>
    <row r="77" spans="1:24" x14ac:dyDescent="0.25">
      <c r="A77" s="28" t="s">
        <v>18</v>
      </c>
      <c r="B77" s="57" t="s">
        <v>70</v>
      </c>
      <c r="C77" t="s">
        <v>194</v>
      </c>
      <c r="D77" s="391" t="s">
        <v>195</v>
      </c>
      <c r="E77" s="387">
        <v>1</v>
      </c>
      <c r="F77" s="213">
        <v>4</v>
      </c>
      <c r="G77" s="213">
        <v>4</v>
      </c>
      <c r="H77" s="213"/>
      <c r="I77" s="213">
        <v>1</v>
      </c>
      <c r="J77" s="225">
        <f t="shared" ref="J77:J78" si="43">SUM(F77:I77)</f>
        <v>9</v>
      </c>
      <c r="K77" s="213">
        <v>12</v>
      </c>
      <c r="L77" s="213">
        <v>6</v>
      </c>
      <c r="M77" s="213"/>
      <c r="N77" s="213"/>
      <c r="O77" s="213">
        <v>1</v>
      </c>
      <c r="P77" s="225">
        <f>SUM(K77:O77)</f>
        <v>19</v>
      </c>
      <c r="Q77" s="388"/>
      <c r="R77" s="388"/>
      <c r="S77" s="388"/>
      <c r="T77" s="388"/>
      <c r="U77" s="259"/>
      <c r="V77" s="387">
        <f t="shared" si="42"/>
        <v>28</v>
      </c>
      <c r="W77" s="143"/>
      <c r="X77" s="387"/>
    </row>
    <row r="78" spans="1:24" x14ac:dyDescent="0.25">
      <c r="A78" s="28" t="s">
        <v>18</v>
      </c>
      <c r="B78" s="57" t="s">
        <v>70</v>
      </c>
      <c r="C78" t="s">
        <v>236</v>
      </c>
      <c r="D78" s="8">
        <v>42904</v>
      </c>
      <c r="E78" s="465" t="s">
        <v>81</v>
      </c>
      <c r="F78" s="376">
        <v>3</v>
      </c>
      <c r="G78" s="377">
        <v>5</v>
      </c>
      <c r="H78" s="377"/>
      <c r="I78" s="378">
        <v>4</v>
      </c>
      <c r="J78" s="225">
        <f t="shared" si="43"/>
        <v>12</v>
      </c>
      <c r="K78" s="213"/>
      <c r="L78" s="213"/>
      <c r="M78" s="213"/>
      <c r="N78" s="213"/>
      <c r="O78" s="213"/>
      <c r="P78" s="225"/>
      <c r="Q78" s="467"/>
      <c r="R78" s="467"/>
      <c r="S78" s="467"/>
      <c r="T78" s="467"/>
      <c r="U78" s="259"/>
      <c r="V78" s="466">
        <f t="shared" si="42"/>
        <v>12</v>
      </c>
      <c r="W78" s="143"/>
      <c r="X78" s="466"/>
    </row>
    <row r="79" spans="1:24" ht="15.75" x14ac:dyDescent="0.25">
      <c r="A79" s="124">
        <f>COUNTA(D62:D78)</f>
        <v>17</v>
      </c>
      <c r="B79" t="s">
        <v>65</v>
      </c>
      <c r="D79" s="49"/>
      <c r="E79" s="103"/>
      <c r="F79" s="300">
        <f>SUM(F62:F78)</f>
        <v>75</v>
      </c>
      <c r="G79" s="301">
        <f>SUM(G62:G78)</f>
        <v>127</v>
      </c>
      <c r="H79" s="464">
        <f t="shared" ref="H79:I79" si="44">SUM(H62:H78)</f>
        <v>13</v>
      </c>
      <c r="I79" s="464">
        <f t="shared" si="44"/>
        <v>31</v>
      </c>
      <c r="J79" s="74">
        <f>SUM(J62:J78)</f>
        <v>246</v>
      </c>
      <c r="K79" s="389">
        <f>SUM(K62:K77)</f>
        <v>94</v>
      </c>
      <c r="L79" s="389">
        <f t="shared" ref="L79:O79" si="45">SUM(L62:L77)</f>
        <v>76</v>
      </c>
      <c r="M79" s="389">
        <f t="shared" si="45"/>
        <v>63</v>
      </c>
      <c r="N79" s="389">
        <f t="shared" si="45"/>
        <v>17</v>
      </c>
      <c r="O79" s="389">
        <f t="shared" si="45"/>
        <v>7</v>
      </c>
      <c r="P79" s="74">
        <f>SUM(P62:P77)</f>
        <v>257</v>
      </c>
      <c r="Q79" s="389">
        <f t="shared" ref="Q79" si="46">SUM(Q62:Q77)</f>
        <v>33</v>
      </c>
      <c r="R79" s="389">
        <f t="shared" ref="R79" si="47">SUM(R62:R77)</f>
        <v>20</v>
      </c>
      <c r="S79" s="389">
        <f t="shared" ref="S79" si="48">SUM(S62:S77)</f>
        <v>6</v>
      </c>
      <c r="T79" s="389">
        <f t="shared" ref="T79" si="49">SUM(T62:T77)</f>
        <v>4</v>
      </c>
      <c r="U79" s="101">
        <f>SUM(U62:U77)</f>
        <v>63</v>
      </c>
      <c r="V79" s="2">
        <f>SUM(V62:V78)</f>
        <v>566</v>
      </c>
      <c r="W79" s="144"/>
      <c r="X79" s="139"/>
    </row>
    <row r="80" spans="1:24" x14ac:dyDescent="0.25">
      <c r="A80" s="33"/>
      <c r="B80" s="57"/>
      <c r="D80" s="49"/>
      <c r="E80" s="103"/>
      <c r="F80" s="5"/>
      <c r="G80" s="18"/>
      <c r="H80" s="27"/>
      <c r="I80" s="62"/>
      <c r="J80" s="75"/>
      <c r="K80" s="18"/>
      <c r="L80" s="18"/>
      <c r="M80" s="18"/>
      <c r="N80" s="18"/>
      <c r="O80" s="62"/>
      <c r="P80" s="84"/>
      <c r="Q80" s="18"/>
      <c r="R80" s="18"/>
      <c r="S80" s="18"/>
      <c r="T80" s="62"/>
      <c r="U80" s="92"/>
      <c r="V80" s="104"/>
      <c r="W80" s="144"/>
      <c r="X80" s="139"/>
    </row>
    <row r="81" spans="1:24" x14ac:dyDescent="0.25">
      <c r="A81" s="33"/>
      <c r="B81" s="57"/>
      <c r="D81" s="8"/>
      <c r="E81" s="54"/>
      <c r="F81" s="5"/>
      <c r="G81" s="18"/>
      <c r="H81" s="18"/>
      <c r="I81" s="62"/>
      <c r="J81" s="75"/>
      <c r="K81" s="18"/>
      <c r="L81" s="18"/>
      <c r="M81" s="18"/>
      <c r="N81" s="18"/>
      <c r="O81" s="62"/>
      <c r="P81" s="84"/>
      <c r="Q81" s="18"/>
      <c r="R81" s="18"/>
      <c r="S81" s="18"/>
      <c r="T81" s="62"/>
      <c r="U81" s="92"/>
      <c r="V81" s="55"/>
      <c r="W81" s="144"/>
      <c r="X81" s="139"/>
    </row>
    <row r="82" spans="1:24" x14ac:dyDescent="0.25">
      <c r="A82" s="31" t="s">
        <v>10</v>
      </c>
      <c r="B82" s="57" t="s">
        <v>70</v>
      </c>
      <c r="C82" t="s">
        <v>17</v>
      </c>
      <c r="D82" s="8">
        <v>42645</v>
      </c>
      <c r="E82" s="54">
        <v>2</v>
      </c>
      <c r="F82" s="5"/>
      <c r="G82" s="18"/>
      <c r="H82" s="18"/>
      <c r="I82" s="62"/>
      <c r="J82" s="75"/>
      <c r="K82" s="18"/>
      <c r="L82" s="18">
        <v>2</v>
      </c>
      <c r="M82" s="18">
        <v>6</v>
      </c>
      <c r="N82" s="18"/>
      <c r="O82" s="62"/>
      <c r="P82" s="84">
        <f>SUM(K82:O82)</f>
        <v>8</v>
      </c>
      <c r="Q82" s="18"/>
      <c r="R82" s="18">
        <v>2</v>
      </c>
      <c r="S82" s="18"/>
      <c r="T82" s="62"/>
      <c r="U82" s="92">
        <f>SUM(Q82:T82)</f>
        <v>2</v>
      </c>
      <c r="V82" s="116">
        <f>+J82+P82+U82</f>
        <v>10</v>
      </c>
      <c r="W82" s="144"/>
      <c r="X82" s="139"/>
    </row>
    <row r="83" spans="1:24" x14ac:dyDescent="0.25">
      <c r="A83" s="31" t="s">
        <v>10</v>
      </c>
      <c r="B83" s="57" t="s">
        <v>70</v>
      </c>
      <c r="C83" t="s">
        <v>23</v>
      </c>
      <c r="D83" s="8">
        <v>42680</v>
      </c>
      <c r="E83" s="54">
        <v>2</v>
      </c>
      <c r="F83" s="5">
        <v>4</v>
      </c>
      <c r="G83" s="18">
        <v>16</v>
      </c>
      <c r="H83" s="18"/>
      <c r="I83" s="62"/>
      <c r="J83" s="75">
        <f>SUM(F83:I83)</f>
        <v>20</v>
      </c>
      <c r="K83" s="18"/>
      <c r="L83" s="18">
        <v>2</v>
      </c>
      <c r="M83" s="18">
        <v>6</v>
      </c>
      <c r="N83" s="18"/>
      <c r="O83" s="62"/>
      <c r="P83" s="84">
        <f>SUM(L83:O83)</f>
        <v>8</v>
      </c>
      <c r="Q83" s="18">
        <v>6</v>
      </c>
      <c r="R83" s="18">
        <v>6</v>
      </c>
      <c r="S83" s="18"/>
      <c r="T83" s="62">
        <v>2</v>
      </c>
      <c r="U83" s="92">
        <f>SUM(Q83:T83)</f>
        <v>14</v>
      </c>
      <c r="V83" s="116">
        <f>+J83+P83+U83</f>
        <v>42</v>
      </c>
      <c r="W83" s="144"/>
      <c r="X83" s="139"/>
    </row>
    <row r="84" spans="1:24" x14ac:dyDescent="0.25">
      <c r="A84" s="31" t="s">
        <v>10</v>
      </c>
      <c r="B84" s="57" t="s">
        <v>70</v>
      </c>
      <c r="C84" s="125" t="s">
        <v>66</v>
      </c>
      <c r="D84" s="8">
        <v>42693</v>
      </c>
      <c r="E84" s="115">
        <v>5</v>
      </c>
      <c r="F84" s="5"/>
      <c r="G84" s="18"/>
      <c r="H84" s="18"/>
      <c r="I84" s="62"/>
      <c r="J84" s="75"/>
      <c r="K84" s="18"/>
      <c r="L84" s="18"/>
      <c r="M84" s="18">
        <v>6</v>
      </c>
      <c r="N84" s="18"/>
      <c r="O84" s="62"/>
      <c r="P84" s="84">
        <f>SUM(K84:O84)</f>
        <v>6</v>
      </c>
      <c r="Q84" s="18">
        <v>6</v>
      </c>
      <c r="R84" s="18"/>
      <c r="S84" s="18"/>
      <c r="T84" s="62"/>
      <c r="U84" s="92">
        <f>SUM(Q84:T84)</f>
        <v>6</v>
      </c>
      <c r="V84" s="116">
        <f>+J84+P84+U84</f>
        <v>12</v>
      </c>
      <c r="W84" s="144"/>
      <c r="X84" s="139"/>
    </row>
    <row r="85" spans="1:24" x14ac:dyDescent="0.25">
      <c r="A85" s="31" t="s">
        <v>10</v>
      </c>
      <c r="B85" s="57" t="s">
        <v>70</v>
      </c>
      <c r="C85" t="s">
        <v>46</v>
      </c>
      <c r="D85" s="49">
        <v>42764</v>
      </c>
      <c r="E85" s="54">
        <v>1</v>
      </c>
      <c r="F85" s="5"/>
      <c r="G85" s="18"/>
      <c r="H85" s="27"/>
      <c r="I85" s="62"/>
      <c r="J85" s="75"/>
      <c r="K85" s="18"/>
      <c r="L85" s="18"/>
      <c r="M85" s="18">
        <v>12</v>
      </c>
      <c r="N85" s="18">
        <v>1</v>
      </c>
      <c r="O85" s="62"/>
      <c r="P85" s="75">
        <f>SUM(M85:O85)</f>
        <v>13</v>
      </c>
      <c r="Q85" s="18"/>
      <c r="R85" s="18"/>
      <c r="S85" s="18"/>
      <c r="T85" s="62"/>
      <c r="U85" s="92"/>
      <c r="V85" s="116">
        <f>+J85+P85+U85</f>
        <v>13</v>
      </c>
      <c r="W85" s="144"/>
      <c r="X85" s="139"/>
    </row>
    <row r="86" spans="1:24" x14ac:dyDescent="0.25">
      <c r="A86" s="31" t="s">
        <v>10</v>
      </c>
      <c r="B86" s="57" t="s">
        <v>70</v>
      </c>
      <c r="C86" t="s">
        <v>123</v>
      </c>
      <c r="D86" s="239">
        <v>42813</v>
      </c>
      <c r="E86" s="184">
        <v>1</v>
      </c>
      <c r="F86" s="227">
        <v>3</v>
      </c>
      <c r="G86" s="213">
        <v>5</v>
      </c>
      <c r="H86" s="213"/>
      <c r="I86" s="214"/>
      <c r="J86" s="75">
        <f t="shared" ref="J86" si="50">SUM(F86:I86)</f>
        <v>8</v>
      </c>
      <c r="K86" s="213">
        <v>2</v>
      </c>
      <c r="L86" s="213">
        <v>5</v>
      </c>
      <c r="M86" s="213">
        <v>6</v>
      </c>
      <c r="N86" s="213"/>
      <c r="O86" s="214"/>
      <c r="P86" s="84">
        <f t="shared" ref="P86" si="51">SUM(K86:O86)</f>
        <v>13</v>
      </c>
      <c r="Q86" s="213">
        <v>1</v>
      </c>
      <c r="R86" s="213">
        <v>1</v>
      </c>
      <c r="S86" s="213"/>
      <c r="T86" s="214">
        <v>1</v>
      </c>
      <c r="U86" s="92">
        <f t="shared" ref="U86" si="52">SUM(Q86:T86)</f>
        <v>3</v>
      </c>
      <c r="V86" s="242">
        <f t="shared" ref="V86:V89" si="53">J86+P86+U86</f>
        <v>24</v>
      </c>
      <c r="W86" s="144"/>
      <c r="X86" s="237"/>
    </row>
    <row r="87" spans="1:24" x14ac:dyDescent="0.25">
      <c r="A87" s="31" t="s">
        <v>10</v>
      </c>
      <c r="B87" s="57" t="s">
        <v>70</v>
      </c>
      <c r="C87" t="s">
        <v>117</v>
      </c>
      <c r="D87" s="49">
        <v>42820</v>
      </c>
      <c r="E87" s="263">
        <v>5</v>
      </c>
      <c r="F87" s="227">
        <v>5</v>
      </c>
      <c r="G87" s="213"/>
      <c r="H87" s="213"/>
      <c r="I87" s="213"/>
      <c r="J87" s="225">
        <f t="shared" ref="J87:J89" si="54">SUM(F87:I87)</f>
        <v>5</v>
      </c>
      <c r="K87" s="213"/>
      <c r="L87" s="213">
        <v>6</v>
      </c>
      <c r="M87" s="213">
        <v>5</v>
      </c>
      <c r="N87" s="213">
        <v>5</v>
      </c>
      <c r="O87" s="214"/>
      <c r="P87" s="106">
        <f>SUM(K87:O87)</f>
        <v>16</v>
      </c>
      <c r="Q87" s="213">
        <v>6</v>
      </c>
      <c r="R87" s="213"/>
      <c r="S87" s="213"/>
      <c r="T87" s="226">
        <v>5</v>
      </c>
      <c r="U87" s="229">
        <f>SUM(Q87:T87)</f>
        <v>11</v>
      </c>
      <c r="V87" s="291">
        <f t="shared" si="53"/>
        <v>32</v>
      </c>
      <c r="W87" s="144"/>
      <c r="X87" s="264"/>
    </row>
    <row r="88" spans="1:24" x14ac:dyDescent="0.25">
      <c r="A88" s="31" t="s">
        <v>10</v>
      </c>
      <c r="B88" s="130" t="s">
        <v>71</v>
      </c>
      <c r="C88" s="132" t="s">
        <v>198</v>
      </c>
      <c r="D88" s="49">
        <v>42855</v>
      </c>
      <c r="E88" s="393" t="s">
        <v>197</v>
      </c>
      <c r="F88" s="395">
        <v>5</v>
      </c>
      <c r="G88" s="57">
        <v>1</v>
      </c>
      <c r="H88" s="213"/>
      <c r="I88" s="213">
        <v>2</v>
      </c>
      <c r="J88" s="225">
        <f t="shared" si="54"/>
        <v>8</v>
      </c>
      <c r="K88" s="213">
        <v>6</v>
      </c>
      <c r="L88" s="213">
        <v>7</v>
      </c>
      <c r="M88" s="213">
        <v>9</v>
      </c>
      <c r="N88" s="213"/>
      <c r="O88" s="214">
        <v>1</v>
      </c>
      <c r="P88" s="106">
        <f>SUM(K88:O88)</f>
        <v>23</v>
      </c>
      <c r="Q88" s="213"/>
      <c r="R88" s="213">
        <v>4</v>
      </c>
      <c r="S88" s="213"/>
      <c r="T88" s="226"/>
      <c r="U88" s="229">
        <f>SUM(Q88:T88)</f>
        <v>4</v>
      </c>
      <c r="V88" s="394">
        <f t="shared" si="53"/>
        <v>35</v>
      </c>
      <c r="W88" s="144"/>
      <c r="X88" s="394"/>
    </row>
    <row r="89" spans="1:24" x14ac:dyDescent="0.25">
      <c r="A89" s="31" t="s">
        <v>10</v>
      </c>
      <c r="B89" s="57" t="s">
        <v>70</v>
      </c>
      <c r="C89" t="s">
        <v>224</v>
      </c>
      <c r="D89" s="49">
        <v>42897</v>
      </c>
      <c r="E89" s="455">
        <v>3</v>
      </c>
      <c r="F89" s="456"/>
      <c r="G89" s="213">
        <v>12</v>
      </c>
      <c r="H89" s="213"/>
      <c r="I89" s="213">
        <v>3</v>
      </c>
      <c r="J89" s="225">
        <f t="shared" si="54"/>
        <v>15</v>
      </c>
      <c r="K89" s="213">
        <v>3</v>
      </c>
      <c r="L89" s="213"/>
      <c r="M89" s="213">
        <v>4</v>
      </c>
      <c r="N89" s="213"/>
      <c r="O89" s="213"/>
      <c r="P89" s="233">
        <f>SUM(K89:O89)</f>
        <v>7</v>
      </c>
      <c r="Q89" s="213"/>
      <c r="R89" s="213"/>
      <c r="S89" s="213"/>
      <c r="T89" s="226"/>
      <c r="U89" s="229">
        <f>SUM(Q89:T89)</f>
        <v>0</v>
      </c>
      <c r="V89" s="455">
        <f t="shared" si="53"/>
        <v>22</v>
      </c>
      <c r="W89" s="144"/>
      <c r="X89" s="455"/>
    </row>
    <row r="90" spans="1:24" ht="15.75" x14ac:dyDescent="0.25">
      <c r="A90" s="124">
        <f>COUNTA(D82:D89)</f>
        <v>8</v>
      </c>
      <c r="B90" t="s">
        <v>65</v>
      </c>
      <c r="D90" s="49"/>
      <c r="E90" s="103"/>
      <c r="F90" s="300">
        <f>SUM(F83:F89)</f>
        <v>17</v>
      </c>
      <c r="G90" s="301">
        <f>SUM(G83:G89)</f>
        <v>34</v>
      </c>
      <c r="H90" s="27"/>
      <c r="I90" s="454">
        <f>SUM(I83:I89)</f>
        <v>5</v>
      </c>
      <c r="J90" s="74">
        <f>SUM(J83:J89)</f>
        <v>56</v>
      </c>
      <c r="K90" s="454">
        <f t="shared" ref="K90:N90" si="55">SUM(K83:K89)</f>
        <v>11</v>
      </c>
      <c r="L90" s="454">
        <f t="shared" si="55"/>
        <v>20</v>
      </c>
      <c r="M90" s="454">
        <f t="shared" si="55"/>
        <v>48</v>
      </c>
      <c r="N90" s="454">
        <f t="shared" si="55"/>
        <v>6</v>
      </c>
      <c r="O90" s="392">
        <f t="shared" ref="O90" si="56">SUM(O83:O88)</f>
        <v>1</v>
      </c>
      <c r="P90" s="74">
        <f>SUM(P82:P89)</f>
        <v>94</v>
      </c>
      <c r="Q90" s="454">
        <f t="shared" ref="Q90:R90" si="57">SUM(Q83:Q89)</f>
        <v>19</v>
      </c>
      <c r="R90" s="454">
        <f t="shared" si="57"/>
        <v>11</v>
      </c>
      <c r="S90" s="301"/>
      <c r="T90" s="454">
        <f>SUM(T83:T89)</f>
        <v>8</v>
      </c>
      <c r="U90" s="74">
        <f>SUM(U82:U89)</f>
        <v>40</v>
      </c>
      <c r="V90" s="2">
        <f>SUM(V82:V89)</f>
        <v>190</v>
      </c>
      <c r="W90" s="144"/>
      <c r="X90" s="139"/>
    </row>
    <row r="91" spans="1:24" x14ac:dyDescent="0.25">
      <c r="A91" s="33"/>
      <c r="B91" s="57"/>
      <c r="D91" s="8"/>
      <c r="E91" s="54"/>
      <c r="F91" s="5"/>
      <c r="G91" s="18"/>
      <c r="H91" s="18"/>
      <c r="I91" s="62"/>
      <c r="J91" s="75"/>
      <c r="K91" s="18"/>
      <c r="L91" s="18"/>
      <c r="M91" s="18"/>
      <c r="N91" s="18"/>
      <c r="O91" s="62"/>
      <c r="P91" s="84"/>
      <c r="Q91" s="18"/>
      <c r="R91" s="18"/>
      <c r="S91" s="18"/>
      <c r="T91" s="62"/>
      <c r="U91" s="92"/>
      <c r="V91" s="55"/>
      <c r="W91" s="144"/>
      <c r="X91" s="139"/>
    </row>
    <row r="92" spans="1:24" x14ac:dyDescent="0.25">
      <c r="A92" s="33"/>
      <c r="B92" s="57"/>
      <c r="D92" s="8"/>
      <c r="E92" s="54"/>
      <c r="F92" s="5"/>
      <c r="G92" s="18"/>
      <c r="H92" s="18"/>
      <c r="I92" s="62"/>
      <c r="J92" s="75"/>
      <c r="K92" s="18"/>
      <c r="L92" s="18"/>
      <c r="M92" s="18"/>
      <c r="N92" s="18"/>
      <c r="O92" s="62"/>
      <c r="P92" s="84"/>
      <c r="Q92" s="18"/>
      <c r="R92" s="18"/>
      <c r="S92" s="18"/>
      <c r="T92" s="62"/>
      <c r="U92" s="92"/>
      <c r="V92" s="55"/>
      <c r="W92" s="144"/>
      <c r="X92" s="139"/>
    </row>
    <row r="93" spans="1:24" x14ac:dyDescent="0.25">
      <c r="A93" s="70" t="s">
        <v>4</v>
      </c>
      <c r="B93" s="57" t="s">
        <v>70</v>
      </c>
      <c r="C93" t="s">
        <v>17</v>
      </c>
      <c r="D93" s="8">
        <v>42645</v>
      </c>
      <c r="E93" s="54">
        <v>2</v>
      </c>
      <c r="F93" s="5">
        <v>4</v>
      </c>
      <c r="G93" s="18">
        <v>16</v>
      </c>
      <c r="H93" s="18">
        <v>2</v>
      </c>
      <c r="I93" s="62"/>
      <c r="J93" s="75">
        <f>SUM(F93:I93)</f>
        <v>22</v>
      </c>
      <c r="K93" s="18"/>
      <c r="L93" s="18"/>
      <c r="M93" s="18"/>
      <c r="N93" s="18"/>
      <c r="O93" s="62"/>
      <c r="P93" s="84"/>
      <c r="Q93" s="18"/>
      <c r="R93" s="18"/>
      <c r="S93" s="18"/>
      <c r="T93" s="62"/>
      <c r="U93" s="92"/>
      <c r="V93" s="116">
        <f>+J93+P93+U93</f>
        <v>22</v>
      </c>
      <c r="W93" s="144"/>
      <c r="X93" s="139"/>
    </row>
    <row r="94" spans="1:24" x14ac:dyDescent="0.25">
      <c r="A94" s="70" t="s">
        <v>4</v>
      </c>
      <c r="B94" s="57" t="s">
        <v>70</v>
      </c>
      <c r="C94" t="s">
        <v>200</v>
      </c>
      <c r="D94" s="239">
        <v>42855</v>
      </c>
      <c r="E94" s="407">
        <v>3</v>
      </c>
      <c r="F94" s="406"/>
      <c r="G94" s="407">
        <v>18</v>
      </c>
      <c r="H94" s="407">
        <v>1</v>
      </c>
      <c r="I94" s="62"/>
      <c r="J94" s="75">
        <f>SUM(F94:I94)</f>
        <v>19</v>
      </c>
      <c r="K94" s="407"/>
      <c r="L94" s="407"/>
      <c r="M94" s="407"/>
      <c r="N94" s="407"/>
      <c r="O94" s="62"/>
      <c r="P94" s="84"/>
      <c r="Q94" s="407"/>
      <c r="R94" s="407"/>
      <c r="S94" s="407"/>
      <c r="T94" s="62"/>
      <c r="U94" s="92"/>
      <c r="V94" s="405">
        <f>+J94+P94+U94</f>
        <v>19</v>
      </c>
      <c r="W94" s="144"/>
      <c r="X94" s="405"/>
    </row>
    <row r="95" spans="1:24" x14ac:dyDescent="0.25">
      <c r="A95" s="70" t="s">
        <v>4</v>
      </c>
      <c r="B95" s="57" t="s">
        <v>70</v>
      </c>
      <c r="C95" t="s">
        <v>206</v>
      </c>
      <c r="D95" s="49">
        <v>42876</v>
      </c>
      <c r="E95" s="429">
        <v>1</v>
      </c>
      <c r="F95" s="435">
        <v>3</v>
      </c>
      <c r="G95" s="436">
        <v>13</v>
      </c>
      <c r="H95" s="57">
        <v>2</v>
      </c>
      <c r="I95" s="62">
        <v>2</v>
      </c>
      <c r="J95" s="75">
        <f>SUM(F95:I95)</f>
        <v>20</v>
      </c>
      <c r="K95" s="436"/>
      <c r="L95" s="436"/>
      <c r="M95" s="436">
        <v>3</v>
      </c>
      <c r="N95" s="436">
        <v>1</v>
      </c>
      <c r="O95" s="62"/>
      <c r="P95" s="84">
        <f>SUM(K95:O95)</f>
        <v>4</v>
      </c>
      <c r="Q95" s="436">
        <v>2</v>
      </c>
      <c r="R95" s="436">
        <v>4</v>
      </c>
      <c r="S95" s="436"/>
      <c r="T95" s="62"/>
      <c r="U95" s="92">
        <f>SUM(Q95:T95)</f>
        <v>6</v>
      </c>
      <c r="V95" s="434">
        <f>+J95+P95+U95</f>
        <v>30</v>
      </c>
      <c r="W95" s="144"/>
      <c r="X95" s="430"/>
    </row>
    <row r="96" spans="1:24" x14ac:dyDescent="0.25">
      <c r="A96" s="70" t="s">
        <v>4</v>
      </c>
      <c r="B96" s="57" t="s">
        <v>70</v>
      </c>
      <c r="C96" t="s">
        <v>232</v>
      </c>
      <c r="D96" s="8">
        <v>42890</v>
      </c>
      <c r="E96" s="448">
        <v>1</v>
      </c>
      <c r="F96" s="450"/>
      <c r="G96" s="451">
        <v>1</v>
      </c>
      <c r="H96" s="57">
        <v>15</v>
      </c>
      <c r="I96" s="451"/>
      <c r="J96" s="75">
        <f>SUM(F96:I96)</f>
        <v>16</v>
      </c>
      <c r="K96" s="451"/>
      <c r="L96" s="451"/>
      <c r="M96" s="451">
        <v>2</v>
      </c>
      <c r="N96" s="451"/>
      <c r="O96" s="62"/>
      <c r="P96" s="84">
        <f>SUM(K96:O96)</f>
        <v>2</v>
      </c>
      <c r="Q96" s="451">
        <v>2</v>
      </c>
      <c r="R96" s="451"/>
      <c r="S96" s="451"/>
      <c r="T96" s="62"/>
      <c r="U96" s="92">
        <f>SUM(Q96:T96)</f>
        <v>2</v>
      </c>
      <c r="V96" s="449">
        <f>+J96+P96+U96</f>
        <v>20</v>
      </c>
      <c r="W96" s="144"/>
      <c r="X96" s="449"/>
    </row>
    <row r="97" spans="1:24" x14ac:dyDescent="0.25">
      <c r="A97" s="70" t="s">
        <v>4</v>
      </c>
      <c r="B97" s="57" t="s">
        <v>70</v>
      </c>
      <c r="C97" t="s">
        <v>220</v>
      </c>
      <c r="D97" s="49">
        <v>42897</v>
      </c>
      <c r="E97" s="455">
        <v>5</v>
      </c>
      <c r="F97" s="456">
        <v>6</v>
      </c>
      <c r="G97" s="457">
        <v>17</v>
      </c>
      <c r="H97" s="57"/>
      <c r="I97" s="457">
        <v>6</v>
      </c>
      <c r="J97" s="75">
        <f t="shared" ref="J97:J98" si="58">SUM(F97:I97)</f>
        <v>29</v>
      </c>
      <c r="K97" s="457"/>
      <c r="L97" s="457"/>
      <c r="M97" s="457"/>
      <c r="N97" s="457"/>
      <c r="O97" s="62"/>
      <c r="P97" s="84"/>
      <c r="Q97" s="457"/>
      <c r="R97" s="457">
        <v>6</v>
      </c>
      <c r="S97" s="457"/>
      <c r="T97" s="62"/>
      <c r="U97" s="92">
        <f t="shared" ref="U97:U98" si="59">SUM(Q97:T97)</f>
        <v>6</v>
      </c>
      <c r="V97" s="455">
        <f t="shared" ref="V97:V98" si="60">+J97+P97+U97</f>
        <v>35</v>
      </c>
      <c r="W97" s="144"/>
      <c r="X97" s="455"/>
    </row>
    <row r="98" spans="1:24" x14ac:dyDescent="0.25">
      <c r="A98" s="70" t="s">
        <v>4</v>
      </c>
      <c r="B98" s="57" t="s">
        <v>70</v>
      </c>
      <c r="C98" t="s">
        <v>222</v>
      </c>
      <c r="D98" s="49">
        <v>42897</v>
      </c>
      <c r="E98" s="455">
        <v>5</v>
      </c>
      <c r="F98" s="456"/>
      <c r="G98" s="457">
        <v>7</v>
      </c>
      <c r="H98" s="57"/>
      <c r="I98" s="457"/>
      <c r="J98" s="75">
        <f t="shared" si="58"/>
        <v>7</v>
      </c>
      <c r="K98" s="457">
        <v>5</v>
      </c>
      <c r="L98" s="457"/>
      <c r="M98" s="457">
        <v>4</v>
      </c>
      <c r="N98" s="457"/>
      <c r="O98" s="62"/>
      <c r="P98" s="84">
        <f t="shared" ref="P98" si="61">SUM(K98:O98)</f>
        <v>9</v>
      </c>
      <c r="Q98" s="457">
        <v>5</v>
      </c>
      <c r="R98" s="457">
        <v>10</v>
      </c>
      <c r="S98" s="457"/>
      <c r="T98" s="62"/>
      <c r="U98" s="92">
        <f t="shared" si="59"/>
        <v>15</v>
      </c>
      <c r="V98" s="455">
        <f t="shared" si="60"/>
        <v>31</v>
      </c>
      <c r="W98" s="144"/>
      <c r="X98" s="455"/>
    </row>
    <row r="99" spans="1:24" ht="15.75" x14ac:dyDescent="0.25">
      <c r="A99" s="124">
        <f>COUNTA(D92:D98)</f>
        <v>6</v>
      </c>
      <c r="B99" t="s">
        <v>65</v>
      </c>
      <c r="D99" s="8"/>
      <c r="E99" s="54"/>
      <c r="F99" s="402">
        <f>SUM(F93:F98)</f>
        <v>13</v>
      </c>
      <c r="G99" s="403">
        <f>SUM(G93:G98)</f>
        <v>72</v>
      </c>
      <c r="H99" s="454">
        <f t="shared" ref="H99:I99" si="62">SUM(H93:H98)</f>
        <v>20</v>
      </c>
      <c r="I99" s="454">
        <f t="shared" si="62"/>
        <v>8</v>
      </c>
      <c r="J99" s="74">
        <f>SUM(J93:J98)</f>
        <v>113</v>
      </c>
      <c r="K99" s="454">
        <f t="shared" ref="K99:N99" si="63">SUM(K93:K98)</f>
        <v>5</v>
      </c>
      <c r="L99" s="462"/>
      <c r="M99" s="454">
        <f t="shared" si="63"/>
        <v>9</v>
      </c>
      <c r="N99" s="454">
        <f t="shared" si="63"/>
        <v>1</v>
      </c>
      <c r="O99" s="67"/>
      <c r="P99" s="74">
        <f>SUM(P93:P98)</f>
        <v>15</v>
      </c>
      <c r="Q99" s="454">
        <f t="shared" ref="Q99:R99" si="64">SUM(Q93:Q98)</f>
        <v>9</v>
      </c>
      <c r="R99" s="454">
        <f t="shared" si="64"/>
        <v>20</v>
      </c>
      <c r="S99" s="18"/>
      <c r="T99" s="454">
        <f>SUM(T93:T98)</f>
        <v>0</v>
      </c>
      <c r="U99" s="440">
        <f>SUM(U93:U98)</f>
        <v>29</v>
      </c>
      <c r="V99" s="2">
        <f>SUM(V93:V98)</f>
        <v>157</v>
      </c>
      <c r="W99" s="143"/>
      <c r="X99" s="139"/>
    </row>
    <row r="100" spans="1:24" x14ac:dyDescent="0.25">
      <c r="A100" s="33"/>
      <c r="B100" s="57"/>
      <c r="D100" s="8"/>
      <c r="E100" s="54"/>
      <c r="F100" s="5"/>
      <c r="G100" s="18"/>
      <c r="H100" s="18"/>
      <c r="I100" s="62"/>
      <c r="J100" s="75"/>
      <c r="K100" s="18"/>
      <c r="L100" s="18"/>
      <c r="M100" s="18"/>
      <c r="N100" s="18"/>
      <c r="O100" s="68"/>
      <c r="P100" s="84"/>
      <c r="Q100" s="18"/>
      <c r="R100" s="18"/>
      <c r="S100" s="18"/>
      <c r="T100" s="68"/>
      <c r="U100" s="97"/>
      <c r="V100" s="55"/>
      <c r="W100" s="146"/>
      <c r="X100" s="139"/>
    </row>
    <row r="101" spans="1:24" x14ac:dyDescent="0.25">
      <c r="A101" s="400"/>
      <c r="B101" s="27"/>
      <c r="E101" s="54"/>
      <c r="F101" s="5"/>
      <c r="G101" s="18"/>
      <c r="H101" s="18"/>
      <c r="I101" s="62"/>
      <c r="J101" s="75"/>
      <c r="K101" s="18"/>
      <c r="L101" s="18"/>
      <c r="M101" s="18"/>
      <c r="N101" s="18"/>
      <c r="O101" s="62"/>
      <c r="P101" s="84"/>
      <c r="Q101" s="18"/>
      <c r="R101" s="18"/>
      <c r="S101" s="18"/>
      <c r="T101" s="62"/>
      <c r="U101" s="92"/>
      <c r="V101" s="55"/>
      <c r="W101" s="144"/>
      <c r="X101" s="139"/>
    </row>
    <row r="102" spans="1:24" ht="15.75" x14ac:dyDescent="0.25">
      <c r="A102" s="421">
        <f>A25+A38+A50+A59+A79+A90+A99</f>
        <v>65</v>
      </c>
      <c r="B102" s="18"/>
      <c r="C102" s="416" t="s">
        <v>109</v>
      </c>
      <c r="E102" s="54"/>
      <c r="F102" s="427">
        <f t="shared" ref="F102:V102" si="65">F25+F38+F50+F59+F79+F90+F99</f>
        <v>248</v>
      </c>
      <c r="G102" s="425">
        <f t="shared" si="65"/>
        <v>443</v>
      </c>
      <c r="H102" s="425">
        <f t="shared" si="65"/>
        <v>57</v>
      </c>
      <c r="I102" s="425">
        <f t="shared" si="65"/>
        <v>117</v>
      </c>
      <c r="J102" s="418">
        <f t="shared" si="65"/>
        <v>865</v>
      </c>
      <c r="K102" s="426">
        <f t="shared" si="65"/>
        <v>165</v>
      </c>
      <c r="L102" s="425">
        <f t="shared" si="65"/>
        <v>139</v>
      </c>
      <c r="M102" s="425">
        <f t="shared" si="65"/>
        <v>206</v>
      </c>
      <c r="N102" s="425">
        <f t="shared" si="65"/>
        <v>33</v>
      </c>
      <c r="O102" s="425">
        <f t="shared" si="65"/>
        <v>9</v>
      </c>
      <c r="P102" s="418">
        <f t="shared" si="65"/>
        <v>560</v>
      </c>
      <c r="Q102" s="426">
        <f t="shared" si="65"/>
        <v>161</v>
      </c>
      <c r="R102" s="425">
        <f t="shared" si="65"/>
        <v>191</v>
      </c>
      <c r="S102" s="425">
        <f t="shared" si="65"/>
        <v>29</v>
      </c>
      <c r="T102" s="425">
        <f t="shared" si="65"/>
        <v>30</v>
      </c>
      <c r="U102" s="428">
        <f t="shared" si="65"/>
        <v>413</v>
      </c>
      <c r="V102" s="419">
        <f t="shared" si="65"/>
        <v>1838</v>
      </c>
      <c r="W102" s="144"/>
      <c r="X102" s="139"/>
    </row>
    <row r="103" spans="1:24" x14ac:dyDescent="0.25">
      <c r="A103" s="4"/>
      <c r="B103" s="27"/>
      <c r="D103" s="603" t="s">
        <v>246</v>
      </c>
      <c r="E103" s="603"/>
      <c r="F103" s="5"/>
      <c r="G103" s="18"/>
      <c r="H103" s="18"/>
      <c r="I103" s="62"/>
      <c r="J103" s="171">
        <f>J102/V102</f>
        <v>0.47062023939064201</v>
      </c>
      <c r="K103" s="18"/>
      <c r="L103" s="18"/>
      <c r="M103" s="18"/>
      <c r="N103" s="18"/>
      <c r="O103" s="62"/>
      <c r="P103" s="171">
        <f>P102/V102</f>
        <v>0.30467899891186073</v>
      </c>
      <c r="Q103" s="18"/>
      <c r="R103" s="18"/>
      <c r="S103" s="18"/>
      <c r="T103" s="62"/>
      <c r="U103" s="241">
        <f>U102/V102</f>
        <v>0.22470076169749728</v>
      </c>
      <c r="V103" s="43"/>
      <c r="W103" s="144"/>
      <c r="X103" s="139"/>
    </row>
    <row r="104" spans="1:24" x14ac:dyDescent="0.25">
      <c r="A104" s="12"/>
      <c r="B104" s="11"/>
      <c r="C104" s="11"/>
      <c r="D104" s="11"/>
      <c r="E104" s="11"/>
      <c r="F104" s="12"/>
      <c r="G104" s="11"/>
      <c r="H104" s="11"/>
      <c r="I104" s="66"/>
      <c r="J104" s="82"/>
      <c r="K104" s="11"/>
      <c r="L104" s="11"/>
      <c r="M104" s="11"/>
      <c r="N104" s="11"/>
      <c r="O104" s="66"/>
      <c r="P104" s="90"/>
      <c r="Q104" s="11"/>
      <c r="R104" s="11"/>
      <c r="S104" s="11"/>
      <c r="T104" s="66"/>
      <c r="U104" s="100"/>
      <c r="V104" s="12"/>
      <c r="W104" s="147"/>
      <c r="X104" s="165"/>
    </row>
    <row r="105" spans="1:24" x14ac:dyDescent="0.25">
      <c r="E105" s="122" t="s">
        <v>62</v>
      </c>
      <c r="F105" s="52" t="s">
        <v>3</v>
      </c>
      <c r="G105" s="53" t="s">
        <v>84</v>
      </c>
      <c r="H105" s="53" t="s">
        <v>49</v>
      </c>
      <c r="I105" s="58" t="s">
        <v>48</v>
      </c>
      <c r="J105" s="74"/>
      <c r="K105" s="53" t="s">
        <v>5</v>
      </c>
      <c r="L105" s="53" t="s">
        <v>6</v>
      </c>
      <c r="M105" s="53" t="s">
        <v>7</v>
      </c>
      <c r="N105" s="53" t="s">
        <v>9</v>
      </c>
      <c r="O105" s="58" t="s">
        <v>43</v>
      </c>
      <c r="P105" s="83" t="s">
        <v>52</v>
      </c>
      <c r="Q105" s="53" t="s">
        <v>1</v>
      </c>
      <c r="R105" s="53" t="s">
        <v>8</v>
      </c>
      <c r="S105" s="53" t="s">
        <v>49</v>
      </c>
      <c r="T105" s="58" t="s">
        <v>16</v>
      </c>
      <c r="U105" s="101"/>
    </row>
    <row r="106" spans="1:24" x14ac:dyDescent="0.25">
      <c r="E106" s="115" t="s">
        <v>64</v>
      </c>
      <c r="F106" s="6" t="s">
        <v>55</v>
      </c>
      <c r="G106" s="56" t="s">
        <v>83</v>
      </c>
      <c r="H106" s="56" t="s">
        <v>50</v>
      </c>
      <c r="I106" s="56" t="s">
        <v>55</v>
      </c>
      <c r="J106" s="76" t="s">
        <v>51</v>
      </c>
      <c r="K106" s="56"/>
      <c r="L106" s="56" t="s">
        <v>18</v>
      </c>
      <c r="M106" s="56" t="s">
        <v>10</v>
      </c>
      <c r="N106" s="56"/>
      <c r="O106" s="59"/>
      <c r="P106" s="85" t="s">
        <v>53</v>
      </c>
      <c r="Q106" s="56"/>
      <c r="R106" s="56"/>
      <c r="S106" s="56" t="s">
        <v>15</v>
      </c>
      <c r="T106" s="59"/>
      <c r="U106" s="99" t="s">
        <v>54</v>
      </c>
    </row>
    <row r="107" spans="1:24" x14ac:dyDescent="0.25">
      <c r="E107" s="122" t="s">
        <v>63</v>
      </c>
      <c r="F107" s="13">
        <f>F8</f>
        <v>36</v>
      </c>
      <c r="G107" s="9">
        <f>G8</f>
        <v>74</v>
      </c>
      <c r="H107" s="9">
        <f>H8</f>
        <v>16</v>
      </c>
      <c r="I107" s="9">
        <f>I8</f>
        <v>16</v>
      </c>
      <c r="J107" s="221">
        <f t="shared" ref="J107" si="66">SUM(F107:I107)</f>
        <v>142</v>
      </c>
      <c r="K107" s="9">
        <f>K8</f>
        <v>26</v>
      </c>
      <c r="L107" s="9">
        <f>L8</f>
        <v>13</v>
      </c>
      <c r="M107" s="9">
        <f>M8</f>
        <v>31</v>
      </c>
      <c r="N107" s="9">
        <f>N8</f>
        <v>7</v>
      </c>
      <c r="O107" s="9">
        <f>O8</f>
        <v>1</v>
      </c>
      <c r="P107" s="222">
        <f t="shared" ref="P107" si="67">SUM(K107:O107)</f>
        <v>78</v>
      </c>
      <c r="Q107" s="9">
        <f>Q8</f>
        <v>27</v>
      </c>
      <c r="R107" s="9">
        <f>R8</f>
        <v>30</v>
      </c>
      <c r="S107" s="9">
        <f>S8</f>
        <v>5</v>
      </c>
      <c r="T107" s="9">
        <f>T8</f>
        <v>7</v>
      </c>
      <c r="U107" s="223">
        <f t="shared" ref="U107" si="68">SUM(Q107:T107)</f>
        <v>69</v>
      </c>
      <c r="V107" s="224">
        <f>J107+P107+U107</f>
        <v>289</v>
      </c>
    </row>
    <row r="108" spans="1:24" x14ac:dyDescent="0.25">
      <c r="D108" s="603" t="s">
        <v>246</v>
      </c>
      <c r="E108" s="603"/>
      <c r="F108" s="480"/>
      <c r="G108" s="480"/>
      <c r="H108" s="480"/>
      <c r="I108" s="480"/>
      <c r="J108" s="484">
        <f>J107/V107</f>
        <v>0.49134948096885811</v>
      </c>
      <c r="K108" s="480"/>
      <c r="L108" s="480"/>
      <c r="M108" s="480"/>
      <c r="N108" s="480"/>
      <c r="O108" s="480"/>
      <c r="P108" s="484">
        <f>P107/V107</f>
        <v>0.26989619377162632</v>
      </c>
      <c r="Q108" s="480"/>
      <c r="R108" s="480"/>
      <c r="S108" s="480"/>
      <c r="T108" s="480"/>
      <c r="U108" s="484">
        <f>U107/V107</f>
        <v>0.23875432525951557</v>
      </c>
      <c r="V108" s="485"/>
      <c r="X108" s="479"/>
    </row>
    <row r="110" spans="1:24" x14ac:dyDescent="0.25">
      <c r="C110" t="s">
        <v>79</v>
      </c>
    </row>
  </sheetData>
  <mergeCells count="13">
    <mergeCell ref="D108:E108"/>
    <mergeCell ref="D103:E103"/>
    <mergeCell ref="D14:E14"/>
    <mergeCell ref="F15:U15"/>
    <mergeCell ref="F3:U3"/>
    <mergeCell ref="D9:E9"/>
    <mergeCell ref="D10:E10"/>
    <mergeCell ref="D11:E11"/>
    <mergeCell ref="D12:E12"/>
    <mergeCell ref="D13:E13"/>
    <mergeCell ref="D6:E6"/>
    <mergeCell ref="D7:E7"/>
    <mergeCell ref="D8:E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" workbookViewId="0">
      <selection activeCell="C24" sqref="C24"/>
    </sheetView>
  </sheetViews>
  <sheetFormatPr baseColWidth="10" defaultRowHeight="15" x14ac:dyDescent="0.25"/>
  <cols>
    <col min="1" max="1" width="1.5703125" customWidth="1"/>
    <col min="2" max="2" width="2.7109375" customWidth="1"/>
    <col min="3" max="3" width="29.42578125" customWidth="1"/>
    <col min="5" max="5" width="10.140625" customWidth="1"/>
    <col min="6" max="6" width="10.28515625" customWidth="1"/>
    <col min="7" max="7" width="3.140625" customWidth="1"/>
    <col min="9" max="9" width="10.28515625" customWidth="1"/>
    <col min="10" max="10" width="10" customWidth="1"/>
  </cols>
  <sheetData>
    <row r="1" spans="1:10" ht="20.25" x14ac:dyDescent="0.3">
      <c r="A1" s="531" t="s">
        <v>202</v>
      </c>
      <c r="B1" s="530"/>
    </row>
    <row r="4" spans="1:10" x14ac:dyDescent="0.25">
      <c r="C4" t="s">
        <v>273</v>
      </c>
      <c r="H4" s="520"/>
      <c r="I4" s="520"/>
      <c r="J4" s="520"/>
    </row>
    <row r="5" spans="1:10" x14ac:dyDescent="0.25">
      <c r="C5" t="s">
        <v>274</v>
      </c>
      <c r="H5" s="520"/>
      <c r="I5" s="520"/>
      <c r="J5" s="520"/>
    </row>
    <row r="6" spans="1:10" x14ac:dyDescent="0.25">
      <c r="H6" s="27"/>
      <c r="I6" s="520"/>
      <c r="J6" s="520"/>
    </row>
    <row r="8" spans="1:10" x14ac:dyDescent="0.25">
      <c r="D8" s="243" t="s">
        <v>106</v>
      </c>
      <c r="E8" s="517" t="s">
        <v>106</v>
      </c>
      <c r="F8" s="518" t="s">
        <v>82</v>
      </c>
    </row>
    <row r="9" spans="1:10" x14ac:dyDescent="0.25">
      <c r="D9" s="5" t="s">
        <v>127</v>
      </c>
      <c r="E9" s="184" t="s">
        <v>105</v>
      </c>
      <c r="F9" s="247" t="s">
        <v>134</v>
      </c>
    </row>
    <row r="10" spans="1:10" x14ac:dyDescent="0.25">
      <c r="D10" s="12"/>
      <c r="E10" s="244" t="s">
        <v>128</v>
      </c>
      <c r="F10" s="245" t="s">
        <v>105</v>
      </c>
    </row>
    <row r="12" spans="1:10" ht="18.75" x14ac:dyDescent="0.3">
      <c r="A12" s="613" t="s">
        <v>125</v>
      </c>
      <c r="B12" s="613"/>
      <c r="C12" s="613"/>
    </row>
    <row r="13" spans="1:10" ht="18.75" x14ac:dyDescent="0.3">
      <c r="A13" s="16"/>
    </row>
    <row r="14" spans="1:10" x14ac:dyDescent="0.25">
      <c r="B14" s="246">
        <v>1</v>
      </c>
      <c r="C14" t="s">
        <v>126</v>
      </c>
      <c r="D14" s="526">
        <v>219</v>
      </c>
      <c r="E14" s="526">
        <v>289</v>
      </c>
      <c r="F14" s="527">
        <f t="shared" ref="F14:F29" si="0">D14/E14</f>
        <v>0.75778546712802763</v>
      </c>
      <c r="G14" s="248"/>
      <c r="H14" s="250"/>
      <c r="I14" s="250"/>
      <c r="J14" s="251"/>
    </row>
    <row r="15" spans="1:10" x14ac:dyDescent="0.25">
      <c r="B15" s="246">
        <v>2</v>
      </c>
      <c r="C15" t="s">
        <v>129</v>
      </c>
      <c r="D15" s="526">
        <v>32</v>
      </c>
      <c r="E15" s="526">
        <v>51</v>
      </c>
      <c r="F15" s="527">
        <f t="shared" si="0"/>
        <v>0.62745098039215685</v>
      </c>
      <c r="H15" s="250"/>
      <c r="I15" s="250"/>
      <c r="J15" s="251"/>
    </row>
    <row r="16" spans="1:10" x14ac:dyDescent="0.25">
      <c r="B16" s="246">
        <v>3</v>
      </c>
      <c r="C16" t="s">
        <v>133</v>
      </c>
      <c r="D16" s="526">
        <v>87</v>
      </c>
      <c r="E16" s="526">
        <v>159</v>
      </c>
      <c r="F16" s="527">
        <f t="shared" si="0"/>
        <v>0.54716981132075471</v>
      </c>
      <c r="H16" s="250"/>
      <c r="I16" s="250"/>
      <c r="J16" s="251"/>
    </row>
    <row r="17" spans="1:10" x14ac:dyDescent="0.25">
      <c r="B17" s="516"/>
      <c r="D17" s="526"/>
      <c r="E17" s="526"/>
      <c r="F17" s="529"/>
      <c r="H17" s="250"/>
      <c r="I17" s="250"/>
      <c r="J17" s="251"/>
    </row>
    <row r="18" spans="1:10" x14ac:dyDescent="0.25">
      <c r="B18" s="252">
        <v>4</v>
      </c>
      <c r="C18" t="s">
        <v>201</v>
      </c>
      <c r="D18" s="526">
        <v>33</v>
      </c>
      <c r="E18" s="526">
        <v>78</v>
      </c>
      <c r="F18" s="528">
        <f t="shared" si="0"/>
        <v>0.42307692307692307</v>
      </c>
      <c r="H18" s="250"/>
      <c r="I18" s="250"/>
      <c r="J18" s="251"/>
    </row>
    <row r="19" spans="1:10" x14ac:dyDescent="0.25">
      <c r="B19" s="246">
        <v>5</v>
      </c>
      <c r="C19" t="s">
        <v>233</v>
      </c>
      <c r="D19" s="526">
        <v>20</v>
      </c>
      <c r="E19" s="526">
        <v>51</v>
      </c>
      <c r="F19" s="528">
        <f t="shared" si="0"/>
        <v>0.39215686274509803</v>
      </c>
      <c r="H19" s="250"/>
      <c r="I19" s="250"/>
      <c r="J19" s="251"/>
    </row>
    <row r="20" spans="1:10" x14ac:dyDescent="0.25">
      <c r="B20" s="602"/>
      <c r="D20" s="526"/>
      <c r="E20" s="526"/>
      <c r="F20" s="528"/>
      <c r="H20" s="250"/>
      <c r="I20" s="250"/>
      <c r="J20" s="251"/>
    </row>
    <row r="21" spans="1:10" x14ac:dyDescent="0.25">
      <c r="B21" s="516">
        <v>6</v>
      </c>
      <c r="C21" t="s">
        <v>132</v>
      </c>
      <c r="D21" s="526">
        <v>100</v>
      </c>
      <c r="E21" s="526">
        <v>289</v>
      </c>
      <c r="F21" s="528">
        <f>D21/E21</f>
        <v>0.34602076124567471</v>
      </c>
      <c r="H21" s="250"/>
      <c r="I21" s="250"/>
      <c r="J21" s="251"/>
    </row>
    <row r="22" spans="1:10" x14ac:dyDescent="0.25">
      <c r="B22" s="246">
        <v>7</v>
      </c>
      <c r="C22" t="s">
        <v>135</v>
      </c>
      <c r="D22" s="526">
        <v>99</v>
      </c>
      <c r="E22" s="526">
        <v>289</v>
      </c>
      <c r="F22" s="528">
        <f t="shared" si="0"/>
        <v>0.34256055363321797</v>
      </c>
      <c r="H22" s="250"/>
      <c r="I22" s="250"/>
      <c r="J22" s="251"/>
    </row>
    <row r="23" spans="1:10" x14ac:dyDescent="0.25">
      <c r="B23" s="246">
        <v>8</v>
      </c>
      <c r="C23" t="s">
        <v>131</v>
      </c>
      <c r="D23" s="526">
        <v>98</v>
      </c>
      <c r="E23" s="526">
        <v>289</v>
      </c>
      <c r="F23" s="528">
        <f t="shared" si="0"/>
        <v>0.33910034602076122</v>
      </c>
      <c r="H23" s="250"/>
      <c r="I23" s="250"/>
      <c r="J23" s="251"/>
    </row>
    <row r="24" spans="1:10" x14ac:dyDescent="0.25">
      <c r="B24" s="404"/>
      <c r="H24" s="250"/>
      <c r="I24" s="250"/>
      <c r="J24" s="251"/>
    </row>
    <row r="25" spans="1:10" x14ac:dyDescent="0.25">
      <c r="B25" s="246">
        <v>9</v>
      </c>
      <c r="C25" t="s">
        <v>200</v>
      </c>
      <c r="D25" s="526">
        <v>19</v>
      </c>
      <c r="E25" s="526">
        <v>78</v>
      </c>
      <c r="F25" s="528">
        <f t="shared" si="0"/>
        <v>0.24358974358974358</v>
      </c>
      <c r="H25" s="250"/>
      <c r="I25" s="250"/>
      <c r="J25" s="251"/>
    </row>
    <row r="26" spans="1:10" x14ac:dyDescent="0.25">
      <c r="B26" s="246">
        <v>10</v>
      </c>
      <c r="C26" t="s">
        <v>199</v>
      </c>
      <c r="D26" s="526">
        <v>52</v>
      </c>
      <c r="E26" s="526">
        <v>289</v>
      </c>
      <c r="F26" s="528">
        <f t="shared" si="0"/>
        <v>0.17993079584775087</v>
      </c>
      <c r="H26" s="250"/>
      <c r="I26" s="250"/>
      <c r="J26" s="251"/>
    </row>
    <row r="27" spans="1:10" x14ac:dyDescent="0.25">
      <c r="B27" s="398">
        <v>11</v>
      </c>
      <c r="C27" t="s">
        <v>149</v>
      </c>
      <c r="D27" s="526">
        <v>48</v>
      </c>
      <c r="E27" s="526">
        <v>289</v>
      </c>
      <c r="F27" s="528">
        <f t="shared" si="0"/>
        <v>0.16608996539792387</v>
      </c>
      <c r="H27" s="250"/>
      <c r="I27" s="250"/>
      <c r="J27" s="251"/>
    </row>
    <row r="28" spans="1:10" x14ac:dyDescent="0.25">
      <c r="B28" s="477">
        <v>11</v>
      </c>
      <c r="C28" t="s">
        <v>243</v>
      </c>
      <c r="D28" s="526">
        <v>48</v>
      </c>
      <c r="E28" s="526">
        <v>289</v>
      </c>
      <c r="F28" s="528">
        <f t="shared" si="0"/>
        <v>0.16608996539792387</v>
      </c>
      <c r="H28" s="250"/>
      <c r="I28" s="250"/>
      <c r="J28" s="251"/>
    </row>
    <row r="29" spans="1:10" x14ac:dyDescent="0.25">
      <c r="B29" s="448">
        <v>13</v>
      </c>
      <c r="C29" t="s">
        <v>130</v>
      </c>
      <c r="D29" s="526">
        <v>41</v>
      </c>
      <c r="E29" s="526">
        <v>289</v>
      </c>
      <c r="F29" s="528">
        <f t="shared" si="0"/>
        <v>0.14186851211072665</v>
      </c>
      <c r="H29" s="250"/>
      <c r="I29" s="250"/>
      <c r="J29" s="251"/>
    </row>
    <row r="30" spans="1:10" x14ac:dyDescent="0.25">
      <c r="B30" s="477"/>
      <c r="D30" s="477"/>
      <c r="E30" s="477"/>
      <c r="F30" s="251"/>
      <c r="H30" s="250"/>
      <c r="I30" s="250"/>
      <c r="J30" s="251"/>
    </row>
    <row r="31" spans="1:10" x14ac:dyDescent="0.25">
      <c r="H31" s="249"/>
      <c r="I31" s="249"/>
    </row>
    <row r="32" spans="1:10" x14ac:dyDescent="0.25">
      <c r="A32" s="260"/>
      <c r="B32" t="s">
        <v>137</v>
      </c>
      <c r="H32" s="249"/>
      <c r="I32" s="249"/>
    </row>
    <row r="33" spans="1:9" x14ac:dyDescent="0.25">
      <c r="A33" s="260"/>
      <c r="B33" t="s">
        <v>139</v>
      </c>
      <c r="H33" s="249"/>
      <c r="I33" s="249"/>
    </row>
    <row r="34" spans="1:9" x14ac:dyDescent="0.25">
      <c r="H34" s="249"/>
      <c r="I34" s="249"/>
    </row>
    <row r="35" spans="1:9" x14ac:dyDescent="0.25">
      <c r="A35" t="s">
        <v>138</v>
      </c>
    </row>
    <row r="36" spans="1:9" x14ac:dyDescent="0.25">
      <c r="A36">
        <v>1</v>
      </c>
      <c r="B36">
        <v>1</v>
      </c>
      <c r="C36" t="s">
        <v>267</v>
      </c>
    </row>
    <row r="37" spans="1:9" x14ac:dyDescent="0.25">
      <c r="B37" s="477"/>
      <c r="C37" t="s">
        <v>140</v>
      </c>
    </row>
    <row r="38" spans="1:9" x14ac:dyDescent="0.25">
      <c r="B38" s="255">
        <v>2</v>
      </c>
      <c r="C38" t="s">
        <v>275</v>
      </c>
    </row>
    <row r="39" spans="1:9" x14ac:dyDescent="0.25">
      <c r="B39" s="255"/>
      <c r="C39" t="s">
        <v>276</v>
      </c>
    </row>
    <row r="40" spans="1:9" x14ac:dyDescent="0.25">
      <c r="B40" s="255">
        <v>3</v>
      </c>
      <c r="C40" t="s">
        <v>278</v>
      </c>
    </row>
    <row r="41" spans="1:9" x14ac:dyDescent="0.25">
      <c r="B41" s="516"/>
      <c r="C41" t="s">
        <v>277</v>
      </c>
    </row>
    <row r="42" spans="1:9" x14ac:dyDescent="0.25">
      <c r="B42" s="255">
        <v>4</v>
      </c>
      <c r="C42" t="s">
        <v>244</v>
      </c>
    </row>
    <row r="43" spans="1:9" x14ac:dyDescent="0.25">
      <c r="B43" s="255">
        <v>5</v>
      </c>
      <c r="C43" t="s">
        <v>268</v>
      </c>
    </row>
    <row r="44" spans="1:9" x14ac:dyDescent="0.25">
      <c r="B44" s="255"/>
      <c r="C44" t="s">
        <v>264</v>
      </c>
    </row>
    <row r="45" spans="1:9" x14ac:dyDescent="0.25">
      <c r="B45" s="255"/>
      <c r="C45" t="s">
        <v>265</v>
      </c>
    </row>
    <row r="46" spans="1:9" x14ac:dyDescent="0.25">
      <c r="B46" s="507"/>
      <c r="C46" t="s">
        <v>269</v>
      </c>
    </row>
    <row r="47" spans="1:9" x14ac:dyDescent="0.25">
      <c r="B47" s="255"/>
    </row>
    <row r="51" spans="1:3" ht="18.75" x14ac:dyDescent="0.3">
      <c r="A51" s="613" t="s">
        <v>141</v>
      </c>
      <c r="B51" s="613"/>
      <c r="C51" s="613"/>
    </row>
    <row r="52" spans="1:3" ht="18.75" x14ac:dyDescent="0.3">
      <c r="A52" s="261"/>
      <c r="B52" s="262"/>
      <c r="C52" s="262"/>
    </row>
    <row r="53" spans="1:3" x14ac:dyDescent="0.25">
      <c r="C53" t="s">
        <v>143</v>
      </c>
    </row>
    <row r="54" spans="1:3" x14ac:dyDescent="0.25">
      <c r="C54" t="s">
        <v>270</v>
      </c>
    </row>
    <row r="55" spans="1:3" x14ac:dyDescent="0.25">
      <c r="C55" t="s">
        <v>245</v>
      </c>
    </row>
    <row r="56" spans="1:3" x14ac:dyDescent="0.25">
      <c r="C56" t="s">
        <v>144</v>
      </c>
    </row>
  </sheetData>
  <sortState ref="C18:J29">
    <sortCondition descending="1" ref="F18:F29"/>
  </sortState>
  <mergeCells count="2">
    <mergeCell ref="A51:C51"/>
    <mergeCell ref="A12:C12"/>
  </mergeCells>
  <pageMargins left="0" right="0" top="0.15748031496062992" bottom="0.15748031496062992" header="0" footer="0"/>
  <pageSetup paperSize="9" scale="97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B1" workbookViewId="0">
      <selection activeCell="I5" sqref="I5:I8"/>
    </sheetView>
  </sheetViews>
  <sheetFormatPr baseColWidth="10" defaultRowHeight="15" x14ac:dyDescent="0.25"/>
  <cols>
    <col min="1" max="1" width="1.7109375" hidden="1" customWidth="1"/>
    <col min="2" max="2" width="9.85546875" customWidth="1"/>
    <col min="3" max="3" width="17.140625" customWidth="1"/>
    <col min="4" max="4" width="8.28515625" customWidth="1"/>
    <col min="5" max="6" width="5.42578125" customWidth="1"/>
    <col min="7" max="7" width="3.5703125" customWidth="1"/>
    <col min="8" max="8" width="5.28515625" customWidth="1"/>
    <col min="9" max="9" width="4.85546875" customWidth="1"/>
    <col min="10" max="10" width="5.42578125" customWidth="1"/>
    <col min="11" max="11" width="5" customWidth="1"/>
    <col min="12" max="12" width="4.7109375" customWidth="1"/>
    <col min="13" max="13" width="4.85546875" customWidth="1"/>
    <col min="14" max="15" width="5.140625" customWidth="1"/>
    <col min="16" max="16" width="4.42578125" customWidth="1"/>
    <col min="17" max="17" width="5.28515625" customWidth="1"/>
    <col min="18" max="18" width="6.140625" customWidth="1"/>
    <col min="19" max="19" width="7.5703125" customWidth="1"/>
    <col min="20" max="20" width="6.7109375" customWidth="1"/>
    <col min="21" max="21" width="7.28515625" customWidth="1"/>
    <col min="22" max="22" width="4.85546875" customWidth="1"/>
    <col min="23" max="23" width="6.5703125" customWidth="1"/>
    <col min="24" max="24" width="6.7109375" customWidth="1"/>
  </cols>
  <sheetData>
    <row r="1" spans="2:24" ht="18" x14ac:dyDescent="0.25">
      <c r="B1" s="133" t="s">
        <v>148</v>
      </c>
    </row>
    <row r="4" spans="2:24" x14ac:dyDescent="0.25">
      <c r="E4" s="614" t="s">
        <v>247</v>
      </c>
      <c r="F4" s="615"/>
      <c r="G4" s="615"/>
      <c r="H4" s="487">
        <f>E9+F9+G9+H9</f>
        <v>142</v>
      </c>
      <c r="I4" s="616" t="s">
        <v>248</v>
      </c>
      <c r="J4" s="617"/>
      <c r="K4" s="617"/>
      <c r="L4" s="617"/>
      <c r="M4" s="488">
        <f>I9+J9+K9+L9+M9</f>
        <v>78</v>
      </c>
      <c r="N4" s="618" t="s">
        <v>249</v>
      </c>
      <c r="O4" s="619"/>
      <c r="P4" s="619"/>
      <c r="Q4" s="489">
        <f>N9+O9+P9+Q9</f>
        <v>69</v>
      </c>
    </row>
    <row r="5" spans="2:24" ht="16.5" customHeight="1" x14ac:dyDescent="0.25">
      <c r="E5" s="625" t="s">
        <v>3</v>
      </c>
      <c r="F5" s="643" t="s">
        <v>4</v>
      </c>
      <c r="G5" s="646" t="s">
        <v>151</v>
      </c>
      <c r="H5" s="643" t="s">
        <v>152</v>
      </c>
      <c r="I5" s="640" t="s">
        <v>5</v>
      </c>
      <c r="J5" s="637" t="s">
        <v>6</v>
      </c>
      <c r="K5" s="637" t="s">
        <v>7</v>
      </c>
      <c r="L5" s="637" t="s">
        <v>9</v>
      </c>
      <c r="M5" s="637" t="s">
        <v>142</v>
      </c>
      <c r="N5" s="634" t="s">
        <v>154</v>
      </c>
      <c r="O5" s="628" t="s">
        <v>8</v>
      </c>
      <c r="P5" s="631" t="s">
        <v>153</v>
      </c>
      <c r="Q5" s="628" t="s">
        <v>150</v>
      </c>
    </row>
    <row r="6" spans="2:24" x14ac:dyDescent="0.25">
      <c r="E6" s="626"/>
      <c r="F6" s="644"/>
      <c r="G6" s="647"/>
      <c r="H6" s="644"/>
      <c r="I6" s="641"/>
      <c r="J6" s="638"/>
      <c r="K6" s="638"/>
      <c r="L6" s="638"/>
      <c r="M6" s="638"/>
      <c r="N6" s="635"/>
      <c r="O6" s="629"/>
      <c r="P6" s="632"/>
      <c r="Q6" s="629"/>
    </row>
    <row r="7" spans="2:24" x14ac:dyDescent="0.25">
      <c r="B7" s="172" t="s">
        <v>107</v>
      </c>
      <c r="C7" s="346" t="s">
        <v>21</v>
      </c>
      <c r="D7" s="347" t="s">
        <v>20</v>
      </c>
      <c r="E7" s="626"/>
      <c r="F7" s="644"/>
      <c r="G7" s="647"/>
      <c r="H7" s="644"/>
      <c r="I7" s="641"/>
      <c r="J7" s="638"/>
      <c r="K7" s="638"/>
      <c r="L7" s="638"/>
      <c r="M7" s="638"/>
      <c r="N7" s="635"/>
      <c r="O7" s="629"/>
      <c r="P7" s="632"/>
      <c r="Q7" s="629"/>
      <c r="R7" s="649" t="s">
        <v>161</v>
      </c>
      <c r="S7" s="650"/>
      <c r="T7" s="651" t="s">
        <v>162</v>
      </c>
      <c r="U7" s="652"/>
      <c r="V7" s="620" t="s">
        <v>160</v>
      </c>
      <c r="W7" s="621"/>
      <c r="X7" s="198" t="s">
        <v>11</v>
      </c>
    </row>
    <row r="8" spans="2:24" ht="17.25" customHeight="1" x14ac:dyDescent="0.25">
      <c r="B8" s="6" t="s">
        <v>108</v>
      </c>
      <c r="C8" s="11"/>
      <c r="D8" s="177"/>
      <c r="E8" s="627"/>
      <c r="F8" s="645"/>
      <c r="G8" s="648"/>
      <c r="H8" s="645"/>
      <c r="I8" s="642"/>
      <c r="J8" s="639"/>
      <c r="K8" s="639"/>
      <c r="L8" s="639"/>
      <c r="M8" s="639"/>
      <c r="N8" s="636"/>
      <c r="O8" s="630"/>
      <c r="P8" s="633"/>
      <c r="Q8" s="630"/>
      <c r="R8" s="365" t="s">
        <v>159</v>
      </c>
      <c r="S8" s="173" t="s">
        <v>91</v>
      </c>
      <c r="T8" s="180" t="s">
        <v>159</v>
      </c>
      <c r="U8" s="173" t="s">
        <v>91</v>
      </c>
      <c r="V8" s="192" t="s">
        <v>159</v>
      </c>
      <c r="W8" s="173" t="s">
        <v>91</v>
      </c>
      <c r="X8" s="199" t="s">
        <v>105</v>
      </c>
    </row>
    <row r="9" spans="2:24" x14ac:dyDescent="0.25">
      <c r="B9" s="270"/>
      <c r="C9" s="27"/>
      <c r="D9" s="1"/>
      <c r="E9" s="13">
        <v>36</v>
      </c>
      <c r="F9" s="13">
        <v>74</v>
      </c>
      <c r="G9" s="13">
        <v>16</v>
      </c>
      <c r="H9" s="13">
        <v>16</v>
      </c>
      <c r="I9" s="13">
        <v>26</v>
      </c>
      <c r="J9" s="13">
        <v>13</v>
      </c>
      <c r="K9" s="13">
        <v>31</v>
      </c>
      <c r="L9" s="13">
        <v>7</v>
      </c>
      <c r="M9" s="13">
        <v>1</v>
      </c>
      <c r="N9" s="13">
        <v>27</v>
      </c>
      <c r="O9" s="13">
        <v>30</v>
      </c>
      <c r="P9" s="13">
        <v>5</v>
      </c>
      <c r="Q9" s="127">
        <v>7</v>
      </c>
      <c r="R9" s="356">
        <f>SUM(E9:Q9)</f>
        <v>289</v>
      </c>
      <c r="S9" s="269"/>
      <c r="T9" s="185"/>
      <c r="U9" s="269"/>
      <c r="V9" s="271"/>
      <c r="W9" s="269"/>
      <c r="X9" s="272"/>
    </row>
    <row r="10" spans="2:24" ht="15.75" x14ac:dyDescent="0.25">
      <c r="B10" s="622" t="s">
        <v>163</v>
      </c>
      <c r="C10" s="623"/>
      <c r="D10" s="624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4"/>
      <c r="R10" s="357"/>
      <c r="S10" s="269"/>
      <c r="T10" s="185"/>
      <c r="U10" s="269"/>
      <c r="V10" s="271"/>
      <c r="W10" s="269"/>
      <c r="X10" s="272"/>
    </row>
    <row r="11" spans="2:24" x14ac:dyDescent="0.25">
      <c r="B11" s="4"/>
      <c r="D11" s="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58"/>
      <c r="S11" s="1"/>
      <c r="T11" s="181"/>
      <c r="U11" s="1"/>
      <c r="V11" s="193"/>
      <c r="W11" s="1"/>
      <c r="X11" s="200"/>
    </row>
    <row r="12" spans="2:24" x14ac:dyDescent="0.25">
      <c r="B12" s="33" t="s">
        <v>18</v>
      </c>
      <c r="C12" t="s">
        <v>157</v>
      </c>
      <c r="D12" s="178">
        <v>43024</v>
      </c>
      <c r="E12" s="254">
        <v>5</v>
      </c>
      <c r="F12" s="254">
        <v>13</v>
      </c>
      <c r="G12" s="254"/>
      <c r="H12" s="254">
        <v>4</v>
      </c>
      <c r="I12" s="254">
        <v>13</v>
      </c>
      <c r="J12" s="254">
        <v>12</v>
      </c>
      <c r="K12" s="254">
        <v>13</v>
      </c>
      <c r="L12" s="254"/>
      <c r="M12" s="254">
        <v>1</v>
      </c>
      <c r="N12" s="254"/>
      <c r="O12" s="254"/>
      <c r="P12" s="254"/>
      <c r="Q12" s="254"/>
      <c r="R12" s="359">
        <f>SUM(E12:Q12)</f>
        <v>61</v>
      </c>
      <c r="S12" s="350">
        <f>R12/X12</f>
        <v>0.69318181818181823</v>
      </c>
      <c r="T12" s="182">
        <v>14</v>
      </c>
      <c r="U12" s="350">
        <f>T12/X12</f>
        <v>0.15909090909090909</v>
      </c>
      <c r="V12" s="194">
        <v>13</v>
      </c>
      <c r="W12" s="350">
        <f>V12/X12</f>
        <v>0.14772727272727273</v>
      </c>
      <c r="X12" s="201">
        <f>R12+T12+V12</f>
        <v>88</v>
      </c>
    </row>
    <row r="13" spans="2:24" x14ac:dyDescent="0.25">
      <c r="B13" s="33" t="s">
        <v>18</v>
      </c>
      <c r="C13" t="s">
        <v>156</v>
      </c>
      <c r="D13" s="179">
        <v>42771</v>
      </c>
      <c r="E13" s="254">
        <v>5</v>
      </c>
      <c r="F13" s="254">
        <v>17</v>
      </c>
      <c r="G13" s="254">
        <v>1</v>
      </c>
      <c r="H13" s="254">
        <v>2</v>
      </c>
      <c r="I13" s="254">
        <v>9</v>
      </c>
      <c r="J13" s="254">
        <v>8</v>
      </c>
      <c r="K13" s="254">
        <v>1</v>
      </c>
      <c r="L13" s="254">
        <v>2</v>
      </c>
      <c r="M13" s="254">
        <v>1</v>
      </c>
      <c r="N13" s="254">
        <v>2</v>
      </c>
      <c r="O13" s="254">
        <v>4</v>
      </c>
      <c r="P13" s="254"/>
      <c r="Q13" s="254"/>
      <c r="R13" s="359">
        <f>SUM(E13:Q13)</f>
        <v>52</v>
      </c>
      <c r="S13" s="350">
        <f>R13/X13</f>
        <v>0.72222222222222221</v>
      </c>
      <c r="T13" s="182">
        <v>9</v>
      </c>
      <c r="U13" s="350">
        <f>T13/X13</f>
        <v>0.125</v>
      </c>
      <c r="V13" s="194">
        <v>11</v>
      </c>
      <c r="W13" s="350">
        <f>V13/X13</f>
        <v>0.15277777777777779</v>
      </c>
      <c r="X13" s="201">
        <f>R13+T13+V13</f>
        <v>72</v>
      </c>
    </row>
    <row r="14" spans="2:24" x14ac:dyDescent="0.25">
      <c r="B14" s="33" t="s">
        <v>18</v>
      </c>
      <c r="C14" s="132" t="s">
        <v>77</v>
      </c>
      <c r="D14" s="179">
        <v>42848</v>
      </c>
      <c r="E14" s="348">
        <v>4</v>
      </c>
      <c r="F14" s="348">
        <v>13</v>
      </c>
      <c r="G14" s="348"/>
      <c r="H14" s="348">
        <v>2</v>
      </c>
      <c r="I14" s="348">
        <v>15</v>
      </c>
      <c r="J14" s="348">
        <v>10</v>
      </c>
      <c r="K14" s="348">
        <v>2</v>
      </c>
      <c r="L14" s="348">
        <v>1</v>
      </c>
      <c r="M14" s="348">
        <v>1</v>
      </c>
      <c r="N14" s="348">
        <v>2</v>
      </c>
      <c r="O14" s="43">
        <v>1</v>
      </c>
      <c r="P14" s="348"/>
      <c r="Q14" s="43"/>
      <c r="R14" s="359">
        <f>SUM(E14:Q14)</f>
        <v>51</v>
      </c>
      <c r="S14" s="350">
        <f>R14/X14</f>
        <v>0.55434782608695654</v>
      </c>
      <c r="T14" s="182">
        <v>15</v>
      </c>
      <c r="U14" s="350">
        <f>T14/X14</f>
        <v>0.16304347826086957</v>
      </c>
      <c r="V14" s="194">
        <v>26</v>
      </c>
      <c r="W14" s="350">
        <f>V14/X14</f>
        <v>0.28260869565217389</v>
      </c>
      <c r="X14" s="201">
        <f>R14+T14+V14</f>
        <v>92</v>
      </c>
    </row>
    <row r="15" spans="2:24" x14ac:dyDescent="0.25">
      <c r="B15" s="33"/>
      <c r="C15" s="132"/>
      <c r="D15" s="179"/>
      <c r="E15" s="6"/>
      <c r="F15" s="6"/>
      <c r="G15" s="43"/>
      <c r="H15" s="6"/>
      <c r="I15" s="6"/>
      <c r="J15" s="6"/>
      <c r="K15" s="6"/>
      <c r="L15" s="6"/>
      <c r="M15" s="6"/>
      <c r="N15" s="6"/>
      <c r="O15" s="3"/>
      <c r="P15" s="348"/>
      <c r="Q15" s="348"/>
      <c r="R15" s="354"/>
      <c r="S15" s="350"/>
      <c r="T15" s="182"/>
      <c r="U15" s="350"/>
      <c r="V15" s="194"/>
      <c r="W15" s="350"/>
      <c r="X15" s="201"/>
    </row>
    <row r="16" spans="2:24" x14ac:dyDescent="0.25">
      <c r="B16" s="33"/>
      <c r="D16" s="267" t="s">
        <v>109</v>
      </c>
      <c r="E16" s="254">
        <f>SUM(E12:E14)</f>
        <v>14</v>
      </c>
      <c r="F16" s="254">
        <f>SUM(F12:F14)</f>
        <v>43</v>
      </c>
      <c r="G16" s="2">
        <f>SUM(G12:G14)</f>
        <v>1</v>
      </c>
      <c r="H16" s="254">
        <f t="shared" ref="H16:O16" si="0">SUM(H12:H14)</f>
        <v>8</v>
      </c>
      <c r="I16" s="254">
        <f t="shared" si="0"/>
        <v>37</v>
      </c>
      <c r="J16" s="254">
        <f t="shared" si="0"/>
        <v>30</v>
      </c>
      <c r="K16" s="254">
        <f t="shared" si="0"/>
        <v>16</v>
      </c>
      <c r="L16" s="254">
        <f t="shared" si="0"/>
        <v>3</v>
      </c>
      <c r="M16" s="254">
        <f t="shared" si="0"/>
        <v>3</v>
      </c>
      <c r="N16" s="254">
        <f t="shared" si="0"/>
        <v>4</v>
      </c>
      <c r="O16" s="254">
        <f t="shared" si="0"/>
        <v>5</v>
      </c>
      <c r="P16" s="254"/>
      <c r="Q16" s="254"/>
      <c r="R16" s="360">
        <f>SUM(R12:R14)</f>
        <v>164</v>
      </c>
      <c r="S16" s="355">
        <f>R16/X16</f>
        <v>0.65079365079365081</v>
      </c>
      <c r="T16" s="351">
        <f>SUM(T12:T14)</f>
        <v>38</v>
      </c>
      <c r="U16" s="352">
        <f>T16/X16</f>
        <v>0.15079365079365079</v>
      </c>
      <c r="V16" s="195">
        <f>SUM(V12:V14)</f>
        <v>50</v>
      </c>
      <c r="W16" s="353">
        <f>V16/X16</f>
        <v>0.1984126984126984</v>
      </c>
      <c r="X16" s="202">
        <f>SUM(X12:X14)</f>
        <v>252</v>
      </c>
    </row>
    <row r="17" spans="2:24" x14ac:dyDescent="0.25">
      <c r="B17" s="33"/>
      <c r="D17" s="495" t="s">
        <v>255</v>
      </c>
      <c r="E17" s="496">
        <f>E16/(COUNTA(E12:E14))</f>
        <v>4.666666666666667</v>
      </c>
      <c r="F17" s="496">
        <f>F16/(COUNTA(F12:F14))</f>
        <v>14.333333333333334</v>
      </c>
      <c r="G17" s="496">
        <f>G16/(COUNTA(G12:G14))</f>
        <v>1</v>
      </c>
      <c r="H17" s="496">
        <f t="shared" ref="H17:O17" si="1">H16/(COUNTA(H12:H14))</f>
        <v>2.6666666666666665</v>
      </c>
      <c r="I17" s="496">
        <f t="shared" si="1"/>
        <v>12.333333333333334</v>
      </c>
      <c r="J17" s="496">
        <f t="shared" si="1"/>
        <v>10</v>
      </c>
      <c r="K17" s="496">
        <f t="shared" si="1"/>
        <v>5.333333333333333</v>
      </c>
      <c r="L17" s="496">
        <f t="shared" si="1"/>
        <v>1.5</v>
      </c>
      <c r="M17" s="496">
        <f t="shared" si="1"/>
        <v>1</v>
      </c>
      <c r="N17" s="496">
        <f t="shared" si="1"/>
        <v>2</v>
      </c>
      <c r="O17" s="496">
        <f t="shared" si="1"/>
        <v>2.5</v>
      </c>
      <c r="P17" s="254"/>
      <c r="Q17" s="254"/>
      <c r="R17" s="504">
        <f t="shared" ref="R17" si="2">R16/(COUNTA(R12:R14))</f>
        <v>54.666666666666664</v>
      </c>
      <c r="S17" s="292"/>
      <c r="T17" s="503">
        <f t="shared" ref="T17" si="3">T16/(COUNTA(T12:T14))</f>
        <v>12.666666666666666</v>
      </c>
      <c r="U17" s="292"/>
      <c r="V17" s="501">
        <f t="shared" ref="V17" si="4">V16/(COUNTA(V12:V14))</f>
        <v>16.666666666666668</v>
      </c>
      <c r="W17" s="292"/>
      <c r="X17" s="506">
        <f t="shared" ref="X17" si="5">X16/(COUNTA(X12:X14))</f>
        <v>84</v>
      </c>
    </row>
    <row r="18" spans="2:24" x14ac:dyDescent="0.25">
      <c r="B18" s="33"/>
      <c r="D18" s="178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354"/>
      <c r="S18" s="294"/>
      <c r="T18" s="502"/>
      <c r="U18" s="294"/>
      <c r="V18" s="194"/>
      <c r="W18" s="294"/>
      <c r="X18" s="505"/>
    </row>
    <row r="19" spans="2:24" x14ac:dyDescent="0.25">
      <c r="B19" s="33" t="s">
        <v>15</v>
      </c>
      <c r="C19" t="s">
        <v>155</v>
      </c>
      <c r="D19" s="178">
        <v>43052</v>
      </c>
      <c r="E19" s="254"/>
      <c r="F19" s="254"/>
      <c r="G19" s="254"/>
      <c r="H19" s="254">
        <v>2</v>
      </c>
      <c r="I19" s="254">
        <v>3</v>
      </c>
      <c r="J19" s="254"/>
      <c r="K19" s="254">
        <v>7</v>
      </c>
      <c r="L19" s="254"/>
      <c r="M19" s="254"/>
      <c r="N19" s="254"/>
      <c r="O19" s="254">
        <v>18</v>
      </c>
      <c r="P19" s="254"/>
      <c r="Q19" s="254">
        <v>4</v>
      </c>
      <c r="R19" s="359">
        <f>SUM(E19:Q19)</f>
        <v>34</v>
      </c>
      <c r="S19" s="350">
        <f>R19/X19</f>
        <v>0.85</v>
      </c>
      <c r="T19" s="182">
        <v>5</v>
      </c>
      <c r="U19" s="350">
        <f>T19/X19</f>
        <v>0.125</v>
      </c>
      <c r="V19" s="194">
        <v>1</v>
      </c>
      <c r="W19" s="350">
        <f>V19/X19</f>
        <v>2.5000000000000001E-2</v>
      </c>
      <c r="X19" s="201">
        <f t="shared" ref="X19:X26" si="6">R19+T19+V19</f>
        <v>40</v>
      </c>
    </row>
    <row r="20" spans="2:24" x14ac:dyDescent="0.25">
      <c r="B20" s="33" t="s">
        <v>15</v>
      </c>
      <c r="C20" t="s">
        <v>164</v>
      </c>
      <c r="D20" s="178">
        <v>42904</v>
      </c>
      <c r="E20" s="348"/>
      <c r="F20" s="348"/>
      <c r="G20" s="348"/>
      <c r="H20" s="348">
        <v>2</v>
      </c>
      <c r="I20" s="348">
        <v>3</v>
      </c>
      <c r="J20" s="348">
        <v>1</v>
      </c>
      <c r="K20" s="348">
        <v>8</v>
      </c>
      <c r="L20" s="348"/>
      <c r="M20" s="348"/>
      <c r="N20" s="348"/>
      <c r="O20" s="348">
        <v>9</v>
      </c>
      <c r="P20" s="348">
        <v>1</v>
      </c>
      <c r="Q20" s="43"/>
      <c r="R20" s="359">
        <f>SUM(E20:Q20)</f>
        <v>24</v>
      </c>
      <c r="S20" s="350">
        <f>R20/X20</f>
        <v>0.75</v>
      </c>
      <c r="T20" s="366">
        <v>4</v>
      </c>
      <c r="U20" s="350">
        <f>T20/X20</f>
        <v>0.125</v>
      </c>
      <c r="V20" s="367">
        <v>4</v>
      </c>
      <c r="W20" s="350">
        <f>V20/X20</f>
        <v>0.125</v>
      </c>
      <c r="X20" s="201">
        <f t="shared" si="6"/>
        <v>32</v>
      </c>
    </row>
    <row r="21" spans="2:24" x14ac:dyDescent="0.25">
      <c r="B21" s="33"/>
      <c r="D21" s="178"/>
      <c r="E21" s="348"/>
      <c r="F21" s="43"/>
      <c r="G21" s="43"/>
      <c r="H21" s="6"/>
      <c r="I21" s="6"/>
      <c r="J21" s="43"/>
      <c r="K21" s="6"/>
      <c r="L21" s="348"/>
      <c r="M21" s="348"/>
      <c r="N21" s="43"/>
      <c r="O21" s="6"/>
      <c r="P21" s="43"/>
      <c r="Q21" s="3"/>
      <c r="R21" s="354"/>
      <c r="S21" s="292"/>
      <c r="T21" s="191"/>
      <c r="U21" s="292"/>
      <c r="V21" s="196"/>
      <c r="W21" s="292"/>
      <c r="X21" s="201"/>
    </row>
    <row r="22" spans="2:24" x14ac:dyDescent="0.25">
      <c r="B22" s="33"/>
      <c r="D22" s="267" t="s">
        <v>109</v>
      </c>
      <c r="E22" s="257"/>
      <c r="F22" s="257"/>
      <c r="G22" s="257"/>
      <c r="H22" s="257">
        <f>SUM(H19:H20)</f>
        <v>4</v>
      </c>
      <c r="I22" s="257">
        <f>SUM(I19:I20)</f>
        <v>6</v>
      </c>
      <c r="J22" s="2">
        <f>SUM(J20:J21)</f>
        <v>1</v>
      </c>
      <c r="K22" s="257">
        <f>SUM(K19:K20)</f>
        <v>15</v>
      </c>
      <c r="L22" s="257"/>
      <c r="M22" s="257"/>
      <c r="N22" s="257"/>
      <c r="O22" s="257">
        <f>SUM(O19:O20)</f>
        <v>27</v>
      </c>
      <c r="P22" s="2">
        <f>SUM(P20:P21)</f>
        <v>1</v>
      </c>
      <c r="Q22" s="257">
        <f>SUM(Q19:Q20)</f>
        <v>4</v>
      </c>
      <c r="R22" s="361">
        <f>SUM(R19:R20)</f>
        <v>58</v>
      </c>
      <c r="S22" s="355">
        <f>R22/X22</f>
        <v>0.80555555555555558</v>
      </c>
      <c r="T22" s="190">
        <f>SUM(T19:T20)</f>
        <v>9</v>
      </c>
      <c r="U22" s="369">
        <f>T22/X22</f>
        <v>0.125</v>
      </c>
      <c r="V22" s="368">
        <f>SUM(V19:V20)</f>
        <v>5</v>
      </c>
      <c r="W22" s="353">
        <f>V22/X22</f>
        <v>6.9444444444444448E-2</v>
      </c>
      <c r="X22" s="202">
        <f>SUM(X19:X20)</f>
        <v>72</v>
      </c>
    </row>
    <row r="23" spans="2:24" x14ac:dyDescent="0.25">
      <c r="B23" s="33"/>
      <c r="D23" s="495" t="s">
        <v>255</v>
      </c>
      <c r="E23" s="486"/>
      <c r="F23" s="486"/>
      <c r="G23" s="486"/>
      <c r="H23" s="496">
        <f t="shared" ref="H23" si="7">H22/(COUNTA(H18:H20))</f>
        <v>2</v>
      </c>
      <c r="I23" s="496">
        <f t="shared" ref="I23" si="8">I22/(COUNTA(I18:I20))</f>
        <v>3</v>
      </c>
      <c r="J23" s="496">
        <f t="shared" ref="J23" si="9">J22/(COUNTA(J18:J20))</f>
        <v>1</v>
      </c>
      <c r="K23" s="496">
        <f t="shared" ref="K23" si="10">K22/(COUNTA(K18:K20))</f>
        <v>7.5</v>
      </c>
      <c r="L23" s="486"/>
      <c r="M23" s="486"/>
      <c r="N23" s="486"/>
      <c r="O23" s="496">
        <f t="shared" ref="O23" si="11">O22/(COUNTA(O18:O20))</f>
        <v>13.5</v>
      </c>
      <c r="P23" s="496">
        <f t="shared" ref="P23" si="12">P22/(COUNTA(P18:P20))</f>
        <v>1</v>
      </c>
      <c r="Q23" s="496">
        <f t="shared" ref="Q23:R23" si="13">Q22/(COUNTA(Q18:Q20))</f>
        <v>4</v>
      </c>
      <c r="R23" s="504">
        <f t="shared" si="13"/>
        <v>29</v>
      </c>
      <c r="S23" s="497"/>
      <c r="T23" s="503">
        <f t="shared" ref="T23" si="14">T22/(COUNTA(T18:T20))</f>
        <v>4.5</v>
      </c>
      <c r="U23" s="498"/>
      <c r="V23" s="501">
        <f t="shared" ref="V23" si="15">V22/(COUNTA(V18:V20))</f>
        <v>2.5</v>
      </c>
      <c r="W23" s="497"/>
      <c r="X23" s="506">
        <f t="shared" ref="X23" si="16">X22/(COUNTA(X18:X20))</f>
        <v>36</v>
      </c>
    </row>
    <row r="24" spans="2:24" x14ac:dyDescent="0.25">
      <c r="B24" s="33"/>
      <c r="D24" s="178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354"/>
      <c r="S24" s="294"/>
      <c r="T24" s="182"/>
      <c r="U24" s="294"/>
      <c r="V24" s="500"/>
      <c r="W24" s="294"/>
      <c r="X24" s="201"/>
    </row>
    <row r="25" spans="2:24" x14ac:dyDescent="0.25">
      <c r="B25" s="33" t="s">
        <v>158</v>
      </c>
      <c r="C25" s="132" t="s">
        <v>77</v>
      </c>
      <c r="D25" s="178">
        <v>43073</v>
      </c>
      <c r="E25" s="254">
        <v>5</v>
      </c>
      <c r="F25" s="254">
        <v>9</v>
      </c>
      <c r="G25" s="254"/>
      <c r="H25" s="254">
        <v>8</v>
      </c>
      <c r="I25" s="254">
        <v>6</v>
      </c>
      <c r="J25" s="254">
        <v>4</v>
      </c>
      <c r="K25" s="254">
        <v>2</v>
      </c>
      <c r="L25" s="254">
        <v>1</v>
      </c>
      <c r="M25" s="254"/>
      <c r="N25" s="254">
        <v>1</v>
      </c>
      <c r="O25" s="254"/>
      <c r="P25" s="254"/>
      <c r="Q25" s="254"/>
      <c r="R25" s="359">
        <f>SUM(E25:Q25)</f>
        <v>36</v>
      </c>
      <c r="S25" s="350">
        <f>R25/X25</f>
        <v>0.42857142857142855</v>
      </c>
      <c r="T25" s="182">
        <v>21</v>
      </c>
      <c r="U25" s="350">
        <f>T25/X25</f>
        <v>0.25</v>
      </c>
      <c r="V25" s="194">
        <v>27</v>
      </c>
      <c r="W25" s="350">
        <f>V25/X25</f>
        <v>0.32142857142857145</v>
      </c>
      <c r="X25" s="201">
        <f t="shared" si="6"/>
        <v>84</v>
      </c>
    </row>
    <row r="26" spans="2:24" x14ac:dyDescent="0.25">
      <c r="B26" s="33" t="s">
        <v>158</v>
      </c>
      <c r="C26" s="132" t="s">
        <v>77</v>
      </c>
      <c r="D26" s="179">
        <v>42826</v>
      </c>
      <c r="E26" s="348">
        <v>6</v>
      </c>
      <c r="F26" s="348">
        <v>10</v>
      </c>
      <c r="G26" s="348"/>
      <c r="H26" s="348">
        <v>4</v>
      </c>
      <c r="I26" s="348">
        <v>8</v>
      </c>
      <c r="J26" s="348">
        <v>6</v>
      </c>
      <c r="K26" s="348">
        <v>2</v>
      </c>
      <c r="L26" s="348"/>
      <c r="M26" s="348">
        <v>1</v>
      </c>
      <c r="N26" s="348">
        <v>2</v>
      </c>
      <c r="O26" s="348">
        <v>1</v>
      </c>
      <c r="P26" s="348">
        <v>1</v>
      </c>
      <c r="Q26" s="43"/>
      <c r="R26" s="359">
        <f>SUM(E26:Q26)</f>
        <v>41</v>
      </c>
      <c r="S26" s="350">
        <f>R26/X26</f>
        <v>0.48809523809523808</v>
      </c>
      <c r="T26" s="366">
        <v>18</v>
      </c>
      <c r="U26" s="350">
        <f>T26/X26</f>
        <v>0.21428571428571427</v>
      </c>
      <c r="V26" s="367">
        <v>25</v>
      </c>
      <c r="W26" s="350">
        <f>V26/X26</f>
        <v>0.29761904761904762</v>
      </c>
      <c r="X26" s="201">
        <f t="shared" si="6"/>
        <v>84</v>
      </c>
    </row>
    <row r="27" spans="2:24" x14ac:dyDescent="0.25">
      <c r="B27" s="33"/>
      <c r="C27" s="132"/>
      <c r="D27" s="179"/>
      <c r="E27" s="6"/>
      <c r="F27" s="6"/>
      <c r="G27" s="43"/>
      <c r="H27" s="6"/>
      <c r="I27" s="6"/>
      <c r="J27" s="6"/>
      <c r="K27" s="6"/>
      <c r="L27" s="6"/>
      <c r="M27" s="6"/>
      <c r="N27" s="6"/>
      <c r="O27" s="3"/>
      <c r="P27" s="348"/>
      <c r="Q27" s="348"/>
      <c r="R27" s="359"/>
      <c r="S27" s="350"/>
      <c r="T27" s="191"/>
      <c r="U27" s="350"/>
      <c r="V27" s="196"/>
      <c r="W27" s="350"/>
      <c r="X27" s="201"/>
    </row>
    <row r="28" spans="2:24" x14ac:dyDescent="0.25">
      <c r="B28" s="4"/>
      <c r="D28" s="267" t="s">
        <v>109</v>
      </c>
      <c r="E28" s="257">
        <f>SUM(E25:E26)</f>
        <v>11</v>
      </c>
      <c r="F28" s="257">
        <f>SUM(F25:F26)</f>
        <v>19</v>
      </c>
      <c r="G28" s="257"/>
      <c r="H28" s="257">
        <f t="shared" ref="H28:N28" si="17">SUM(H25:H26)</f>
        <v>12</v>
      </c>
      <c r="I28" s="257">
        <f t="shared" si="17"/>
        <v>14</v>
      </c>
      <c r="J28" s="257">
        <f t="shared" si="17"/>
        <v>10</v>
      </c>
      <c r="K28" s="257">
        <f t="shared" si="17"/>
        <v>4</v>
      </c>
      <c r="L28" s="257">
        <f t="shared" si="17"/>
        <v>1</v>
      </c>
      <c r="M28" s="344">
        <f t="shared" si="17"/>
        <v>1</v>
      </c>
      <c r="N28" s="257">
        <f t="shared" si="17"/>
        <v>3</v>
      </c>
      <c r="O28" s="348">
        <f>SUM(O26)</f>
        <v>1</v>
      </c>
      <c r="P28" s="2">
        <f>SUM(P25:P27)</f>
        <v>1</v>
      </c>
      <c r="Q28" s="4"/>
      <c r="R28" s="361">
        <f>SUM(E28:Q28)</f>
        <v>77</v>
      </c>
      <c r="S28" s="355">
        <f>R28/X28</f>
        <v>0.45833333333333331</v>
      </c>
      <c r="T28" s="190">
        <f>SUM(T25:T26)</f>
        <v>39</v>
      </c>
      <c r="U28" s="352">
        <f>T28/X28</f>
        <v>0.23214285714285715</v>
      </c>
      <c r="V28" s="195">
        <f>SUM(V25:V26)</f>
        <v>52</v>
      </c>
      <c r="W28" s="353">
        <f>V28/X28</f>
        <v>0.30952380952380953</v>
      </c>
      <c r="X28" s="202">
        <f>SUM(X25:X26)</f>
        <v>168</v>
      </c>
    </row>
    <row r="29" spans="2:24" x14ac:dyDescent="0.25">
      <c r="B29" s="4"/>
      <c r="D29" s="495" t="s">
        <v>255</v>
      </c>
      <c r="E29" s="496">
        <f>E28/(COUNTA(E24:E26))</f>
        <v>5.5</v>
      </c>
      <c r="F29" s="496">
        <f>F28/(COUNTA(F24:F26))</f>
        <v>9.5</v>
      </c>
      <c r="G29" s="486"/>
      <c r="H29" s="496">
        <f t="shared" ref="H29:P29" si="18">H28/(COUNTA(H24:H26))</f>
        <v>6</v>
      </c>
      <c r="I29" s="496">
        <f t="shared" si="18"/>
        <v>7</v>
      </c>
      <c r="J29" s="496">
        <f t="shared" si="18"/>
        <v>5</v>
      </c>
      <c r="K29" s="496">
        <f t="shared" si="18"/>
        <v>2</v>
      </c>
      <c r="L29" s="496">
        <f t="shared" si="18"/>
        <v>1</v>
      </c>
      <c r="M29" s="496">
        <f t="shared" si="18"/>
        <v>1</v>
      </c>
      <c r="N29" s="496">
        <f t="shared" si="18"/>
        <v>1.5</v>
      </c>
      <c r="O29" s="496">
        <f t="shared" si="18"/>
        <v>1</v>
      </c>
      <c r="P29" s="496">
        <f t="shared" si="18"/>
        <v>1</v>
      </c>
      <c r="Q29" s="4"/>
      <c r="R29" s="504">
        <f t="shared" ref="R29" si="19">R28/(COUNTA(R24:R26))</f>
        <v>38.5</v>
      </c>
      <c r="S29" s="497"/>
      <c r="T29" s="503">
        <f t="shared" ref="T29" si="20">T28/(COUNTA(T24:T26))</f>
        <v>19.5</v>
      </c>
      <c r="U29" s="497"/>
      <c r="V29" s="501">
        <f t="shared" ref="V29" si="21">V28/(COUNTA(V24:V26))</f>
        <v>26</v>
      </c>
      <c r="W29" s="497"/>
      <c r="X29" s="506">
        <f t="shared" ref="X29" si="22">X28/(COUNTA(X24:X26))</f>
        <v>84</v>
      </c>
    </row>
    <row r="30" spans="2:24" ht="15.75" x14ac:dyDescent="0.25">
      <c r="B30" s="4"/>
      <c r="D30" s="179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4"/>
      <c r="P30" s="4"/>
      <c r="Q30" s="4"/>
      <c r="R30" s="362"/>
      <c r="S30" s="293"/>
      <c r="T30" s="499"/>
      <c r="U30" s="1"/>
      <c r="V30" s="197"/>
      <c r="W30" s="1"/>
      <c r="X30" s="203"/>
    </row>
    <row r="31" spans="2:24" x14ac:dyDescent="0.25">
      <c r="B31" s="257" t="s">
        <v>10</v>
      </c>
      <c r="C31" t="s">
        <v>186</v>
      </c>
      <c r="D31" s="179">
        <v>42855</v>
      </c>
      <c r="E31" s="395">
        <v>5</v>
      </c>
      <c r="F31" s="395">
        <v>1</v>
      </c>
      <c r="G31" s="4"/>
      <c r="H31" s="395">
        <v>2</v>
      </c>
      <c r="I31" s="395">
        <v>6</v>
      </c>
      <c r="J31" s="395">
        <v>7</v>
      </c>
      <c r="K31" s="395">
        <v>9</v>
      </c>
      <c r="L31" s="395"/>
      <c r="M31" s="395">
        <v>1</v>
      </c>
      <c r="N31" s="395"/>
      <c r="O31" s="395">
        <v>4</v>
      </c>
      <c r="P31" s="4"/>
      <c r="Q31" s="4"/>
      <c r="R31" s="359">
        <f>SUM(E31:Q31)</f>
        <v>35</v>
      </c>
      <c r="S31" s="481">
        <f>R31/X31</f>
        <v>0.72916666666666663</v>
      </c>
      <c r="T31" s="182">
        <v>1</v>
      </c>
      <c r="U31" s="369">
        <f>T31/X31</f>
        <v>2.0833333333333332E-2</v>
      </c>
      <c r="V31" s="194">
        <v>12</v>
      </c>
      <c r="W31" s="482">
        <f>V31/X31</f>
        <v>0.25</v>
      </c>
      <c r="X31" s="201">
        <f t="shared" ref="X31" si="23">R31+T31+V31</f>
        <v>48</v>
      </c>
    </row>
    <row r="32" spans="2:24" ht="15.75" x14ac:dyDescent="0.25">
      <c r="B32" s="270"/>
      <c r="D32" s="26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62"/>
      <c r="S32" s="293"/>
      <c r="T32" s="183"/>
      <c r="U32" s="1"/>
      <c r="V32" s="197"/>
      <c r="W32" s="1"/>
      <c r="X32" s="276"/>
    </row>
    <row r="33" spans="2:24" ht="15.75" x14ac:dyDescent="0.25">
      <c r="B33" s="270"/>
      <c r="D33" s="267" t="s">
        <v>109</v>
      </c>
      <c r="E33" s="283">
        <f>E16+E22+E28+E31</f>
        <v>30</v>
      </c>
      <c r="F33" s="283">
        <f t="shared" ref="F33:Q33" si="24">F16+F22+F28+F31</f>
        <v>63</v>
      </c>
      <c r="G33" s="283"/>
      <c r="H33" s="283">
        <f t="shared" si="24"/>
        <v>26</v>
      </c>
      <c r="I33" s="283">
        <f t="shared" si="24"/>
        <v>63</v>
      </c>
      <c r="J33" s="283">
        <f t="shared" si="24"/>
        <v>48</v>
      </c>
      <c r="K33" s="283">
        <f t="shared" si="24"/>
        <v>44</v>
      </c>
      <c r="L33" s="283">
        <f t="shared" si="24"/>
        <v>4</v>
      </c>
      <c r="M33" s="283">
        <f t="shared" si="24"/>
        <v>5</v>
      </c>
      <c r="N33" s="283">
        <f t="shared" si="24"/>
        <v>7</v>
      </c>
      <c r="O33" s="283">
        <f t="shared" si="24"/>
        <v>37</v>
      </c>
      <c r="P33" s="471">
        <f t="shared" si="24"/>
        <v>2</v>
      </c>
      <c r="Q33" s="283">
        <f t="shared" si="24"/>
        <v>4</v>
      </c>
      <c r="R33" s="363">
        <f>+R16+R22+R28+R31</f>
        <v>334</v>
      </c>
      <c r="S33" s="532">
        <f>R33/X33</f>
        <v>0.61851851851851847</v>
      </c>
      <c r="T33" s="274">
        <f>+T16+T22+T28+T31</f>
        <v>87</v>
      </c>
      <c r="U33" s="352">
        <f>T33/X33</f>
        <v>0.16111111111111112</v>
      </c>
      <c r="V33" s="275">
        <f>+V16+V22+V28+V31</f>
        <v>119</v>
      </c>
      <c r="W33" s="353">
        <f>V33/X33</f>
        <v>0.22037037037037038</v>
      </c>
      <c r="X33" s="277">
        <f>+X16+X22+X28+X31</f>
        <v>540</v>
      </c>
    </row>
    <row r="34" spans="2:24" ht="15.75" x14ac:dyDescent="0.25">
      <c r="B34" s="6"/>
      <c r="C34" s="11"/>
      <c r="D34" s="49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5"/>
      <c r="R34" s="364"/>
      <c r="S34" s="177"/>
      <c r="T34" s="180"/>
      <c r="U34" s="177"/>
      <c r="V34" s="281"/>
      <c r="W34" s="177"/>
      <c r="X34" s="282"/>
    </row>
    <row r="35" spans="2:24" ht="15.75" x14ac:dyDescent="0.25">
      <c r="B35" s="493" t="s">
        <v>250</v>
      </c>
      <c r="C35" s="27"/>
      <c r="D35" s="49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491"/>
      <c r="S35" s="278"/>
      <c r="T35" s="57"/>
      <c r="U35" s="278"/>
      <c r="V35" s="279"/>
      <c r="W35" s="278"/>
      <c r="X35" s="279"/>
    </row>
    <row r="36" spans="2:24" ht="15.75" x14ac:dyDescent="0.25">
      <c r="B36" s="483">
        <v>1</v>
      </c>
      <c r="C36" s="27" t="s">
        <v>279</v>
      </c>
      <c r="D36" s="26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91"/>
      <c r="S36" s="278"/>
      <c r="T36" s="57"/>
      <c r="U36" s="278"/>
      <c r="V36" s="279"/>
      <c r="W36" s="278"/>
      <c r="X36" s="279"/>
    </row>
    <row r="37" spans="2:24" ht="15.75" x14ac:dyDescent="0.25">
      <c r="B37" s="486">
        <v>2</v>
      </c>
      <c r="C37" s="27" t="s">
        <v>280</v>
      </c>
      <c r="D37" s="26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91"/>
      <c r="S37" s="278"/>
      <c r="T37" s="57"/>
      <c r="U37" s="278"/>
      <c r="V37" s="279"/>
      <c r="W37" s="278"/>
      <c r="X37" s="279"/>
    </row>
    <row r="38" spans="2:24" ht="15.75" x14ac:dyDescent="0.25">
      <c r="B38" s="483">
        <v>3</v>
      </c>
      <c r="C38" s="27" t="s">
        <v>282</v>
      </c>
      <c r="D38" s="26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91"/>
      <c r="S38" s="278"/>
      <c r="T38" s="57"/>
      <c r="U38" s="278"/>
      <c r="V38" s="279"/>
      <c r="W38" s="278"/>
      <c r="X38" s="279"/>
    </row>
    <row r="39" spans="2:24" ht="15.75" x14ac:dyDescent="0.25">
      <c r="B39" s="519"/>
      <c r="C39" s="278" t="s">
        <v>281</v>
      </c>
      <c r="D39" s="26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91"/>
      <c r="S39" s="278"/>
      <c r="T39" s="57"/>
      <c r="U39" s="278"/>
      <c r="V39" s="279"/>
      <c r="W39" s="278"/>
      <c r="X39" s="279"/>
    </row>
    <row r="40" spans="2:24" ht="15.75" x14ac:dyDescent="0.25">
      <c r="B40" s="519"/>
      <c r="C40" s="278" t="s">
        <v>283</v>
      </c>
      <c r="D40" s="26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91"/>
      <c r="S40" s="278"/>
      <c r="T40" s="57"/>
      <c r="U40" s="278"/>
      <c r="V40" s="279"/>
      <c r="W40" s="278"/>
      <c r="X40" s="279"/>
    </row>
    <row r="41" spans="2:24" ht="15.75" x14ac:dyDescent="0.25">
      <c r="B41" s="483">
        <v>4</v>
      </c>
      <c r="C41" s="278" t="s">
        <v>284</v>
      </c>
      <c r="D41" s="26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491"/>
      <c r="S41" s="278"/>
      <c r="T41" s="57"/>
      <c r="U41" s="278"/>
      <c r="V41" s="279"/>
      <c r="W41" s="278"/>
      <c r="X41" s="279"/>
    </row>
    <row r="42" spans="2:24" ht="15.75" x14ac:dyDescent="0.25">
      <c r="B42" s="486"/>
      <c r="C42" s="278"/>
      <c r="D42" s="26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491"/>
      <c r="S42" s="278"/>
      <c r="T42" s="57"/>
      <c r="U42" s="278"/>
      <c r="V42" s="279"/>
      <c r="W42" s="278"/>
      <c r="X42" s="279"/>
    </row>
    <row r="43" spans="2:24" ht="15.75" x14ac:dyDescent="0.25">
      <c r="B43" s="493" t="s">
        <v>251</v>
      </c>
      <c r="C43" s="27"/>
      <c r="D43" s="26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491"/>
      <c r="S43" s="278"/>
      <c r="T43" s="57"/>
      <c r="U43" s="278"/>
      <c r="V43" s="279"/>
      <c r="W43" s="278"/>
      <c r="X43" s="279"/>
    </row>
    <row r="44" spans="2:24" ht="15.75" x14ac:dyDescent="0.25">
      <c r="B44" s="519">
        <v>1</v>
      </c>
      <c r="C44" s="27" t="s">
        <v>253</v>
      </c>
      <c r="D44" s="26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491"/>
      <c r="S44" s="278"/>
      <c r="T44" s="57"/>
      <c r="U44" s="278"/>
      <c r="V44" s="279"/>
      <c r="W44" s="278"/>
      <c r="X44" s="279"/>
    </row>
    <row r="45" spans="2:24" ht="15.75" x14ac:dyDescent="0.25">
      <c r="B45" s="519"/>
      <c r="C45" s="27" t="s">
        <v>252</v>
      </c>
      <c r="D45" s="26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491"/>
      <c r="S45" s="278"/>
      <c r="T45" s="57"/>
      <c r="U45" s="278"/>
      <c r="V45" s="279"/>
      <c r="W45" s="278"/>
      <c r="X45" s="279"/>
    </row>
    <row r="46" spans="2:24" ht="15.75" x14ac:dyDescent="0.25">
      <c r="B46" s="519">
        <v>2</v>
      </c>
      <c r="C46" s="27" t="s">
        <v>285</v>
      </c>
      <c r="D46" s="26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491"/>
      <c r="S46" s="278"/>
      <c r="T46" s="57"/>
      <c r="U46" s="278"/>
      <c r="V46" s="279"/>
      <c r="W46" s="278"/>
      <c r="X46" s="279"/>
    </row>
    <row r="47" spans="2:24" ht="15.75" x14ac:dyDescent="0.25">
      <c r="B47" s="519">
        <v>3</v>
      </c>
      <c r="C47" s="278" t="s">
        <v>254</v>
      </c>
      <c r="D47" s="26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91"/>
      <c r="S47" s="278"/>
      <c r="T47" s="57"/>
      <c r="U47" s="278"/>
      <c r="V47" s="279"/>
      <c r="W47" s="278"/>
      <c r="X47" s="279"/>
    </row>
    <row r="48" spans="2:24" ht="15.75" x14ac:dyDescent="0.25">
      <c r="B48" s="519">
        <v>4</v>
      </c>
      <c r="C48" s="278" t="s">
        <v>286</v>
      </c>
      <c r="D48" s="26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91"/>
      <c r="S48" s="278"/>
      <c r="T48" s="57"/>
      <c r="U48" s="278"/>
      <c r="V48" s="279"/>
      <c r="W48" s="278"/>
      <c r="X48" s="279"/>
    </row>
    <row r="49" spans="2:24" ht="15.75" x14ac:dyDescent="0.25">
      <c r="B49" s="493"/>
      <c r="C49" s="278"/>
      <c r="D49" s="268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91"/>
      <c r="S49" s="278"/>
      <c r="T49" s="57"/>
      <c r="U49" s="278"/>
      <c r="V49" s="279"/>
      <c r="W49" s="278"/>
      <c r="X49" s="279"/>
    </row>
    <row r="50" spans="2:24" ht="15.75" x14ac:dyDescent="0.25">
      <c r="B50" s="493" t="s">
        <v>256</v>
      </c>
      <c r="C50" s="278"/>
      <c r="D50" s="26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91"/>
      <c r="S50" s="278"/>
      <c r="T50" s="57"/>
      <c r="U50" s="278"/>
      <c r="V50" s="279"/>
      <c r="W50" s="278"/>
      <c r="X50" s="279"/>
    </row>
    <row r="51" spans="2:24" ht="15.75" x14ac:dyDescent="0.25">
      <c r="B51" s="519">
        <v>1</v>
      </c>
      <c r="C51" s="278" t="s">
        <v>260</v>
      </c>
      <c r="D51" s="268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91"/>
      <c r="S51" s="278"/>
      <c r="T51" s="57"/>
      <c r="U51" s="278"/>
      <c r="V51" s="279"/>
      <c r="W51" s="278"/>
      <c r="X51" s="279"/>
    </row>
    <row r="52" spans="2:24" ht="15.75" x14ac:dyDescent="0.25">
      <c r="B52" s="519">
        <v>2</v>
      </c>
      <c r="C52" s="278" t="s">
        <v>261</v>
      </c>
      <c r="D52" s="26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91"/>
      <c r="S52" s="278"/>
      <c r="T52" s="57"/>
      <c r="U52" s="278"/>
      <c r="V52" s="279"/>
      <c r="W52" s="278"/>
      <c r="X52" s="279"/>
    </row>
    <row r="53" spans="2:24" ht="15.75" x14ac:dyDescent="0.25">
      <c r="B53" s="519">
        <v>3</v>
      </c>
      <c r="C53" s="278" t="s">
        <v>257</v>
      </c>
      <c r="D53" s="26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91"/>
      <c r="S53" s="278"/>
      <c r="T53" s="57"/>
      <c r="U53" s="278"/>
      <c r="V53" s="279"/>
      <c r="W53" s="278"/>
      <c r="X53" s="279"/>
    </row>
    <row r="54" spans="2:24" ht="15.75" x14ac:dyDescent="0.25">
      <c r="B54" s="519">
        <v>4</v>
      </c>
      <c r="C54" s="278" t="s">
        <v>262</v>
      </c>
      <c r="D54" s="26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91"/>
      <c r="S54" s="278"/>
      <c r="T54" s="57"/>
      <c r="U54" s="278"/>
      <c r="V54" s="279"/>
      <c r="W54" s="278"/>
      <c r="X54" s="279"/>
    </row>
    <row r="55" spans="2:24" ht="15.75" x14ac:dyDescent="0.25">
      <c r="B55" s="519">
        <v>5</v>
      </c>
      <c r="C55" s="278" t="s">
        <v>263</v>
      </c>
      <c r="D55" s="26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91"/>
      <c r="S55" s="278"/>
      <c r="T55" s="57"/>
      <c r="U55" s="278"/>
      <c r="V55" s="279"/>
      <c r="W55" s="278"/>
      <c r="X55" s="279"/>
    </row>
    <row r="56" spans="2:24" ht="15.75" x14ac:dyDescent="0.25">
      <c r="B56" s="493"/>
      <c r="C56" s="278"/>
      <c r="D56" s="26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91"/>
      <c r="S56" s="278"/>
      <c r="T56" s="57"/>
      <c r="U56" s="278"/>
      <c r="V56" s="279"/>
      <c r="W56" s="278"/>
      <c r="X56" s="279"/>
    </row>
    <row r="57" spans="2:24" ht="15.75" x14ac:dyDescent="0.25">
      <c r="B57" s="622" t="s">
        <v>287</v>
      </c>
      <c r="C57" s="623"/>
      <c r="D57" s="62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491"/>
      <c r="S57" s="278"/>
      <c r="T57" s="57"/>
      <c r="U57" s="278"/>
      <c r="V57" s="279"/>
      <c r="W57" s="278"/>
      <c r="X57" s="279"/>
    </row>
    <row r="58" spans="2:24" ht="15.75" x14ac:dyDescent="0.25">
      <c r="B58" s="493"/>
      <c r="C58" s="278"/>
      <c r="D58" s="268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491"/>
      <c r="S58" s="278"/>
      <c r="T58" s="57"/>
      <c r="U58" s="278"/>
      <c r="V58" s="279"/>
      <c r="W58" s="278"/>
      <c r="X58" s="279"/>
    </row>
    <row r="59" spans="2:24" ht="15.75" x14ac:dyDescent="0.25">
      <c r="E59" s="625" t="s">
        <v>3</v>
      </c>
      <c r="F59" s="643" t="s">
        <v>4</v>
      </c>
      <c r="G59" s="646" t="s">
        <v>151</v>
      </c>
      <c r="H59" s="643" t="s">
        <v>152</v>
      </c>
      <c r="I59" s="637" t="s">
        <v>5</v>
      </c>
      <c r="J59" s="637" t="s">
        <v>6</v>
      </c>
      <c r="K59" s="637" t="s">
        <v>7</v>
      </c>
      <c r="L59" s="637" t="s">
        <v>9</v>
      </c>
      <c r="M59" s="637" t="s">
        <v>142</v>
      </c>
      <c r="N59" s="634" t="s">
        <v>154</v>
      </c>
      <c r="O59" s="628" t="s">
        <v>8</v>
      </c>
      <c r="P59" s="631" t="s">
        <v>153</v>
      </c>
      <c r="Q59" s="628" t="s">
        <v>150</v>
      </c>
      <c r="R59" s="491"/>
      <c r="S59" s="278"/>
      <c r="T59" s="57"/>
      <c r="U59" s="278"/>
      <c r="V59" s="279"/>
      <c r="W59" s="278"/>
      <c r="X59" s="279"/>
    </row>
    <row r="60" spans="2:24" ht="15.75" x14ac:dyDescent="0.25">
      <c r="B60" s="483"/>
      <c r="C60" s="27"/>
      <c r="D60" s="268"/>
      <c r="E60" s="626"/>
      <c r="F60" s="644"/>
      <c r="G60" s="647"/>
      <c r="H60" s="644"/>
      <c r="I60" s="638"/>
      <c r="J60" s="638"/>
      <c r="K60" s="638"/>
      <c r="L60" s="638"/>
      <c r="M60" s="638"/>
      <c r="N60" s="635"/>
      <c r="O60" s="629"/>
      <c r="P60" s="632"/>
      <c r="Q60" s="629"/>
      <c r="R60" s="491"/>
      <c r="S60" s="278"/>
      <c r="T60" s="57"/>
      <c r="U60" s="278"/>
      <c r="V60" s="279"/>
      <c r="W60" s="278"/>
      <c r="X60" s="279"/>
    </row>
    <row r="61" spans="2:24" x14ac:dyDescent="0.25">
      <c r="B61" s="483"/>
      <c r="C61" s="27"/>
      <c r="D61" s="268"/>
      <c r="E61" s="626"/>
      <c r="F61" s="644"/>
      <c r="G61" s="647"/>
      <c r="H61" s="644"/>
      <c r="I61" s="638"/>
      <c r="J61" s="638"/>
      <c r="K61" s="638"/>
      <c r="L61" s="638"/>
      <c r="M61" s="638"/>
      <c r="N61" s="635"/>
      <c r="O61" s="629"/>
      <c r="P61" s="632"/>
      <c r="Q61" s="629"/>
      <c r="R61" s="295" t="s">
        <v>105</v>
      </c>
      <c r="S61" s="284" t="s">
        <v>146</v>
      </c>
      <c r="T61" s="288" t="s">
        <v>91</v>
      </c>
      <c r="U61" s="278"/>
      <c r="V61" s="279"/>
      <c r="W61" s="278"/>
      <c r="X61" s="279"/>
    </row>
    <row r="62" spans="2:24" ht="15.75" x14ac:dyDescent="0.25">
      <c r="B62" s="483"/>
      <c r="C62" s="27"/>
      <c r="D62" s="268"/>
      <c r="E62" s="627"/>
      <c r="F62" s="645"/>
      <c r="G62" s="648"/>
      <c r="H62" s="645"/>
      <c r="I62" s="639"/>
      <c r="J62" s="639"/>
      <c r="K62" s="639"/>
      <c r="L62" s="639"/>
      <c r="M62" s="639"/>
      <c r="N62" s="636"/>
      <c r="O62" s="630"/>
      <c r="P62" s="633"/>
      <c r="Q62" s="630"/>
      <c r="R62" s="296" t="s">
        <v>147</v>
      </c>
      <c r="S62" s="285" t="s">
        <v>145</v>
      </c>
      <c r="T62" s="289"/>
      <c r="U62" s="278"/>
      <c r="V62" s="279"/>
      <c r="W62" s="278"/>
      <c r="X62" s="279"/>
    </row>
    <row r="63" spans="2:24" x14ac:dyDescent="0.25">
      <c r="B63" s="270" t="s">
        <v>10</v>
      </c>
      <c r="C63" t="s">
        <v>241</v>
      </c>
      <c r="D63" s="8">
        <v>42652</v>
      </c>
      <c r="E63" s="270">
        <v>9</v>
      </c>
      <c r="F63" s="43">
        <v>9</v>
      </c>
      <c r="G63" s="43"/>
      <c r="H63" s="43">
        <v>3</v>
      </c>
      <c r="I63" s="43">
        <v>3</v>
      </c>
      <c r="J63" s="43">
        <v>9</v>
      </c>
      <c r="K63" s="43">
        <v>3</v>
      </c>
      <c r="L63" s="36"/>
      <c r="M63" s="36"/>
      <c r="N63" s="43">
        <v>10</v>
      </c>
      <c r="O63" s="43">
        <v>3</v>
      </c>
      <c r="P63" s="36"/>
      <c r="Q63" s="4"/>
      <c r="R63" s="297">
        <f>SUM(E63:Q63)</f>
        <v>49</v>
      </c>
      <c r="S63" s="286">
        <v>108</v>
      </c>
      <c r="T63" s="290">
        <f>+R63/S63</f>
        <v>0.45370370370370372</v>
      </c>
      <c r="U63" s="278"/>
      <c r="V63" s="279"/>
      <c r="W63" s="278"/>
      <c r="X63" s="279"/>
    </row>
    <row r="64" spans="2:24" x14ac:dyDescent="0.25">
      <c r="B64" s="519"/>
      <c r="D64" s="8"/>
      <c r="E64" s="519"/>
      <c r="F64" s="43"/>
      <c r="G64" s="43"/>
      <c r="H64" s="43"/>
      <c r="I64" s="43"/>
      <c r="J64" s="43"/>
      <c r="K64" s="43"/>
      <c r="L64" s="36"/>
      <c r="M64" s="36"/>
      <c r="N64" s="43"/>
      <c r="O64" s="43"/>
      <c r="P64" s="36"/>
      <c r="Q64" s="4"/>
      <c r="R64" s="298"/>
      <c r="S64" s="533"/>
      <c r="T64" s="290"/>
      <c r="U64" s="278"/>
      <c r="V64" s="279"/>
      <c r="W64" s="278"/>
      <c r="X64" s="279"/>
    </row>
    <row r="65" spans="2:24" x14ac:dyDescent="0.25">
      <c r="B65" s="33" t="s">
        <v>15</v>
      </c>
      <c r="C65" t="s">
        <v>242</v>
      </c>
      <c r="D65" s="49">
        <v>42799</v>
      </c>
      <c r="E65" s="270"/>
      <c r="F65" s="230">
        <v>9</v>
      </c>
      <c r="G65" s="43">
        <v>1</v>
      </c>
      <c r="H65" s="43"/>
      <c r="I65" s="230">
        <v>3</v>
      </c>
      <c r="J65" s="230">
        <v>3</v>
      </c>
      <c r="K65" s="230">
        <v>3</v>
      </c>
      <c r="L65" s="36"/>
      <c r="M65" s="36"/>
      <c r="N65" s="230">
        <v>3</v>
      </c>
      <c r="O65" s="230">
        <v>16</v>
      </c>
      <c r="P65" s="230">
        <v>1</v>
      </c>
      <c r="Q65" s="270">
        <v>2</v>
      </c>
      <c r="R65" s="298">
        <f>SUM(E65:Q65)</f>
        <v>41</v>
      </c>
      <c r="S65" s="287">
        <v>72</v>
      </c>
      <c r="T65" s="290">
        <f>+R65/S65</f>
        <v>0.56944444444444442</v>
      </c>
      <c r="U65" s="278"/>
      <c r="V65" s="279"/>
      <c r="W65" s="278"/>
      <c r="X65" s="279"/>
    </row>
    <row r="66" spans="2:24" x14ac:dyDescent="0.25">
      <c r="B66" s="33"/>
      <c r="D66" s="49"/>
      <c r="E66" s="519"/>
      <c r="F66" s="227"/>
      <c r="G66" s="519"/>
      <c r="H66" s="519"/>
      <c r="I66" s="227"/>
      <c r="J66" s="227"/>
      <c r="K66" s="227"/>
      <c r="L66" s="4"/>
      <c r="M66" s="4"/>
      <c r="N66" s="227"/>
      <c r="O66" s="227"/>
      <c r="P66" s="227"/>
      <c r="Q66" s="519"/>
      <c r="R66" s="298"/>
      <c r="S66" s="287"/>
      <c r="T66" s="290"/>
      <c r="U66" s="278"/>
      <c r="V66" s="279"/>
      <c r="W66" s="278"/>
      <c r="X66" s="279"/>
    </row>
    <row r="67" spans="2:24" x14ac:dyDescent="0.25">
      <c r="B67" s="33" t="s">
        <v>158</v>
      </c>
      <c r="C67" t="s">
        <v>234</v>
      </c>
      <c r="D67" s="49">
        <v>42911</v>
      </c>
      <c r="E67" s="6">
        <v>17</v>
      </c>
      <c r="F67" s="6">
        <v>9</v>
      </c>
      <c r="G67" s="6">
        <v>1</v>
      </c>
      <c r="H67" s="6">
        <v>6</v>
      </c>
      <c r="I67" s="6"/>
      <c r="J67" s="6">
        <v>1</v>
      </c>
      <c r="K67" s="6">
        <v>7</v>
      </c>
      <c r="L67" s="6">
        <v>1</v>
      </c>
      <c r="M67" s="6"/>
      <c r="N67" s="6">
        <v>2</v>
      </c>
      <c r="O67" s="6">
        <v>3</v>
      </c>
      <c r="P67" s="6">
        <v>1</v>
      </c>
      <c r="Q67" s="3"/>
      <c r="R67" s="298">
        <f>SUM(E67:Q67)</f>
        <v>48</v>
      </c>
      <c r="S67" s="311">
        <v>56</v>
      </c>
      <c r="T67" s="290">
        <f>+R67/S67</f>
        <v>0.8571428571428571</v>
      </c>
      <c r="U67" s="278"/>
      <c r="V67" s="279"/>
      <c r="W67" s="278"/>
      <c r="X67" s="279"/>
    </row>
    <row r="68" spans="2:24" ht="15.75" x14ac:dyDescent="0.25">
      <c r="B68" s="4"/>
      <c r="C68" s="27"/>
      <c r="D68" s="267" t="s">
        <v>109</v>
      </c>
      <c r="E68" s="6">
        <f>SUM(E63:E67)</f>
        <v>26</v>
      </c>
      <c r="F68" s="6">
        <f>SUM(F63:F67)</f>
        <v>27</v>
      </c>
      <c r="G68" s="6">
        <f>SUM(G67)</f>
        <v>1</v>
      </c>
      <c r="H68" s="6">
        <f>SUM(H63:H67)</f>
        <v>9</v>
      </c>
      <c r="I68" s="6">
        <f>SUM(I63:I67)</f>
        <v>6</v>
      </c>
      <c r="J68" s="6">
        <f>SUM(J63:J67)</f>
        <v>13</v>
      </c>
      <c r="K68" s="6">
        <f>SUM(K63:K67)</f>
        <v>13</v>
      </c>
      <c r="L68" s="6">
        <f>SUM(L67)</f>
        <v>1</v>
      </c>
      <c r="M68" s="6"/>
      <c r="N68" s="6">
        <f t="shared" ref="N68:S68" si="25">SUM(N63:N67)</f>
        <v>15</v>
      </c>
      <c r="O68" s="6">
        <f t="shared" si="25"/>
        <v>22</v>
      </c>
      <c r="P68" s="6">
        <f t="shared" si="25"/>
        <v>2</v>
      </c>
      <c r="Q68" s="6">
        <f t="shared" si="25"/>
        <v>2</v>
      </c>
      <c r="R68" s="310">
        <f t="shared" si="25"/>
        <v>138</v>
      </c>
      <c r="S68" s="311">
        <f t="shared" si="25"/>
        <v>236</v>
      </c>
      <c r="T68" s="509">
        <f>+R68/S68</f>
        <v>0.5847457627118644</v>
      </c>
      <c r="U68" s="278"/>
      <c r="V68" s="280"/>
      <c r="W68" s="278"/>
      <c r="X68" s="280"/>
    </row>
    <row r="69" spans="2:24" ht="15.75" x14ac:dyDescent="0.25">
      <c r="B69" s="27"/>
      <c r="C69" s="27"/>
      <c r="D69" s="495" t="s">
        <v>258</v>
      </c>
      <c r="E69" s="514">
        <f>E68/3</f>
        <v>8.6666666666666661</v>
      </c>
      <c r="F69" s="514">
        <f t="shared" ref="F69:R69" si="26">F68/3</f>
        <v>9</v>
      </c>
      <c r="G69" s="514">
        <f t="shared" si="26"/>
        <v>0.33333333333333331</v>
      </c>
      <c r="H69" s="514">
        <f t="shared" si="26"/>
        <v>3</v>
      </c>
      <c r="I69" s="514">
        <f t="shared" si="26"/>
        <v>2</v>
      </c>
      <c r="J69" s="514">
        <f t="shared" si="26"/>
        <v>4.333333333333333</v>
      </c>
      <c r="K69" s="514">
        <f t="shared" si="26"/>
        <v>4.333333333333333</v>
      </c>
      <c r="L69" s="514">
        <f t="shared" si="26"/>
        <v>0.33333333333333331</v>
      </c>
      <c r="M69" s="514"/>
      <c r="N69" s="514">
        <f t="shared" si="26"/>
        <v>5</v>
      </c>
      <c r="O69" s="514">
        <f t="shared" si="26"/>
        <v>7.333333333333333</v>
      </c>
      <c r="P69" s="514">
        <f t="shared" si="26"/>
        <v>0.66666666666666663</v>
      </c>
      <c r="Q69" s="514">
        <f t="shared" si="26"/>
        <v>0.66666666666666663</v>
      </c>
      <c r="R69" s="515">
        <f t="shared" si="26"/>
        <v>46</v>
      </c>
      <c r="S69" s="512"/>
      <c r="T69" s="513"/>
      <c r="U69" s="278"/>
      <c r="V69" s="280"/>
      <c r="W69" s="278"/>
      <c r="X69" s="280"/>
    </row>
    <row r="70" spans="2:24" ht="15.75" x14ac:dyDescent="0.25">
      <c r="B70" s="27"/>
      <c r="C70" s="27"/>
      <c r="D70" s="510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511"/>
      <c r="S70" s="512"/>
      <c r="T70" s="513"/>
      <c r="U70" s="278"/>
      <c r="V70" s="280"/>
      <c r="W70" s="278"/>
      <c r="X70" s="280"/>
    </row>
    <row r="71" spans="2:24" x14ac:dyDescent="0.25">
      <c r="C71" t="s">
        <v>288</v>
      </c>
    </row>
    <row r="72" spans="2:24" x14ac:dyDescent="0.25">
      <c r="C72" t="s">
        <v>259</v>
      </c>
    </row>
    <row r="74" spans="2:24" x14ac:dyDescent="0.25">
      <c r="C74" t="s">
        <v>271</v>
      </c>
    </row>
    <row r="75" spans="2:24" x14ac:dyDescent="0.25">
      <c r="C75" t="s">
        <v>272</v>
      </c>
    </row>
  </sheetData>
  <mergeCells count="34">
    <mergeCell ref="O59:O62"/>
    <mergeCell ref="P59:P62"/>
    <mergeCell ref="Q59:Q62"/>
    <mergeCell ref="J59:J62"/>
    <mergeCell ref="K59:K62"/>
    <mergeCell ref="L59:L62"/>
    <mergeCell ref="M59:M62"/>
    <mergeCell ref="N59:N62"/>
    <mergeCell ref="E59:E62"/>
    <mergeCell ref="F59:F62"/>
    <mergeCell ref="G59:G62"/>
    <mergeCell ref="H59:H62"/>
    <mergeCell ref="I59:I62"/>
    <mergeCell ref="G5:G8"/>
    <mergeCell ref="F5:F8"/>
    <mergeCell ref="B57:D57"/>
    <mergeCell ref="R7:S7"/>
    <mergeCell ref="T7:U7"/>
    <mergeCell ref="E4:G4"/>
    <mergeCell ref="I4:L4"/>
    <mergeCell ref="N4:P4"/>
    <mergeCell ref="V7:W7"/>
    <mergeCell ref="B10:D10"/>
    <mergeCell ref="E5:E8"/>
    <mergeCell ref="Q5:Q8"/>
    <mergeCell ref="P5:P8"/>
    <mergeCell ref="O5:O8"/>
    <mergeCell ref="N5:N8"/>
    <mergeCell ref="M5:M8"/>
    <mergeCell ref="L5:L8"/>
    <mergeCell ref="K5:K8"/>
    <mergeCell ref="J5:J8"/>
    <mergeCell ref="I5:I8"/>
    <mergeCell ref="H5:H8"/>
  </mergeCells>
  <pageMargins left="0" right="0" top="0.15748031496062992" bottom="0.15748031496062992" header="0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0"/>
  <sheetViews>
    <sheetView topLeftCell="B1" workbookViewId="0">
      <selection activeCell="U7" sqref="U7"/>
    </sheetView>
  </sheetViews>
  <sheetFormatPr baseColWidth="10" defaultRowHeight="15" x14ac:dyDescent="0.25"/>
  <cols>
    <col min="1" max="1" width="1" customWidth="1"/>
    <col min="3" max="3" width="5.28515625" customWidth="1"/>
    <col min="4" max="4" width="13.42578125" customWidth="1"/>
    <col min="5" max="5" width="6" customWidth="1"/>
    <col min="6" max="6" width="5.140625" customWidth="1"/>
    <col min="7" max="7" width="6.42578125" customWidth="1"/>
    <col min="8" max="10" width="6.7109375" customWidth="1"/>
    <col min="11" max="11" width="7.28515625" customWidth="1"/>
    <col min="12" max="12" width="6.42578125" customWidth="1"/>
    <col min="13" max="13" width="6.5703125" customWidth="1"/>
    <col min="14" max="14" width="4.28515625" customWidth="1"/>
    <col min="15" max="15" width="5.85546875" customWidth="1"/>
    <col min="16" max="16" width="6.5703125" customWidth="1"/>
    <col min="17" max="17" width="6" customWidth="1"/>
    <col min="18" max="18" width="6.28515625" customWidth="1"/>
    <col min="19" max="19" width="6" customWidth="1"/>
    <col min="20" max="20" width="7.7109375" customWidth="1"/>
    <col min="21" max="21" width="7.42578125" customWidth="1"/>
    <col min="22" max="22" width="6" customWidth="1"/>
  </cols>
  <sheetData>
    <row r="1" spans="2:22" ht="15.75" x14ac:dyDescent="0.25">
      <c r="B1" s="337" t="s">
        <v>185</v>
      </c>
    </row>
    <row r="3" spans="2:22" x14ac:dyDescent="0.25">
      <c r="B3" s="121"/>
      <c r="C3" s="339" t="s">
        <v>159</v>
      </c>
      <c r="D3" s="176"/>
      <c r="E3" s="625" t="s">
        <v>3</v>
      </c>
      <c r="F3" s="643" t="s">
        <v>4</v>
      </c>
      <c r="G3" s="643" t="s">
        <v>151</v>
      </c>
      <c r="H3" s="643" t="s">
        <v>152</v>
      </c>
      <c r="I3" s="305"/>
      <c r="J3" s="637" t="s">
        <v>5</v>
      </c>
      <c r="K3" s="637" t="s">
        <v>6</v>
      </c>
      <c r="L3" s="637" t="s">
        <v>7</v>
      </c>
      <c r="M3" s="637" t="s">
        <v>9</v>
      </c>
      <c r="N3" s="637" t="s">
        <v>142</v>
      </c>
      <c r="O3" s="313" t="s">
        <v>99</v>
      </c>
      <c r="P3" s="634" t="s">
        <v>154</v>
      </c>
      <c r="Q3" s="628" t="s">
        <v>8</v>
      </c>
      <c r="R3" s="628" t="s">
        <v>153</v>
      </c>
      <c r="S3" s="653" t="s">
        <v>150</v>
      </c>
      <c r="T3" s="324" t="s">
        <v>166</v>
      </c>
      <c r="U3" s="134"/>
      <c r="V3" s="340" t="s">
        <v>178</v>
      </c>
    </row>
    <row r="4" spans="2:22" x14ac:dyDescent="0.25">
      <c r="B4" s="303" t="s">
        <v>2</v>
      </c>
      <c r="C4" s="338" t="s">
        <v>176</v>
      </c>
      <c r="E4" s="626"/>
      <c r="F4" s="644"/>
      <c r="G4" s="644"/>
      <c r="H4" s="644"/>
      <c r="I4" s="312" t="s">
        <v>100</v>
      </c>
      <c r="J4" s="638"/>
      <c r="K4" s="638"/>
      <c r="L4" s="638"/>
      <c r="M4" s="638"/>
      <c r="N4" s="638"/>
      <c r="O4" s="314" t="s">
        <v>170</v>
      </c>
      <c r="P4" s="635"/>
      <c r="Q4" s="629"/>
      <c r="R4" s="629"/>
      <c r="S4" s="654"/>
      <c r="T4" s="325" t="s">
        <v>167</v>
      </c>
      <c r="U4" s="43" t="s">
        <v>109</v>
      </c>
      <c r="V4" s="341" t="s">
        <v>179</v>
      </c>
    </row>
    <row r="5" spans="2:22" x14ac:dyDescent="0.25">
      <c r="B5" s="4"/>
      <c r="C5" s="338" t="s">
        <v>177</v>
      </c>
      <c r="E5" s="626"/>
      <c r="F5" s="644"/>
      <c r="G5" s="644"/>
      <c r="H5" s="644"/>
      <c r="I5" s="312" t="s">
        <v>165</v>
      </c>
      <c r="J5" s="638"/>
      <c r="K5" s="638"/>
      <c r="L5" s="638"/>
      <c r="M5" s="638"/>
      <c r="N5" s="638"/>
      <c r="O5" s="314" t="s">
        <v>171</v>
      </c>
      <c r="P5" s="635"/>
      <c r="Q5" s="629"/>
      <c r="R5" s="629"/>
      <c r="S5" s="654"/>
      <c r="T5" s="325" t="s">
        <v>168</v>
      </c>
      <c r="U5" s="43" t="s">
        <v>174</v>
      </c>
      <c r="V5" s="341" t="s">
        <v>184</v>
      </c>
    </row>
    <row r="6" spans="2:22" x14ac:dyDescent="0.25">
      <c r="B6" s="4"/>
      <c r="C6" s="338" t="s">
        <v>175</v>
      </c>
      <c r="E6" s="627"/>
      <c r="F6" s="645"/>
      <c r="G6" s="645"/>
      <c r="H6" s="645"/>
      <c r="I6" s="316"/>
      <c r="J6" s="639"/>
      <c r="K6" s="639"/>
      <c r="L6" s="639"/>
      <c r="M6" s="639"/>
      <c r="N6" s="639"/>
      <c r="O6" s="317"/>
      <c r="P6" s="636"/>
      <c r="Q6" s="630"/>
      <c r="R6" s="630"/>
      <c r="S6" s="655"/>
      <c r="T6" s="326" t="s">
        <v>169</v>
      </c>
      <c r="U6" s="3" t="s">
        <v>2</v>
      </c>
      <c r="V6" s="35"/>
    </row>
    <row r="7" spans="2:22" x14ac:dyDescent="0.25">
      <c r="B7" s="12"/>
      <c r="C7" s="11"/>
      <c r="D7" s="385" t="s">
        <v>190</v>
      </c>
      <c r="E7" s="328">
        <v>37</v>
      </c>
      <c r="F7" s="319">
        <v>75</v>
      </c>
      <c r="G7" s="319">
        <v>16</v>
      </c>
      <c r="H7" s="319">
        <v>17</v>
      </c>
      <c r="I7" s="334">
        <f>SUM(E7:H7)</f>
        <v>145</v>
      </c>
      <c r="J7" s="320">
        <v>26</v>
      </c>
      <c r="K7" s="320">
        <v>13</v>
      </c>
      <c r="L7" s="320">
        <v>32</v>
      </c>
      <c r="M7" s="320">
        <v>7</v>
      </c>
      <c r="N7" s="320">
        <v>1</v>
      </c>
      <c r="O7" s="330">
        <f>SUM(J7:N7)</f>
        <v>79</v>
      </c>
      <c r="P7" s="321">
        <v>28</v>
      </c>
      <c r="Q7" s="321">
        <v>31</v>
      </c>
      <c r="R7" s="321">
        <v>5</v>
      </c>
      <c r="S7" s="322">
        <v>7</v>
      </c>
      <c r="T7" s="333">
        <f>SUM(P7:S7)</f>
        <v>71</v>
      </c>
      <c r="U7" s="3">
        <f>I7+O7+T7</f>
        <v>295</v>
      </c>
      <c r="V7" s="36"/>
    </row>
    <row r="8" spans="2:22" x14ac:dyDescent="0.25">
      <c r="B8" s="4"/>
      <c r="E8" s="121"/>
      <c r="I8" s="323"/>
      <c r="O8" s="331"/>
      <c r="T8" s="327"/>
      <c r="U8" s="43"/>
      <c r="V8" s="36"/>
    </row>
    <row r="9" spans="2:22" x14ac:dyDescent="0.25">
      <c r="B9" s="29" t="s">
        <v>1</v>
      </c>
      <c r="C9" s="302">
        <v>8</v>
      </c>
      <c r="D9" s="318" t="s">
        <v>172</v>
      </c>
      <c r="E9" s="303">
        <v>31</v>
      </c>
      <c r="F9" s="302">
        <v>30</v>
      </c>
      <c r="G9" s="302">
        <v>5</v>
      </c>
      <c r="H9" s="302">
        <v>10</v>
      </c>
      <c r="I9" s="329">
        <f>SUM(E9:H9)</f>
        <v>76</v>
      </c>
      <c r="J9" s="302">
        <v>16</v>
      </c>
      <c r="K9" s="302">
        <v>16</v>
      </c>
      <c r="L9" s="302">
        <v>19</v>
      </c>
      <c r="M9" s="302"/>
      <c r="N9" s="302"/>
      <c r="O9" s="332">
        <f>SUM(J9:N9)</f>
        <v>51</v>
      </c>
      <c r="P9" s="302">
        <v>46</v>
      </c>
      <c r="Q9" s="302">
        <v>34</v>
      </c>
      <c r="R9" s="302">
        <v>6</v>
      </c>
      <c r="S9" s="302">
        <v>3</v>
      </c>
      <c r="T9" s="325">
        <f>SUM(P9:S9)</f>
        <v>89</v>
      </c>
      <c r="U9" s="43">
        <f>I9+O9+T9</f>
        <v>216</v>
      </c>
      <c r="V9" s="230">
        <f>U9/C9</f>
        <v>27</v>
      </c>
    </row>
    <row r="10" spans="2:22" x14ac:dyDescent="0.25">
      <c r="B10" s="308" t="s">
        <v>180</v>
      </c>
      <c r="D10" s="335" t="s">
        <v>173</v>
      </c>
      <c r="E10" s="303">
        <v>5</v>
      </c>
      <c r="F10" s="302">
        <v>6</v>
      </c>
      <c r="G10" s="302">
        <v>1</v>
      </c>
      <c r="H10" s="302">
        <v>4</v>
      </c>
      <c r="I10" s="329">
        <f>SUM(E10:H10)</f>
        <v>16</v>
      </c>
      <c r="J10" s="302">
        <v>4</v>
      </c>
      <c r="K10" s="302">
        <v>3</v>
      </c>
      <c r="L10" s="302">
        <v>5</v>
      </c>
      <c r="M10" s="302"/>
      <c r="N10" s="302"/>
      <c r="O10" s="332">
        <f>SUM(J10:N10)</f>
        <v>12</v>
      </c>
      <c r="P10" s="302">
        <v>7</v>
      </c>
      <c r="Q10" s="302">
        <v>5</v>
      </c>
      <c r="R10" s="302">
        <v>2</v>
      </c>
      <c r="S10" s="302">
        <v>1</v>
      </c>
      <c r="T10" s="325">
        <f>SUM(P10:S10)</f>
        <v>15</v>
      </c>
      <c r="U10" s="43">
        <f>I10+O10+T10</f>
        <v>43</v>
      </c>
      <c r="V10" s="36"/>
    </row>
    <row r="11" spans="2:22" x14ac:dyDescent="0.25">
      <c r="B11" s="4"/>
      <c r="D11" s="335"/>
      <c r="E11" s="303"/>
      <c r="F11" s="213"/>
      <c r="G11" s="309"/>
      <c r="H11" s="309"/>
      <c r="I11" s="336"/>
      <c r="J11" s="213"/>
      <c r="K11" s="309"/>
      <c r="L11" s="309"/>
      <c r="M11" s="302"/>
      <c r="N11" s="302"/>
      <c r="O11" s="379"/>
      <c r="P11" s="213"/>
      <c r="Q11" s="213"/>
      <c r="R11" s="309"/>
      <c r="S11" s="309"/>
      <c r="T11" s="380"/>
      <c r="U11" s="230"/>
      <c r="V11" s="36"/>
    </row>
    <row r="12" spans="2:22" x14ac:dyDescent="0.25">
      <c r="B12" s="4"/>
      <c r="D12" s="335"/>
      <c r="E12" s="308"/>
      <c r="F12" s="309"/>
      <c r="G12" s="309"/>
      <c r="H12" s="309"/>
      <c r="I12" s="329"/>
      <c r="J12" s="307"/>
      <c r="K12" s="307"/>
      <c r="L12" s="307"/>
      <c r="M12" s="307"/>
      <c r="N12" s="307"/>
      <c r="O12" s="332"/>
      <c r="P12" s="307"/>
      <c r="Q12" s="307"/>
      <c r="R12" s="307"/>
      <c r="S12" s="307"/>
      <c r="T12" s="325"/>
      <c r="U12" s="43"/>
      <c r="V12" s="36"/>
    </row>
    <row r="13" spans="2:22" x14ac:dyDescent="0.25">
      <c r="B13" s="4"/>
      <c r="E13" s="303"/>
      <c r="F13" s="302"/>
      <c r="G13" s="302"/>
      <c r="H13" s="302"/>
      <c r="I13" s="329"/>
      <c r="J13" s="302"/>
      <c r="K13" s="302"/>
      <c r="L13" s="302"/>
      <c r="M13" s="302"/>
      <c r="N13" s="302"/>
      <c r="O13" s="332"/>
      <c r="P13" s="302"/>
      <c r="Q13" s="302"/>
      <c r="R13" s="302"/>
      <c r="S13" s="302"/>
      <c r="T13" s="325"/>
      <c r="U13" s="43"/>
      <c r="V13" s="36"/>
    </row>
    <row r="14" spans="2:22" x14ac:dyDescent="0.25">
      <c r="B14" s="30" t="s">
        <v>15</v>
      </c>
      <c r="C14" s="302">
        <v>11</v>
      </c>
      <c r="D14" s="318" t="s">
        <v>172</v>
      </c>
      <c r="E14" s="303">
        <v>9</v>
      </c>
      <c r="F14" s="302">
        <v>26</v>
      </c>
      <c r="G14" s="302">
        <v>5</v>
      </c>
      <c r="H14" s="302">
        <v>9</v>
      </c>
      <c r="I14" s="329">
        <f t="shared" ref="I14:I39" si="0">SUM(E14:H14)</f>
        <v>49</v>
      </c>
      <c r="J14" s="302">
        <v>15</v>
      </c>
      <c r="K14" s="302">
        <v>7</v>
      </c>
      <c r="L14" s="302">
        <v>29</v>
      </c>
      <c r="M14" s="302"/>
      <c r="N14" s="302"/>
      <c r="O14" s="332">
        <f t="shared" ref="O14:O23" si="1">SUM(J14:N14)</f>
        <v>51</v>
      </c>
      <c r="P14" s="302">
        <v>33</v>
      </c>
      <c r="Q14" s="302">
        <v>86</v>
      </c>
      <c r="R14" s="302">
        <v>9</v>
      </c>
      <c r="S14" s="302">
        <v>10</v>
      </c>
      <c r="T14" s="325">
        <f t="shared" ref="T14:T23" si="2">SUM(P14:S14)</f>
        <v>138</v>
      </c>
      <c r="U14" s="43">
        <f t="shared" ref="U14:U27" si="3">I14+O14+T14</f>
        <v>238</v>
      </c>
      <c r="V14" s="230">
        <f>U14/C14</f>
        <v>21.636363636363637</v>
      </c>
    </row>
    <row r="15" spans="2:22" x14ac:dyDescent="0.25">
      <c r="B15" s="308" t="s">
        <v>181</v>
      </c>
      <c r="D15" s="335" t="s">
        <v>173</v>
      </c>
      <c r="E15" s="303">
        <v>2</v>
      </c>
      <c r="F15" s="302">
        <v>5</v>
      </c>
      <c r="G15" s="302">
        <v>1</v>
      </c>
      <c r="H15" s="302">
        <v>3</v>
      </c>
      <c r="I15" s="329">
        <f t="shared" si="0"/>
        <v>11</v>
      </c>
      <c r="J15" s="302">
        <v>4</v>
      </c>
      <c r="K15" s="302">
        <v>3</v>
      </c>
      <c r="L15" s="302">
        <v>6</v>
      </c>
      <c r="M15" s="302"/>
      <c r="N15" s="302"/>
      <c r="O15" s="332">
        <f t="shared" si="1"/>
        <v>13</v>
      </c>
      <c r="P15" s="302">
        <v>7</v>
      </c>
      <c r="Q15" s="302">
        <v>8</v>
      </c>
      <c r="R15" s="302">
        <v>4</v>
      </c>
      <c r="S15" s="302">
        <v>5</v>
      </c>
      <c r="T15" s="325">
        <f t="shared" si="2"/>
        <v>24</v>
      </c>
      <c r="U15" s="43">
        <f t="shared" si="3"/>
        <v>48</v>
      </c>
      <c r="V15" s="36"/>
    </row>
    <row r="16" spans="2:22" x14ac:dyDescent="0.25">
      <c r="B16" s="4"/>
      <c r="D16" s="335"/>
      <c r="E16" s="227"/>
      <c r="F16" s="213"/>
      <c r="G16" s="309"/>
      <c r="H16" s="213"/>
      <c r="I16" s="336"/>
      <c r="J16" s="213"/>
      <c r="K16" s="309"/>
      <c r="L16" s="213"/>
      <c r="M16" s="307"/>
      <c r="N16" s="307"/>
      <c r="O16" s="379"/>
      <c r="P16" s="213"/>
      <c r="Q16" s="213"/>
      <c r="R16" s="213"/>
      <c r="S16" s="309"/>
      <c r="T16" s="380"/>
      <c r="U16" s="230"/>
      <c r="V16" s="36"/>
    </row>
    <row r="17" spans="2:22" x14ac:dyDescent="0.25">
      <c r="B17" s="4"/>
      <c r="E17" s="303"/>
      <c r="F17" s="302"/>
      <c r="G17" s="302"/>
      <c r="H17" s="302"/>
      <c r="I17" s="329"/>
      <c r="J17" s="302"/>
      <c r="K17" s="302"/>
      <c r="L17" s="302"/>
      <c r="M17" s="302"/>
      <c r="N17" s="302"/>
      <c r="O17" s="332"/>
      <c r="P17" s="302"/>
      <c r="Q17" s="302"/>
      <c r="R17" s="302"/>
      <c r="S17" s="302"/>
      <c r="T17" s="325"/>
      <c r="U17" s="43"/>
      <c r="V17" s="36"/>
    </row>
    <row r="18" spans="2:22" x14ac:dyDescent="0.25">
      <c r="B18" s="50" t="s">
        <v>13</v>
      </c>
      <c r="C18" s="302">
        <v>9</v>
      </c>
      <c r="D18" s="318" t="s">
        <v>172</v>
      </c>
      <c r="E18" s="303">
        <v>54</v>
      </c>
      <c r="F18" s="302">
        <v>91</v>
      </c>
      <c r="G18" s="302">
        <v>10</v>
      </c>
      <c r="H18" s="302">
        <v>39</v>
      </c>
      <c r="I18" s="329">
        <f t="shared" si="0"/>
        <v>194</v>
      </c>
      <c r="J18" s="302">
        <v>24</v>
      </c>
      <c r="K18" s="302">
        <v>11</v>
      </c>
      <c r="L18" s="302">
        <v>29</v>
      </c>
      <c r="M18" s="302">
        <v>2</v>
      </c>
      <c r="N18" s="302">
        <v>1</v>
      </c>
      <c r="O18" s="332">
        <f t="shared" si="1"/>
        <v>67</v>
      </c>
      <c r="P18" s="302">
        <v>15</v>
      </c>
      <c r="Q18" s="302">
        <v>14</v>
      </c>
      <c r="R18" s="302">
        <v>5</v>
      </c>
      <c r="S18" s="302"/>
      <c r="T18" s="325">
        <f t="shared" si="2"/>
        <v>34</v>
      </c>
      <c r="U18" s="43">
        <f t="shared" si="3"/>
        <v>295</v>
      </c>
      <c r="V18" s="230">
        <f>U18/C18</f>
        <v>32.777777777777779</v>
      </c>
    </row>
    <row r="19" spans="2:22" x14ac:dyDescent="0.25">
      <c r="B19" s="308" t="s">
        <v>182</v>
      </c>
      <c r="C19" s="302"/>
      <c r="D19" s="335" t="s">
        <v>173</v>
      </c>
      <c r="E19" s="303">
        <v>8</v>
      </c>
      <c r="F19" s="302">
        <v>9</v>
      </c>
      <c r="G19" s="302">
        <v>2</v>
      </c>
      <c r="H19" s="302">
        <v>9</v>
      </c>
      <c r="I19" s="329">
        <f t="shared" si="0"/>
        <v>28</v>
      </c>
      <c r="J19" s="302">
        <v>5</v>
      </c>
      <c r="K19" s="302">
        <v>3</v>
      </c>
      <c r="L19" s="302">
        <v>7</v>
      </c>
      <c r="M19" s="302">
        <v>2</v>
      </c>
      <c r="N19" s="302">
        <v>1</v>
      </c>
      <c r="O19" s="332">
        <f t="shared" si="1"/>
        <v>18</v>
      </c>
      <c r="P19" s="302">
        <v>5</v>
      </c>
      <c r="Q19" s="302">
        <v>4</v>
      </c>
      <c r="R19" s="302">
        <v>2</v>
      </c>
      <c r="S19" s="302"/>
      <c r="T19" s="325">
        <f t="shared" si="2"/>
        <v>11</v>
      </c>
      <c r="U19" s="43">
        <f t="shared" si="3"/>
        <v>57</v>
      </c>
      <c r="V19" s="36"/>
    </row>
    <row r="20" spans="2:22" x14ac:dyDescent="0.25">
      <c r="B20" s="4"/>
      <c r="C20" s="307"/>
      <c r="D20" s="335"/>
      <c r="E20" s="227"/>
      <c r="F20" s="213"/>
      <c r="G20" s="309"/>
      <c r="H20" s="213"/>
      <c r="I20" s="336"/>
      <c r="J20" s="213"/>
      <c r="K20" s="309"/>
      <c r="L20" s="213"/>
      <c r="M20" s="213"/>
      <c r="N20" s="213"/>
      <c r="O20" s="379"/>
      <c r="P20" s="213"/>
      <c r="Q20" s="213"/>
      <c r="R20" s="213"/>
      <c r="S20" s="307"/>
      <c r="T20" s="380"/>
      <c r="U20" s="230"/>
      <c r="V20" s="36"/>
    </row>
    <row r="21" spans="2:22" ht="10.5" customHeight="1" x14ac:dyDescent="0.25">
      <c r="B21" s="4"/>
      <c r="C21" s="302"/>
      <c r="E21" s="303"/>
      <c r="F21" s="302"/>
      <c r="G21" s="302"/>
      <c r="H21" s="302"/>
      <c r="I21" s="329"/>
      <c r="J21" s="302"/>
      <c r="K21" s="302"/>
      <c r="L21" s="302"/>
      <c r="M21" s="302"/>
      <c r="N21" s="302"/>
      <c r="O21" s="332"/>
      <c r="P21" s="302"/>
      <c r="Q21" s="302"/>
      <c r="R21" s="302"/>
      <c r="S21" s="302"/>
      <c r="T21" s="325"/>
      <c r="U21" s="43"/>
      <c r="V21" s="36"/>
    </row>
    <row r="22" spans="2:22" x14ac:dyDescent="0.25">
      <c r="B22" s="71" t="s">
        <v>37</v>
      </c>
      <c r="C22" s="302">
        <v>6</v>
      </c>
      <c r="D22" s="318" t="s">
        <v>172</v>
      </c>
      <c r="E22" s="303">
        <v>49</v>
      </c>
      <c r="F22" s="302">
        <v>65</v>
      </c>
      <c r="G22" s="302">
        <v>2</v>
      </c>
      <c r="H22" s="302">
        <v>16</v>
      </c>
      <c r="I22" s="329">
        <f t="shared" si="0"/>
        <v>132</v>
      </c>
      <c r="J22" s="302"/>
      <c r="K22" s="302">
        <v>9</v>
      </c>
      <c r="L22" s="302">
        <v>9</v>
      </c>
      <c r="M22" s="302">
        <v>7</v>
      </c>
      <c r="N22" s="302"/>
      <c r="O22" s="332">
        <f t="shared" si="1"/>
        <v>25</v>
      </c>
      <c r="P22" s="302">
        <v>5</v>
      </c>
      <c r="Q22" s="302">
        <v>9</v>
      </c>
      <c r="R22" s="302"/>
      <c r="S22" s="302">
        <v>5</v>
      </c>
      <c r="T22" s="325">
        <f t="shared" si="2"/>
        <v>19</v>
      </c>
      <c r="U22" s="43">
        <f t="shared" si="3"/>
        <v>176</v>
      </c>
      <c r="V22" s="230">
        <f>U22/C22</f>
        <v>29.333333333333332</v>
      </c>
    </row>
    <row r="23" spans="2:22" x14ac:dyDescent="0.25">
      <c r="B23" s="308" t="s">
        <v>183</v>
      </c>
      <c r="C23" s="302"/>
      <c r="D23" s="335" t="s">
        <v>173</v>
      </c>
      <c r="E23" s="303">
        <v>6</v>
      </c>
      <c r="F23" s="302">
        <v>5</v>
      </c>
      <c r="G23" s="302">
        <v>1</v>
      </c>
      <c r="H23" s="302">
        <v>3</v>
      </c>
      <c r="I23" s="329">
        <f t="shared" si="0"/>
        <v>15</v>
      </c>
      <c r="J23" s="302"/>
      <c r="K23" s="302">
        <v>2</v>
      </c>
      <c r="L23" s="302">
        <v>2</v>
      </c>
      <c r="M23" s="302">
        <v>1</v>
      </c>
      <c r="N23" s="302"/>
      <c r="O23" s="332">
        <f t="shared" si="1"/>
        <v>5</v>
      </c>
      <c r="P23" s="302">
        <v>1</v>
      </c>
      <c r="Q23" s="302">
        <v>2</v>
      </c>
      <c r="R23" s="302"/>
      <c r="S23" s="302">
        <v>1</v>
      </c>
      <c r="T23" s="325">
        <f t="shared" si="2"/>
        <v>4</v>
      </c>
      <c r="U23" s="43">
        <f t="shared" si="3"/>
        <v>24</v>
      </c>
      <c r="V23" s="36"/>
    </row>
    <row r="24" spans="2:22" x14ac:dyDescent="0.25">
      <c r="B24" s="4"/>
      <c r="C24" s="307"/>
      <c r="D24" s="335"/>
      <c r="E24" s="227"/>
      <c r="F24" s="213"/>
      <c r="G24" s="309"/>
      <c r="H24" s="213"/>
      <c r="I24" s="336"/>
      <c r="J24" s="307"/>
      <c r="K24" s="309"/>
      <c r="L24" s="213"/>
      <c r="M24" s="307"/>
      <c r="N24" s="307"/>
      <c r="O24" s="379"/>
      <c r="P24" s="307"/>
      <c r="Q24" s="213"/>
      <c r="R24" s="307"/>
      <c r="S24" s="307"/>
      <c r="T24" s="380"/>
      <c r="U24" s="230"/>
      <c r="V24" s="36"/>
    </row>
    <row r="25" spans="2:22" ht="11.25" customHeight="1" x14ac:dyDescent="0.25">
      <c r="B25" s="4"/>
      <c r="C25" s="307"/>
      <c r="D25" s="318"/>
      <c r="E25" s="227"/>
      <c r="F25" s="213"/>
      <c r="G25" s="309"/>
      <c r="H25" s="213"/>
      <c r="I25" s="329"/>
      <c r="J25" s="307"/>
      <c r="K25" s="307"/>
      <c r="L25" s="307"/>
      <c r="M25" s="307"/>
      <c r="N25" s="307"/>
      <c r="O25" s="332"/>
      <c r="P25" s="307"/>
      <c r="Q25" s="307"/>
      <c r="R25" s="307"/>
      <c r="S25" s="307"/>
      <c r="T25" s="325"/>
      <c r="U25" s="43"/>
      <c r="V25" s="36"/>
    </row>
    <row r="26" spans="2:22" x14ac:dyDescent="0.25">
      <c r="B26" s="70" t="s">
        <v>4</v>
      </c>
      <c r="C26" s="302">
        <v>6</v>
      </c>
      <c r="D26" s="318" t="s">
        <v>172</v>
      </c>
      <c r="E26" s="303">
        <v>13</v>
      </c>
      <c r="F26" s="302">
        <v>72</v>
      </c>
      <c r="G26" s="302">
        <v>20</v>
      </c>
      <c r="H26" s="302">
        <v>8</v>
      </c>
      <c r="I26" s="329">
        <f t="shared" si="0"/>
        <v>113</v>
      </c>
      <c r="J26" s="302">
        <v>5</v>
      </c>
      <c r="K26" s="302"/>
      <c r="L26" s="302">
        <v>9</v>
      </c>
      <c r="M26" s="302">
        <v>1</v>
      </c>
      <c r="N26" s="302"/>
      <c r="O26" s="332">
        <f t="shared" ref="O26:O27" si="4">SUM(J26:N26)</f>
        <v>15</v>
      </c>
      <c r="P26" s="302">
        <v>9</v>
      </c>
      <c r="Q26" s="302">
        <v>20</v>
      </c>
      <c r="R26" s="302"/>
      <c r="S26" s="302"/>
      <c r="T26" s="325">
        <f t="shared" ref="T26:T27" si="5">SUM(P26:S26)</f>
        <v>29</v>
      </c>
      <c r="U26" s="43">
        <f t="shared" si="3"/>
        <v>157</v>
      </c>
      <c r="V26" s="230">
        <f>U26/C26</f>
        <v>26.166666666666668</v>
      </c>
    </row>
    <row r="27" spans="2:22" x14ac:dyDescent="0.25">
      <c r="B27" s="308" t="s">
        <v>182</v>
      </c>
      <c r="C27" s="302"/>
      <c r="D27" s="335" t="s">
        <v>173</v>
      </c>
      <c r="E27" s="303">
        <v>3</v>
      </c>
      <c r="F27" s="302">
        <v>6</v>
      </c>
      <c r="G27" s="302">
        <v>4</v>
      </c>
      <c r="H27" s="302">
        <v>2</v>
      </c>
      <c r="I27" s="329">
        <f t="shared" si="0"/>
        <v>15</v>
      </c>
      <c r="J27" s="302">
        <v>1</v>
      </c>
      <c r="K27" s="302"/>
      <c r="L27" s="302">
        <v>3</v>
      </c>
      <c r="M27" s="302">
        <v>1</v>
      </c>
      <c r="N27" s="302"/>
      <c r="O27" s="332">
        <f t="shared" si="4"/>
        <v>5</v>
      </c>
      <c r="P27" s="302">
        <v>3</v>
      </c>
      <c r="Q27" s="302">
        <v>2</v>
      </c>
      <c r="R27" s="302"/>
      <c r="S27" s="302"/>
      <c r="T27" s="325">
        <f t="shared" si="5"/>
        <v>5</v>
      </c>
      <c r="U27" s="43">
        <f t="shared" si="3"/>
        <v>25</v>
      </c>
      <c r="V27" s="36"/>
    </row>
    <row r="28" spans="2:22" x14ac:dyDescent="0.25">
      <c r="B28" s="4"/>
      <c r="C28" s="307"/>
      <c r="D28" s="335"/>
      <c r="E28" s="227"/>
      <c r="F28" s="213"/>
      <c r="G28" s="309"/>
      <c r="H28" s="307"/>
      <c r="I28" s="336"/>
      <c r="J28" s="307"/>
      <c r="K28" s="307"/>
      <c r="L28" s="307"/>
      <c r="M28" s="307"/>
      <c r="N28" s="307"/>
      <c r="O28" s="332"/>
      <c r="P28" s="307"/>
      <c r="Q28" s="307"/>
      <c r="R28" s="307"/>
      <c r="S28" s="307"/>
      <c r="T28" s="325"/>
      <c r="U28" s="230"/>
      <c r="V28" s="36"/>
    </row>
    <row r="29" spans="2:22" ht="12.75" customHeight="1" x14ac:dyDescent="0.25">
      <c r="B29" s="4"/>
      <c r="C29" s="302"/>
      <c r="E29" s="303"/>
      <c r="F29" s="302"/>
      <c r="G29" s="302"/>
      <c r="H29" s="302"/>
      <c r="I29" s="329"/>
      <c r="J29" s="302"/>
      <c r="K29" s="302"/>
      <c r="L29" s="302"/>
      <c r="M29" s="302"/>
      <c r="N29" s="302"/>
      <c r="O29" s="332"/>
      <c r="P29" s="302"/>
      <c r="Q29" s="302"/>
      <c r="R29" s="302"/>
      <c r="S29" s="302"/>
      <c r="T29" s="325"/>
      <c r="U29" s="43"/>
      <c r="V29" s="36"/>
    </row>
    <row r="30" spans="2:22" x14ac:dyDescent="0.25">
      <c r="B30" s="28" t="s">
        <v>18</v>
      </c>
      <c r="C30" s="302">
        <v>17</v>
      </c>
      <c r="D30" s="318" t="s">
        <v>172</v>
      </c>
      <c r="E30" s="303">
        <v>74</v>
      </c>
      <c r="F30" s="302">
        <v>127</v>
      </c>
      <c r="G30" s="302">
        <v>13</v>
      </c>
      <c r="H30" s="302">
        <v>31</v>
      </c>
      <c r="I30" s="329">
        <f t="shared" si="0"/>
        <v>245</v>
      </c>
      <c r="J30" s="302">
        <v>94</v>
      </c>
      <c r="K30" s="302">
        <v>76</v>
      </c>
      <c r="L30" s="302">
        <v>64</v>
      </c>
      <c r="M30" s="302">
        <v>17</v>
      </c>
      <c r="N30" s="302">
        <v>7</v>
      </c>
      <c r="O30" s="332">
        <f t="shared" ref="O30:O39" si="6">SUM(J30:N30)</f>
        <v>258</v>
      </c>
      <c r="P30" s="302">
        <v>33</v>
      </c>
      <c r="Q30" s="302">
        <v>20</v>
      </c>
      <c r="R30" s="302">
        <v>6</v>
      </c>
      <c r="S30" s="302">
        <v>4</v>
      </c>
      <c r="T30" s="325">
        <f t="shared" ref="T30:T31" si="7">SUM(P30:S30)</f>
        <v>63</v>
      </c>
      <c r="U30" s="43">
        <f t="shared" ref="U30:U31" si="8">I30+O30+T30</f>
        <v>566</v>
      </c>
      <c r="V30" s="230">
        <f>U30/C30</f>
        <v>33.294117647058826</v>
      </c>
    </row>
    <row r="31" spans="2:22" x14ac:dyDescent="0.25">
      <c r="B31" s="308" t="s">
        <v>180</v>
      </c>
      <c r="C31" s="302"/>
      <c r="D31" s="335" t="s">
        <v>173</v>
      </c>
      <c r="E31" s="303">
        <v>14</v>
      </c>
      <c r="F31" s="302">
        <v>13</v>
      </c>
      <c r="G31" s="302">
        <v>2</v>
      </c>
      <c r="H31" s="302">
        <v>10</v>
      </c>
      <c r="I31" s="329">
        <f t="shared" si="0"/>
        <v>39</v>
      </c>
      <c r="J31" s="302">
        <v>11</v>
      </c>
      <c r="K31" s="302">
        <v>13</v>
      </c>
      <c r="L31" s="302">
        <v>11</v>
      </c>
      <c r="M31" s="302">
        <v>5</v>
      </c>
      <c r="N31" s="302">
        <v>7</v>
      </c>
      <c r="O31" s="332">
        <f t="shared" si="6"/>
        <v>47</v>
      </c>
      <c r="P31" s="302">
        <v>9</v>
      </c>
      <c r="Q31" s="302">
        <v>6</v>
      </c>
      <c r="R31" s="302">
        <v>3</v>
      </c>
      <c r="S31" s="302">
        <v>1</v>
      </c>
      <c r="T31" s="325">
        <f t="shared" si="7"/>
        <v>19</v>
      </c>
      <c r="U31" s="43">
        <f t="shared" si="8"/>
        <v>105</v>
      </c>
      <c r="V31" s="36"/>
    </row>
    <row r="32" spans="2:22" x14ac:dyDescent="0.25">
      <c r="B32" s="4"/>
      <c r="C32" s="307"/>
      <c r="D32" s="335"/>
      <c r="E32" s="227"/>
      <c r="F32" s="213"/>
      <c r="G32" s="213"/>
      <c r="H32" s="213"/>
      <c r="I32" s="336"/>
      <c r="J32" s="213"/>
      <c r="K32" s="213"/>
      <c r="L32" s="213"/>
      <c r="M32" s="213"/>
      <c r="N32" s="213"/>
      <c r="O32" s="379"/>
      <c r="P32" s="213"/>
      <c r="Q32" s="213"/>
      <c r="R32" s="213"/>
      <c r="S32" s="309"/>
      <c r="T32" s="380"/>
      <c r="U32" s="230"/>
      <c r="V32" s="36"/>
    </row>
    <row r="33" spans="2:22" ht="11.25" customHeight="1" x14ac:dyDescent="0.25">
      <c r="B33" s="4"/>
      <c r="C33" s="302"/>
      <c r="E33" s="303"/>
      <c r="F33" s="302"/>
      <c r="G33" s="302"/>
      <c r="H33" s="302"/>
      <c r="I33" s="329"/>
      <c r="J33" s="302"/>
      <c r="K33" s="302"/>
      <c r="L33" s="302"/>
      <c r="M33" s="302"/>
      <c r="N33" s="302"/>
      <c r="O33" s="332"/>
      <c r="P33" s="302"/>
      <c r="Q33" s="302"/>
      <c r="R33" s="302"/>
      <c r="S33" s="302"/>
      <c r="T33" s="325"/>
      <c r="U33" s="43"/>
      <c r="V33" s="36"/>
    </row>
    <row r="34" spans="2:22" x14ac:dyDescent="0.25">
      <c r="B34" s="31" t="s">
        <v>10</v>
      </c>
      <c r="C34" s="302">
        <v>8</v>
      </c>
      <c r="D34" s="318" t="s">
        <v>172</v>
      </c>
      <c r="E34" s="303">
        <v>17</v>
      </c>
      <c r="F34" s="302">
        <v>34</v>
      </c>
      <c r="G34" s="302"/>
      <c r="H34" s="302">
        <v>5</v>
      </c>
      <c r="I34" s="329">
        <f t="shared" si="0"/>
        <v>56</v>
      </c>
      <c r="J34" s="302">
        <v>11</v>
      </c>
      <c r="K34" s="302">
        <v>22</v>
      </c>
      <c r="L34" s="302">
        <v>54</v>
      </c>
      <c r="M34" s="302">
        <v>6</v>
      </c>
      <c r="N34" s="302">
        <v>1</v>
      </c>
      <c r="O34" s="332">
        <f t="shared" si="6"/>
        <v>94</v>
      </c>
      <c r="P34" s="302">
        <v>19</v>
      </c>
      <c r="Q34" s="302">
        <v>13</v>
      </c>
      <c r="R34" s="302"/>
      <c r="S34" s="302">
        <v>8</v>
      </c>
      <c r="T34" s="325">
        <f t="shared" ref="T34:T39" si="9">SUM(P34:S34)</f>
        <v>40</v>
      </c>
      <c r="U34" s="43">
        <f t="shared" ref="U34:U39" si="10">I34+O34+T34</f>
        <v>190</v>
      </c>
      <c r="V34" s="230">
        <f>U34/C34</f>
        <v>23.75</v>
      </c>
    </row>
    <row r="35" spans="2:22" x14ac:dyDescent="0.25">
      <c r="B35" s="308" t="s">
        <v>180</v>
      </c>
      <c r="C35" s="302"/>
      <c r="D35" s="335" t="s">
        <v>173</v>
      </c>
      <c r="E35" s="303">
        <v>4</v>
      </c>
      <c r="F35" s="302">
        <v>4</v>
      </c>
      <c r="G35" s="302"/>
      <c r="H35" s="302">
        <v>2</v>
      </c>
      <c r="I35" s="329">
        <f t="shared" si="0"/>
        <v>10</v>
      </c>
      <c r="J35" s="302">
        <v>3</v>
      </c>
      <c r="K35" s="302">
        <v>5</v>
      </c>
      <c r="L35" s="302">
        <v>8</v>
      </c>
      <c r="M35" s="302">
        <v>2</v>
      </c>
      <c r="N35" s="302">
        <v>1</v>
      </c>
      <c r="O35" s="332">
        <f t="shared" si="6"/>
        <v>19</v>
      </c>
      <c r="P35" s="302">
        <v>4</v>
      </c>
      <c r="Q35" s="302">
        <v>4</v>
      </c>
      <c r="R35" s="302"/>
      <c r="S35" s="302">
        <v>3</v>
      </c>
      <c r="T35" s="325">
        <f t="shared" si="9"/>
        <v>11</v>
      </c>
      <c r="U35" s="43">
        <f t="shared" si="10"/>
        <v>40</v>
      </c>
      <c r="V35" s="36"/>
    </row>
    <row r="36" spans="2:22" x14ac:dyDescent="0.25">
      <c r="B36" s="4"/>
      <c r="C36" s="302"/>
      <c r="D36" s="335"/>
      <c r="E36" s="227"/>
      <c r="F36" s="213"/>
      <c r="G36" s="302"/>
      <c r="H36" s="302"/>
      <c r="I36" s="336"/>
      <c r="J36" s="213"/>
      <c r="K36" s="213"/>
      <c r="L36" s="213"/>
      <c r="M36" s="213"/>
      <c r="N36" s="302"/>
      <c r="O36" s="379"/>
      <c r="P36" s="213"/>
      <c r="Q36" s="213"/>
      <c r="R36" s="213"/>
      <c r="S36" s="213"/>
      <c r="T36" s="380"/>
      <c r="U36" s="230"/>
      <c r="V36" s="36"/>
    </row>
    <row r="37" spans="2:22" ht="10.5" customHeight="1" x14ac:dyDescent="0.25">
      <c r="B37" s="4"/>
      <c r="E37" s="303"/>
      <c r="F37" s="302"/>
      <c r="G37" s="302"/>
      <c r="H37" s="302"/>
      <c r="I37" s="329"/>
      <c r="J37" s="302"/>
      <c r="K37" s="302"/>
      <c r="L37" s="302"/>
      <c r="M37" s="302"/>
      <c r="N37" s="302"/>
      <c r="O37" s="332"/>
      <c r="P37" s="302"/>
      <c r="Q37" s="302"/>
      <c r="R37" s="302"/>
      <c r="S37" s="302"/>
      <c r="T37" s="325"/>
      <c r="U37" s="43"/>
      <c r="V37" s="36"/>
    </row>
    <row r="38" spans="2:22" ht="15.75" x14ac:dyDescent="0.25">
      <c r="B38" s="308" t="s">
        <v>109</v>
      </c>
      <c r="C38" s="307">
        <f>C9+C14+C18+C22+C26+C30+C34</f>
        <v>65</v>
      </c>
      <c r="D38" s="318" t="s">
        <v>172</v>
      </c>
      <c r="E38" s="303">
        <f t="shared" ref="E38:H39" si="11">E9+E14+E18+E22+E26+E30+E34</f>
        <v>247</v>
      </c>
      <c r="F38" s="302">
        <f t="shared" si="11"/>
        <v>445</v>
      </c>
      <c r="G38" s="302">
        <f t="shared" si="11"/>
        <v>55</v>
      </c>
      <c r="H38" s="302">
        <f t="shared" si="11"/>
        <v>118</v>
      </c>
      <c r="I38" s="422">
        <f t="shared" si="0"/>
        <v>865</v>
      </c>
      <c r="J38" s="302">
        <f t="shared" ref="J38:N39" si="12">J9+J14+J18+J22+J26+J30+J34</f>
        <v>165</v>
      </c>
      <c r="K38" s="302">
        <f t="shared" si="12"/>
        <v>141</v>
      </c>
      <c r="L38" s="302">
        <f t="shared" si="12"/>
        <v>213</v>
      </c>
      <c r="M38" s="302">
        <f t="shared" si="12"/>
        <v>33</v>
      </c>
      <c r="N38" s="302">
        <f t="shared" si="12"/>
        <v>9</v>
      </c>
      <c r="O38" s="423">
        <f t="shared" si="6"/>
        <v>561</v>
      </c>
      <c r="P38" s="302">
        <f t="shared" ref="P38:S39" si="13">P9+P14+P18+P22+P26+P30+P34</f>
        <v>160</v>
      </c>
      <c r="Q38" s="302">
        <f t="shared" si="13"/>
        <v>196</v>
      </c>
      <c r="R38" s="302">
        <f t="shared" si="13"/>
        <v>26</v>
      </c>
      <c r="S38" s="302">
        <f t="shared" si="13"/>
        <v>30</v>
      </c>
      <c r="T38" s="424">
        <f t="shared" si="9"/>
        <v>412</v>
      </c>
      <c r="U38" s="420">
        <f t="shared" si="10"/>
        <v>1838</v>
      </c>
      <c r="V38" s="230">
        <f>U38/C38</f>
        <v>28.276923076923076</v>
      </c>
    </row>
    <row r="39" spans="2:22" x14ac:dyDescent="0.25">
      <c r="B39" s="4"/>
      <c r="D39" s="335" t="s">
        <v>173</v>
      </c>
      <c r="E39" s="303">
        <f t="shared" si="11"/>
        <v>42</v>
      </c>
      <c r="F39" s="302">
        <f t="shared" si="11"/>
        <v>48</v>
      </c>
      <c r="G39" s="302">
        <f t="shared" si="11"/>
        <v>11</v>
      </c>
      <c r="H39" s="302">
        <f t="shared" si="11"/>
        <v>33</v>
      </c>
      <c r="I39" s="329">
        <f t="shared" si="0"/>
        <v>134</v>
      </c>
      <c r="J39" s="302">
        <f t="shared" si="12"/>
        <v>28</v>
      </c>
      <c r="K39" s="302">
        <f t="shared" si="12"/>
        <v>29</v>
      </c>
      <c r="L39" s="302">
        <f t="shared" si="12"/>
        <v>42</v>
      </c>
      <c r="M39" s="302">
        <f t="shared" si="12"/>
        <v>11</v>
      </c>
      <c r="N39" s="302">
        <f t="shared" si="12"/>
        <v>9</v>
      </c>
      <c r="O39" s="332">
        <f t="shared" si="6"/>
        <v>119</v>
      </c>
      <c r="P39" s="302">
        <f t="shared" si="13"/>
        <v>36</v>
      </c>
      <c r="Q39" s="302">
        <f t="shared" si="13"/>
        <v>31</v>
      </c>
      <c r="R39" s="302">
        <f t="shared" si="13"/>
        <v>11</v>
      </c>
      <c r="S39" s="302">
        <f t="shared" si="13"/>
        <v>11</v>
      </c>
      <c r="T39" s="325">
        <f t="shared" si="9"/>
        <v>89</v>
      </c>
      <c r="U39" s="43">
        <f t="shared" si="10"/>
        <v>342</v>
      </c>
      <c r="V39" s="36"/>
    </row>
    <row r="40" spans="2:22" x14ac:dyDescent="0.25">
      <c r="B40" s="12"/>
      <c r="C40" s="11"/>
      <c r="D40" s="11"/>
      <c r="E40" s="12"/>
      <c r="F40" s="11"/>
      <c r="G40" s="11"/>
      <c r="H40" s="11"/>
      <c r="I40" s="177"/>
      <c r="J40" s="11"/>
      <c r="K40" s="11"/>
      <c r="L40" s="11"/>
      <c r="M40" s="11"/>
      <c r="N40" s="11"/>
      <c r="O40" s="177"/>
      <c r="P40" s="11"/>
      <c r="Q40" s="11"/>
      <c r="R40" s="11"/>
      <c r="S40" s="11"/>
      <c r="T40" s="177"/>
      <c r="U40" s="177"/>
      <c r="V40" s="177"/>
    </row>
  </sheetData>
  <mergeCells count="13">
    <mergeCell ref="S3:S6"/>
    <mergeCell ref="L3:L6"/>
    <mergeCell ref="M3:M6"/>
    <mergeCell ref="N3:N6"/>
    <mergeCell ref="P3:P6"/>
    <mergeCell ref="Q3:Q6"/>
    <mergeCell ref="R3:R6"/>
    <mergeCell ref="K3:K6"/>
    <mergeCell ref="E3:E6"/>
    <mergeCell ref="F3:F6"/>
    <mergeCell ref="G3:G6"/>
    <mergeCell ref="H3:H6"/>
    <mergeCell ref="J3:J6"/>
  </mergeCells>
  <pageMargins left="0" right="0" top="0.15748031496062992" bottom="0.15748031496062992" header="0" footer="0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tabSelected="1" workbookViewId="0">
      <selection activeCell="G307" sqref="G307"/>
    </sheetView>
  </sheetViews>
  <sheetFormatPr baseColWidth="10" defaultRowHeight="15" x14ac:dyDescent="0.25"/>
  <cols>
    <col min="1" max="1" width="5.85546875" customWidth="1"/>
    <col min="2" max="2" width="23.42578125" customWidth="1"/>
    <col min="3" max="3" width="5.5703125" customWidth="1"/>
    <col min="4" max="4" width="5.42578125" customWidth="1"/>
    <col min="5" max="5" width="4.7109375" customWidth="1"/>
    <col min="6" max="6" width="5.140625" customWidth="1"/>
    <col min="7" max="7" width="5.7109375" customWidth="1"/>
    <col min="8" max="8" width="5.5703125" customWidth="1"/>
    <col min="9" max="9" width="5.140625" customWidth="1"/>
    <col min="10" max="10" width="5.42578125" customWidth="1"/>
    <col min="11" max="11" width="7.28515625" customWidth="1"/>
    <col min="12" max="12" width="5.7109375" customWidth="1"/>
    <col min="13" max="13" width="5.5703125" customWidth="1"/>
    <col min="14" max="14" width="5.85546875" customWidth="1"/>
    <col min="15" max="15" width="7.5703125" customWidth="1"/>
    <col min="16" max="16" width="6.85546875" customWidth="1"/>
    <col min="17" max="17" width="6.5703125" customWidth="1"/>
    <col min="18" max="18" width="7.140625" customWidth="1"/>
    <col min="19" max="19" width="7.7109375" customWidth="1"/>
    <col min="20" max="20" width="8" customWidth="1"/>
  </cols>
  <sheetData>
    <row r="1" spans="1:21" ht="18" x14ac:dyDescent="0.25">
      <c r="A1" s="133" t="s">
        <v>559</v>
      </c>
    </row>
    <row r="3" spans="1:21" x14ac:dyDescent="0.25">
      <c r="B3" s="597" t="s">
        <v>802</v>
      </c>
      <c r="C3" t="s">
        <v>804</v>
      </c>
    </row>
    <row r="4" spans="1:21" x14ac:dyDescent="0.25">
      <c r="B4" s="552"/>
      <c r="C4" t="s">
        <v>803</v>
      </c>
    </row>
    <row r="5" spans="1:21" x14ac:dyDescent="0.25">
      <c r="B5" s="597" t="s">
        <v>560</v>
      </c>
      <c r="C5" t="s">
        <v>806</v>
      </c>
    </row>
    <row r="6" spans="1:21" x14ac:dyDescent="0.25">
      <c r="C6" t="s">
        <v>807</v>
      </c>
    </row>
    <row r="7" spans="1:21" x14ac:dyDescent="0.25">
      <c r="C7" t="s">
        <v>810</v>
      </c>
    </row>
    <row r="9" spans="1:21" ht="15.75" x14ac:dyDescent="0.25">
      <c r="C9" s="662" t="s">
        <v>472</v>
      </c>
      <c r="D9" s="663"/>
      <c r="E9" s="663"/>
      <c r="F9" s="663"/>
      <c r="G9" s="663"/>
      <c r="H9" s="663"/>
      <c r="I9" s="663"/>
      <c r="J9" s="663"/>
      <c r="K9" s="664"/>
      <c r="L9" s="665" t="s">
        <v>489</v>
      </c>
      <c r="M9" s="666"/>
      <c r="N9" s="666"/>
      <c r="O9" s="666"/>
      <c r="P9" s="666"/>
      <c r="Q9" s="666"/>
      <c r="R9" s="666"/>
      <c r="S9" s="667"/>
      <c r="T9" s="2" t="s">
        <v>159</v>
      </c>
    </row>
    <row r="10" spans="1:21" x14ac:dyDescent="0.25">
      <c r="C10" s="604" t="s">
        <v>18</v>
      </c>
      <c r="D10" s="605"/>
      <c r="E10" s="605"/>
      <c r="F10" s="605" t="s">
        <v>15</v>
      </c>
      <c r="G10" s="605"/>
      <c r="H10" s="605" t="s">
        <v>289</v>
      </c>
      <c r="I10" s="605"/>
      <c r="J10" s="561" t="s">
        <v>10</v>
      </c>
      <c r="K10" s="567" t="s">
        <v>159</v>
      </c>
      <c r="L10" s="121" t="s">
        <v>1</v>
      </c>
      <c r="M10" s="73" t="s">
        <v>417</v>
      </c>
      <c r="N10" s="550" t="s">
        <v>289</v>
      </c>
      <c r="O10" s="596" t="s">
        <v>450</v>
      </c>
      <c r="P10" s="73" t="s">
        <v>453</v>
      </c>
      <c r="Q10" s="73" t="s">
        <v>470</v>
      </c>
      <c r="R10" s="2" t="s">
        <v>502</v>
      </c>
      <c r="S10" s="567" t="s">
        <v>159</v>
      </c>
      <c r="T10" s="562" t="s">
        <v>490</v>
      </c>
    </row>
    <row r="11" spans="1:21" ht="15.75" customHeight="1" x14ac:dyDescent="0.25">
      <c r="C11" s="121"/>
      <c r="D11" s="535"/>
      <c r="E11" s="550"/>
      <c r="F11" s="535"/>
      <c r="G11" s="58"/>
      <c r="H11" s="73"/>
      <c r="I11" s="550"/>
      <c r="J11" s="551"/>
      <c r="K11" s="573" t="s">
        <v>474</v>
      </c>
      <c r="L11" s="534" t="s">
        <v>565</v>
      </c>
      <c r="M11" s="534" t="s">
        <v>566</v>
      </c>
      <c r="N11" s="62" t="s">
        <v>567</v>
      </c>
      <c r="O11" t="s">
        <v>449</v>
      </c>
      <c r="P11" t="s">
        <v>452</v>
      </c>
      <c r="Q11" t="s">
        <v>471</v>
      </c>
      <c r="R11" s="43" t="s">
        <v>503</v>
      </c>
      <c r="S11" s="573" t="s">
        <v>555</v>
      </c>
      <c r="T11" s="562" t="s">
        <v>474</v>
      </c>
    </row>
    <row r="12" spans="1:21" ht="15.75" customHeight="1" x14ac:dyDescent="0.25">
      <c r="C12" s="579" t="s">
        <v>568</v>
      </c>
      <c r="D12" s="580" t="s">
        <v>577</v>
      </c>
      <c r="E12" s="581" t="s">
        <v>569</v>
      </c>
      <c r="F12" s="582" t="s">
        <v>574</v>
      </c>
      <c r="G12" s="581" t="s">
        <v>575</v>
      </c>
      <c r="H12" s="581" t="s">
        <v>569</v>
      </c>
      <c r="I12" s="581" t="s">
        <v>569</v>
      </c>
      <c r="J12" s="583" t="s">
        <v>576</v>
      </c>
      <c r="K12" s="570" t="s">
        <v>473</v>
      </c>
      <c r="L12" s="580" t="s">
        <v>570</v>
      </c>
      <c r="M12" s="580" t="s">
        <v>571</v>
      </c>
      <c r="N12" s="581" t="s">
        <v>572</v>
      </c>
      <c r="O12" s="580" t="s">
        <v>571</v>
      </c>
      <c r="P12" s="582" t="s">
        <v>451</v>
      </c>
      <c r="Q12" s="582" t="s">
        <v>573</v>
      </c>
      <c r="R12" s="563" t="s">
        <v>504</v>
      </c>
      <c r="S12" s="574" t="s">
        <v>556</v>
      </c>
      <c r="T12" s="563" t="s">
        <v>473</v>
      </c>
    </row>
    <row r="13" spans="1:21" x14ac:dyDescent="0.25">
      <c r="A13" s="658" t="s">
        <v>394</v>
      </c>
      <c r="B13" s="659"/>
      <c r="E13" s="63"/>
      <c r="G13" s="63"/>
      <c r="I13" s="63"/>
      <c r="J13" s="541"/>
      <c r="K13" s="571"/>
      <c r="N13" s="63"/>
      <c r="O13" s="545"/>
      <c r="P13" s="545"/>
      <c r="Q13" s="565"/>
      <c r="R13" s="36"/>
      <c r="S13" s="575"/>
      <c r="T13" s="134"/>
    </row>
    <row r="14" spans="1:21" x14ac:dyDescent="0.25">
      <c r="A14" s="121"/>
      <c r="B14" s="601" t="s">
        <v>433</v>
      </c>
      <c r="C14" s="534"/>
      <c r="D14" s="534"/>
      <c r="E14" s="62"/>
      <c r="F14" s="534"/>
      <c r="G14" s="62"/>
      <c r="H14" s="534"/>
      <c r="I14" s="62"/>
      <c r="J14" s="542"/>
      <c r="K14" s="569"/>
      <c r="L14" s="534"/>
      <c r="M14" s="534"/>
      <c r="N14" s="62"/>
      <c r="O14" s="546">
        <v>1</v>
      </c>
      <c r="P14" s="546"/>
      <c r="Q14" s="558"/>
      <c r="R14" s="43">
        <v>1</v>
      </c>
      <c r="S14" s="573">
        <f t="shared" ref="S14:S43" si="0">SUM(L14:R14)</f>
        <v>2</v>
      </c>
      <c r="T14" s="43">
        <f t="shared" ref="T14:T43" si="1">K14+S14</f>
        <v>2</v>
      </c>
      <c r="U14" s="534"/>
    </row>
    <row r="15" spans="1:21" x14ac:dyDescent="0.25">
      <c r="A15" s="4"/>
      <c r="B15" s="538" t="s">
        <v>298</v>
      </c>
      <c r="C15" s="534"/>
      <c r="D15" s="534"/>
      <c r="E15" s="62"/>
      <c r="F15" s="534"/>
      <c r="G15" s="62"/>
      <c r="H15" s="534"/>
      <c r="I15" s="62"/>
      <c r="J15" s="542">
        <v>1</v>
      </c>
      <c r="K15" s="569">
        <f>SUM(C15:J15)</f>
        <v>1</v>
      </c>
      <c r="L15" s="534"/>
      <c r="M15" s="534"/>
      <c r="N15" s="62"/>
      <c r="O15" s="546">
        <v>1</v>
      </c>
      <c r="P15" s="546"/>
      <c r="Q15" s="558">
        <v>1</v>
      </c>
      <c r="R15" s="43">
        <v>1</v>
      </c>
      <c r="S15" s="573">
        <f t="shared" si="0"/>
        <v>3</v>
      </c>
      <c r="T15" s="43">
        <f t="shared" si="1"/>
        <v>4</v>
      </c>
      <c r="U15" s="534"/>
    </row>
    <row r="16" spans="1:21" x14ac:dyDescent="0.25">
      <c r="A16" s="4"/>
      <c r="B16" s="538" t="s">
        <v>561</v>
      </c>
      <c r="C16" s="534">
        <v>1</v>
      </c>
      <c r="D16" s="534"/>
      <c r="E16" s="62">
        <v>1</v>
      </c>
      <c r="F16" s="534"/>
      <c r="G16" s="62"/>
      <c r="H16" s="534">
        <v>1</v>
      </c>
      <c r="I16" s="62">
        <v>1</v>
      </c>
      <c r="J16" s="542">
        <v>1</v>
      </c>
      <c r="K16" s="569">
        <f>SUM(C16:J16)</f>
        <v>5</v>
      </c>
      <c r="L16" s="534">
        <v>1</v>
      </c>
      <c r="M16" s="534"/>
      <c r="N16" s="62">
        <v>1</v>
      </c>
      <c r="O16" s="546">
        <v>1</v>
      </c>
      <c r="P16" s="546">
        <v>1</v>
      </c>
      <c r="Q16" s="558">
        <v>1</v>
      </c>
      <c r="R16" s="43">
        <v>1</v>
      </c>
      <c r="S16" s="573">
        <f t="shared" si="0"/>
        <v>6</v>
      </c>
      <c r="T16" s="43">
        <f t="shared" si="1"/>
        <v>11</v>
      </c>
      <c r="U16" s="534"/>
    </row>
    <row r="17" spans="1:21" x14ac:dyDescent="0.25">
      <c r="A17" s="4"/>
      <c r="B17" s="538" t="s">
        <v>411</v>
      </c>
      <c r="C17" s="534"/>
      <c r="D17" s="534"/>
      <c r="E17" s="62"/>
      <c r="F17" s="534"/>
      <c r="G17" s="62"/>
      <c r="H17" s="534"/>
      <c r="I17" s="62"/>
      <c r="J17" s="542"/>
      <c r="K17" s="569"/>
      <c r="L17" s="534">
        <v>1</v>
      </c>
      <c r="M17" s="534"/>
      <c r="N17" s="62">
        <v>1</v>
      </c>
      <c r="O17" s="546">
        <v>1</v>
      </c>
      <c r="P17" s="546">
        <v>1</v>
      </c>
      <c r="Q17" s="558">
        <v>1</v>
      </c>
      <c r="R17" s="43">
        <v>1</v>
      </c>
      <c r="S17" s="573">
        <f t="shared" si="0"/>
        <v>6</v>
      </c>
      <c r="T17" s="43">
        <f t="shared" si="1"/>
        <v>6</v>
      </c>
      <c r="U17" s="534"/>
    </row>
    <row r="18" spans="1:21" x14ac:dyDescent="0.25">
      <c r="A18" s="4"/>
      <c r="B18" s="538" t="s">
        <v>434</v>
      </c>
      <c r="C18" s="534"/>
      <c r="D18" s="534"/>
      <c r="E18" s="62"/>
      <c r="F18" s="534"/>
      <c r="G18" s="62"/>
      <c r="H18" s="534"/>
      <c r="I18" s="62"/>
      <c r="J18" s="542"/>
      <c r="K18" s="569"/>
      <c r="L18" s="534"/>
      <c r="M18" s="534"/>
      <c r="N18" s="62"/>
      <c r="O18" s="546">
        <v>1</v>
      </c>
      <c r="P18" s="546">
        <v>1</v>
      </c>
      <c r="Q18" s="558"/>
      <c r="R18" s="43">
        <v>1</v>
      </c>
      <c r="S18" s="573">
        <f t="shared" si="0"/>
        <v>3</v>
      </c>
      <c r="T18" s="43">
        <f t="shared" si="1"/>
        <v>3</v>
      </c>
      <c r="U18" s="534"/>
    </row>
    <row r="19" spans="1:21" x14ac:dyDescent="0.25">
      <c r="A19" s="4"/>
      <c r="B19" s="538" t="s">
        <v>426</v>
      </c>
      <c r="C19" s="534"/>
      <c r="D19" s="534"/>
      <c r="E19" s="62"/>
      <c r="F19" s="534"/>
      <c r="G19" s="62"/>
      <c r="H19" s="534"/>
      <c r="I19" s="62"/>
      <c r="J19" s="542"/>
      <c r="K19" s="569"/>
      <c r="L19" s="534"/>
      <c r="M19" s="534"/>
      <c r="N19" s="62">
        <v>1</v>
      </c>
      <c r="O19" s="546"/>
      <c r="P19" s="546"/>
      <c r="Q19" s="558"/>
      <c r="R19" s="43"/>
      <c r="S19" s="573">
        <f t="shared" si="0"/>
        <v>1</v>
      </c>
      <c r="T19" s="43">
        <f t="shared" si="1"/>
        <v>1</v>
      </c>
      <c r="U19" s="534"/>
    </row>
    <row r="20" spans="1:21" x14ac:dyDescent="0.25">
      <c r="A20" s="4"/>
      <c r="B20" s="538" t="s">
        <v>297</v>
      </c>
      <c r="C20" s="534"/>
      <c r="D20" s="534"/>
      <c r="E20" s="62">
        <v>1</v>
      </c>
      <c r="F20" s="534"/>
      <c r="G20" s="62"/>
      <c r="H20" s="534"/>
      <c r="I20" s="62">
        <v>1</v>
      </c>
      <c r="J20" s="542">
        <v>1</v>
      </c>
      <c r="K20" s="569">
        <f>SUM(C20:J20)</f>
        <v>3</v>
      </c>
      <c r="L20" s="534"/>
      <c r="M20" s="534"/>
      <c r="N20" s="62">
        <v>1</v>
      </c>
      <c r="O20" s="546"/>
      <c r="P20" s="546">
        <v>1</v>
      </c>
      <c r="Q20" s="558"/>
      <c r="R20" s="43">
        <v>1</v>
      </c>
      <c r="S20" s="573">
        <f t="shared" si="0"/>
        <v>3</v>
      </c>
      <c r="T20" s="43">
        <f t="shared" si="1"/>
        <v>6</v>
      </c>
      <c r="U20" s="534"/>
    </row>
    <row r="21" spans="1:21" x14ac:dyDescent="0.25">
      <c r="A21" s="4"/>
      <c r="B21" s="538" t="s">
        <v>294</v>
      </c>
      <c r="C21" s="534"/>
      <c r="D21" s="534"/>
      <c r="E21" s="62"/>
      <c r="F21" s="534"/>
      <c r="G21" s="62"/>
      <c r="H21" s="534">
        <v>1</v>
      </c>
      <c r="I21" s="62">
        <v>1</v>
      </c>
      <c r="J21" s="542"/>
      <c r="K21" s="569">
        <f>SUM(C21:J21)</f>
        <v>2</v>
      </c>
      <c r="L21" s="534"/>
      <c r="M21" s="534"/>
      <c r="N21" s="62">
        <v>1</v>
      </c>
      <c r="O21" s="546">
        <v>1</v>
      </c>
      <c r="P21" s="546"/>
      <c r="Q21" s="558"/>
      <c r="R21" s="43">
        <v>1</v>
      </c>
      <c r="S21" s="573">
        <f t="shared" si="0"/>
        <v>3</v>
      </c>
      <c r="T21" s="43">
        <f t="shared" si="1"/>
        <v>5</v>
      </c>
      <c r="U21" s="534"/>
    </row>
    <row r="22" spans="1:21" x14ac:dyDescent="0.25">
      <c r="A22" s="4"/>
      <c r="B22" s="538" t="s">
        <v>295</v>
      </c>
      <c r="C22" s="534"/>
      <c r="D22" s="534"/>
      <c r="E22" s="62"/>
      <c r="F22" s="534"/>
      <c r="G22" s="62"/>
      <c r="H22" s="534">
        <v>1</v>
      </c>
      <c r="I22" s="62">
        <v>1</v>
      </c>
      <c r="J22" s="542"/>
      <c r="K22" s="569">
        <f>SUM(C22:J22)</f>
        <v>2</v>
      </c>
      <c r="L22" s="534"/>
      <c r="M22" s="534"/>
      <c r="N22" s="62">
        <v>1</v>
      </c>
      <c r="O22" s="546"/>
      <c r="P22" s="546"/>
      <c r="Q22" s="558"/>
      <c r="R22" s="43">
        <v>1</v>
      </c>
      <c r="S22" s="573">
        <f t="shared" si="0"/>
        <v>2</v>
      </c>
      <c r="T22" s="43">
        <f t="shared" si="1"/>
        <v>4</v>
      </c>
      <c r="U22" s="534"/>
    </row>
    <row r="23" spans="1:21" x14ac:dyDescent="0.25">
      <c r="A23" s="4"/>
      <c r="B23" s="538" t="s">
        <v>290</v>
      </c>
      <c r="C23" s="534">
        <v>1</v>
      </c>
      <c r="D23" s="534"/>
      <c r="E23" s="62"/>
      <c r="F23" s="534"/>
      <c r="G23" s="62"/>
      <c r="H23" s="534"/>
      <c r="I23" s="62"/>
      <c r="J23" s="542"/>
      <c r="K23" s="569">
        <f>SUM(C23:J23)</f>
        <v>1</v>
      </c>
      <c r="L23" s="534"/>
      <c r="M23" s="534"/>
      <c r="N23" s="62">
        <v>1</v>
      </c>
      <c r="O23" s="546">
        <v>1</v>
      </c>
      <c r="P23" s="546">
        <v>1</v>
      </c>
      <c r="Q23" s="558">
        <v>1</v>
      </c>
      <c r="R23" s="43">
        <v>1</v>
      </c>
      <c r="S23" s="573">
        <f t="shared" si="0"/>
        <v>5</v>
      </c>
      <c r="T23" s="43">
        <f t="shared" si="1"/>
        <v>6</v>
      </c>
      <c r="U23" s="534"/>
    </row>
    <row r="24" spans="1:21" x14ac:dyDescent="0.25">
      <c r="A24" s="4"/>
      <c r="B24" s="538" t="s">
        <v>300</v>
      </c>
      <c r="C24" s="534"/>
      <c r="D24" s="534">
        <v>1</v>
      </c>
      <c r="E24" s="62"/>
      <c r="F24" s="534"/>
      <c r="G24" s="62"/>
      <c r="H24" s="534"/>
      <c r="I24" s="62"/>
      <c r="J24" s="542"/>
      <c r="K24" s="569">
        <f>SUM(C24:J24)</f>
        <v>1</v>
      </c>
      <c r="L24" s="534"/>
      <c r="M24" s="534"/>
      <c r="N24" s="62"/>
      <c r="O24" s="546">
        <v>1</v>
      </c>
      <c r="P24" s="546"/>
      <c r="Q24" s="558"/>
      <c r="R24" s="43"/>
      <c r="S24" s="573">
        <f t="shared" si="0"/>
        <v>1</v>
      </c>
      <c r="T24" s="43">
        <f t="shared" si="1"/>
        <v>2</v>
      </c>
      <c r="U24" s="534"/>
    </row>
    <row r="25" spans="1:21" x14ac:dyDescent="0.25">
      <c r="A25" s="4"/>
      <c r="B25" s="538" t="s">
        <v>410</v>
      </c>
      <c r="C25" s="534"/>
      <c r="D25" s="534"/>
      <c r="E25" s="62"/>
      <c r="F25" s="534"/>
      <c r="G25" s="62"/>
      <c r="H25" s="534"/>
      <c r="I25" s="62"/>
      <c r="J25" s="542"/>
      <c r="K25" s="569"/>
      <c r="L25" s="534">
        <v>1</v>
      </c>
      <c r="M25" s="534"/>
      <c r="N25" s="62">
        <v>1</v>
      </c>
      <c r="O25" s="546">
        <v>1</v>
      </c>
      <c r="P25" s="546">
        <v>1</v>
      </c>
      <c r="Q25" s="558">
        <v>1</v>
      </c>
      <c r="R25" s="43">
        <v>1</v>
      </c>
      <c r="S25" s="573">
        <f t="shared" si="0"/>
        <v>6</v>
      </c>
      <c r="T25" s="43">
        <f t="shared" si="1"/>
        <v>6</v>
      </c>
      <c r="U25" s="534"/>
    </row>
    <row r="26" spans="1:21" x14ac:dyDescent="0.25">
      <c r="A26" s="4"/>
      <c r="B26" s="538" t="s">
        <v>430</v>
      </c>
      <c r="C26" s="534"/>
      <c r="D26" s="534"/>
      <c r="E26" s="62"/>
      <c r="F26" s="534"/>
      <c r="G26" s="62"/>
      <c r="H26" s="534"/>
      <c r="I26" s="62"/>
      <c r="J26" s="542"/>
      <c r="K26" s="569"/>
      <c r="L26" s="534"/>
      <c r="M26" s="534"/>
      <c r="N26" s="62">
        <v>1</v>
      </c>
      <c r="O26" s="546"/>
      <c r="P26" s="546"/>
      <c r="Q26" s="558">
        <v>1</v>
      </c>
      <c r="R26" s="43"/>
      <c r="S26" s="573">
        <f t="shared" si="0"/>
        <v>2</v>
      </c>
      <c r="T26" s="43">
        <f t="shared" si="1"/>
        <v>2</v>
      </c>
      <c r="U26" s="534"/>
    </row>
    <row r="27" spans="1:21" x14ac:dyDescent="0.25">
      <c r="A27" s="4"/>
      <c r="B27" s="538" t="s">
        <v>429</v>
      </c>
      <c r="C27" s="534"/>
      <c r="D27" s="534"/>
      <c r="E27" s="62"/>
      <c r="F27" s="534"/>
      <c r="G27" s="62"/>
      <c r="H27" s="534"/>
      <c r="I27" s="62"/>
      <c r="J27" s="542"/>
      <c r="K27" s="569"/>
      <c r="L27" s="534"/>
      <c r="M27" s="534"/>
      <c r="N27" s="62">
        <v>1</v>
      </c>
      <c r="O27" s="546">
        <v>1</v>
      </c>
      <c r="P27" s="546"/>
      <c r="Q27" s="558"/>
      <c r="R27" s="43">
        <v>1</v>
      </c>
      <c r="S27" s="573">
        <f t="shared" si="0"/>
        <v>3</v>
      </c>
      <c r="T27" s="43">
        <f t="shared" si="1"/>
        <v>3</v>
      </c>
      <c r="U27" s="534"/>
    </row>
    <row r="28" spans="1:21" x14ac:dyDescent="0.25">
      <c r="A28" s="4"/>
      <c r="B28" s="538" t="s">
        <v>431</v>
      </c>
      <c r="C28" s="534"/>
      <c r="D28" s="534"/>
      <c r="E28" s="62"/>
      <c r="F28" s="534"/>
      <c r="G28" s="62"/>
      <c r="H28" s="534"/>
      <c r="I28" s="62"/>
      <c r="J28" s="542"/>
      <c r="K28" s="569"/>
      <c r="L28" s="534"/>
      <c r="M28" s="534"/>
      <c r="N28" s="62">
        <v>1</v>
      </c>
      <c r="O28" s="546"/>
      <c r="P28" s="546">
        <v>1</v>
      </c>
      <c r="Q28" s="558">
        <v>1</v>
      </c>
      <c r="R28" s="43">
        <v>1</v>
      </c>
      <c r="S28" s="573">
        <f t="shared" si="0"/>
        <v>4</v>
      </c>
      <c r="T28" s="43">
        <f t="shared" si="1"/>
        <v>4</v>
      </c>
      <c r="U28" s="534"/>
    </row>
    <row r="29" spans="1:21" x14ac:dyDescent="0.25">
      <c r="A29" s="4"/>
      <c r="B29" s="538" t="s">
        <v>301</v>
      </c>
      <c r="C29" s="534"/>
      <c r="D29" s="534">
        <v>1</v>
      </c>
      <c r="E29" s="62"/>
      <c r="F29" s="534"/>
      <c r="G29" s="62"/>
      <c r="H29" s="534"/>
      <c r="I29" s="62"/>
      <c r="J29" s="542"/>
      <c r="K29" s="569">
        <f>SUM(C29:J29)</f>
        <v>1</v>
      </c>
      <c r="L29" s="534">
        <v>1</v>
      </c>
      <c r="M29" s="534"/>
      <c r="N29" s="62"/>
      <c r="O29" s="546">
        <v>1</v>
      </c>
      <c r="P29" s="546">
        <v>1</v>
      </c>
      <c r="Q29" s="558"/>
      <c r="R29" s="43">
        <v>1</v>
      </c>
      <c r="S29" s="573">
        <f t="shared" si="0"/>
        <v>4</v>
      </c>
      <c r="T29" s="43">
        <f t="shared" si="1"/>
        <v>5</v>
      </c>
      <c r="U29" s="534"/>
    </row>
    <row r="30" spans="1:21" x14ac:dyDescent="0.25">
      <c r="A30" s="4"/>
      <c r="B30" s="538" t="s">
        <v>299</v>
      </c>
      <c r="C30" s="534"/>
      <c r="D30" s="534">
        <v>1</v>
      </c>
      <c r="E30" s="62"/>
      <c r="F30" s="534"/>
      <c r="G30" s="62"/>
      <c r="H30" s="534"/>
      <c r="I30" s="62">
        <v>1</v>
      </c>
      <c r="J30" s="542"/>
      <c r="K30" s="569">
        <f>SUM(C30:J30)</f>
        <v>2</v>
      </c>
      <c r="L30" s="534"/>
      <c r="M30" s="534"/>
      <c r="N30" s="62"/>
      <c r="O30" s="546">
        <v>1</v>
      </c>
      <c r="P30" s="546"/>
      <c r="Q30" s="558">
        <v>1</v>
      </c>
      <c r="R30" s="43">
        <v>1</v>
      </c>
      <c r="S30" s="573">
        <f t="shared" si="0"/>
        <v>3</v>
      </c>
      <c r="T30" s="43">
        <f t="shared" si="1"/>
        <v>5</v>
      </c>
      <c r="U30" s="534"/>
    </row>
    <row r="31" spans="1:21" x14ac:dyDescent="0.25">
      <c r="A31" s="4"/>
      <c r="B31" s="538" t="s">
        <v>291</v>
      </c>
      <c r="C31" s="534">
        <v>1</v>
      </c>
      <c r="D31" s="534"/>
      <c r="E31" s="62"/>
      <c r="F31" s="534"/>
      <c r="G31" s="62"/>
      <c r="H31" s="534"/>
      <c r="I31" s="62"/>
      <c r="J31" s="542">
        <v>1</v>
      </c>
      <c r="K31" s="569">
        <f>SUM(C31:J31)</f>
        <v>2</v>
      </c>
      <c r="L31" s="534">
        <v>1</v>
      </c>
      <c r="M31" s="534"/>
      <c r="N31" s="62">
        <v>1</v>
      </c>
      <c r="O31" s="546">
        <v>1</v>
      </c>
      <c r="P31" s="546"/>
      <c r="Q31" s="558"/>
      <c r="R31" s="43">
        <v>1</v>
      </c>
      <c r="S31" s="573">
        <f t="shared" si="0"/>
        <v>4</v>
      </c>
      <c r="T31" s="43">
        <f t="shared" si="1"/>
        <v>6</v>
      </c>
      <c r="U31" s="534"/>
    </row>
    <row r="32" spans="1:21" x14ac:dyDescent="0.25">
      <c r="A32" s="4"/>
      <c r="B32" s="538" t="s">
        <v>460</v>
      </c>
      <c r="C32" s="534"/>
      <c r="D32" s="534"/>
      <c r="E32" s="62"/>
      <c r="F32" s="534"/>
      <c r="G32" s="62"/>
      <c r="H32" s="534"/>
      <c r="I32" s="62"/>
      <c r="J32" s="542"/>
      <c r="K32" s="569"/>
      <c r="L32" s="534"/>
      <c r="M32" s="534"/>
      <c r="N32" s="62"/>
      <c r="O32" s="546"/>
      <c r="P32" s="546">
        <v>1</v>
      </c>
      <c r="Q32" s="558"/>
      <c r="R32" s="43"/>
      <c r="S32" s="573">
        <f t="shared" si="0"/>
        <v>1</v>
      </c>
      <c r="T32" s="43">
        <f t="shared" si="1"/>
        <v>1</v>
      </c>
      <c r="U32" s="534"/>
    </row>
    <row r="33" spans="1:21" x14ac:dyDescent="0.25">
      <c r="A33" s="4"/>
      <c r="B33" s="538" t="s">
        <v>491</v>
      </c>
      <c r="C33" s="534"/>
      <c r="D33" s="534"/>
      <c r="E33" s="62"/>
      <c r="F33" s="534"/>
      <c r="G33" s="62"/>
      <c r="H33" s="534"/>
      <c r="I33" s="62"/>
      <c r="J33" s="542"/>
      <c r="K33" s="569"/>
      <c r="L33" s="534"/>
      <c r="M33" s="534"/>
      <c r="N33" s="62"/>
      <c r="O33" s="546"/>
      <c r="P33" s="546"/>
      <c r="Q33" s="558"/>
      <c r="R33" s="43">
        <v>1</v>
      </c>
      <c r="S33" s="573">
        <f t="shared" si="0"/>
        <v>1</v>
      </c>
      <c r="T33" s="43">
        <f t="shared" si="1"/>
        <v>1</v>
      </c>
      <c r="U33" s="534"/>
    </row>
    <row r="34" spans="1:21" x14ac:dyDescent="0.25">
      <c r="A34" s="4"/>
      <c r="B34" s="591" t="s">
        <v>292</v>
      </c>
      <c r="C34" s="552">
        <v>1</v>
      </c>
      <c r="D34" s="552">
        <v>1</v>
      </c>
      <c r="E34" s="557">
        <v>1</v>
      </c>
      <c r="F34" s="552"/>
      <c r="G34" s="557"/>
      <c r="H34" s="552">
        <v>1</v>
      </c>
      <c r="I34" s="557">
        <v>1</v>
      </c>
      <c r="J34" s="542">
        <v>1</v>
      </c>
      <c r="K34" s="569">
        <f>SUM(C34:J34)</f>
        <v>6</v>
      </c>
      <c r="L34" s="552">
        <v>1</v>
      </c>
      <c r="M34" s="552"/>
      <c r="N34" s="557">
        <v>1</v>
      </c>
      <c r="O34" s="546">
        <v>1</v>
      </c>
      <c r="P34" s="546">
        <v>1</v>
      </c>
      <c r="Q34" s="558">
        <v>1</v>
      </c>
      <c r="R34" s="43">
        <v>1</v>
      </c>
      <c r="S34" s="573">
        <f t="shared" si="0"/>
        <v>6</v>
      </c>
      <c r="T34" s="590">
        <f t="shared" si="1"/>
        <v>12</v>
      </c>
      <c r="U34" s="552"/>
    </row>
    <row r="35" spans="1:21" x14ac:dyDescent="0.25">
      <c r="A35" s="4"/>
      <c r="B35" s="538" t="s">
        <v>425</v>
      </c>
      <c r="C35" s="534"/>
      <c r="D35" s="534"/>
      <c r="E35" s="62"/>
      <c r="F35" s="534"/>
      <c r="G35" s="62"/>
      <c r="H35" s="534"/>
      <c r="I35" s="62"/>
      <c r="J35" s="542"/>
      <c r="K35" s="569"/>
      <c r="L35" s="534"/>
      <c r="M35" s="534"/>
      <c r="N35" s="62">
        <v>1</v>
      </c>
      <c r="O35" s="546">
        <v>1</v>
      </c>
      <c r="P35" s="546"/>
      <c r="Q35" s="558"/>
      <c r="R35" s="43">
        <v>1</v>
      </c>
      <c r="S35" s="573">
        <f t="shared" si="0"/>
        <v>3</v>
      </c>
      <c r="T35" s="43">
        <f t="shared" si="1"/>
        <v>3</v>
      </c>
      <c r="U35" s="534"/>
    </row>
    <row r="36" spans="1:21" x14ac:dyDescent="0.25">
      <c r="A36" s="4"/>
      <c r="B36" s="538" t="s">
        <v>296</v>
      </c>
      <c r="C36" s="534"/>
      <c r="D36" s="534">
        <v>1</v>
      </c>
      <c r="E36" s="62">
        <v>1</v>
      </c>
      <c r="F36" s="534"/>
      <c r="G36" s="62"/>
      <c r="H36" s="534">
        <v>1</v>
      </c>
      <c r="I36" s="62"/>
      <c r="J36" s="542"/>
      <c r="K36" s="569">
        <f>SUM(C36:J36)</f>
        <v>3</v>
      </c>
      <c r="L36" s="534"/>
      <c r="M36" s="534"/>
      <c r="N36" s="62">
        <v>1</v>
      </c>
      <c r="O36" s="546">
        <v>1</v>
      </c>
      <c r="P36" s="546"/>
      <c r="Q36" s="558"/>
      <c r="R36" s="43">
        <v>1</v>
      </c>
      <c r="S36" s="573">
        <f t="shared" si="0"/>
        <v>3</v>
      </c>
      <c r="T36" s="43">
        <f t="shared" si="1"/>
        <v>6</v>
      </c>
      <c r="U36" s="534"/>
    </row>
    <row r="37" spans="1:21" x14ac:dyDescent="0.25">
      <c r="A37" s="4"/>
      <c r="B37" s="538" t="s">
        <v>409</v>
      </c>
      <c r="C37" s="534"/>
      <c r="D37" s="534"/>
      <c r="E37" s="62"/>
      <c r="F37" s="534"/>
      <c r="G37" s="62"/>
      <c r="H37" s="534"/>
      <c r="I37" s="62"/>
      <c r="J37" s="542"/>
      <c r="K37" s="569"/>
      <c r="L37" s="534">
        <v>1</v>
      </c>
      <c r="M37" s="534"/>
      <c r="N37" s="62">
        <v>1</v>
      </c>
      <c r="O37" s="546"/>
      <c r="P37" s="546">
        <v>1</v>
      </c>
      <c r="Q37" s="558"/>
      <c r="R37" s="43">
        <v>1</v>
      </c>
      <c r="S37" s="573">
        <f t="shared" si="0"/>
        <v>4</v>
      </c>
      <c r="T37" s="43">
        <f t="shared" si="1"/>
        <v>4</v>
      </c>
      <c r="U37" s="534"/>
    </row>
    <row r="38" spans="1:21" x14ac:dyDescent="0.25">
      <c r="A38" s="4"/>
      <c r="B38" s="538" t="s">
        <v>412</v>
      </c>
      <c r="C38" s="534"/>
      <c r="D38" s="534"/>
      <c r="E38" s="62"/>
      <c r="F38" s="534"/>
      <c r="G38" s="62"/>
      <c r="H38" s="534"/>
      <c r="I38" s="62"/>
      <c r="J38" s="542"/>
      <c r="K38" s="569"/>
      <c r="L38" s="534">
        <v>1</v>
      </c>
      <c r="M38" s="534"/>
      <c r="N38" s="62">
        <v>1</v>
      </c>
      <c r="O38" s="546"/>
      <c r="P38" s="546">
        <v>1</v>
      </c>
      <c r="Q38" s="558">
        <v>1</v>
      </c>
      <c r="R38" s="43">
        <v>1</v>
      </c>
      <c r="S38" s="573">
        <f t="shared" si="0"/>
        <v>5</v>
      </c>
      <c r="T38" s="43">
        <f t="shared" si="1"/>
        <v>5</v>
      </c>
      <c r="U38" s="534"/>
    </row>
    <row r="39" spans="1:21" x14ac:dyDescent="0.25">
      <c r="A39" s="4"/>
      <c r="B39" s="538" t="s">
        <v>493</v>
      </c>
      <c r="C39" s="552"/>
      <c r="D39" s="552"/>
      <c r="E39" s="557"/>
      <c r="F39" s="552"/>
      <c r="G39" s="557"/>
      <c r="H39" s="552"/>
      <c r="I39" s="557"/>
      <c r="J39" s="542"/>
      <c r="K39" s="569"/>
      <c r="L39" s="552"/>
      <c r="M39" s="552"/>
      <c r="N39" s="557"/>
      <c r="O39" s="546"/>
      <c r="P39" s="546"/>
      <c r="Q39" s="558"/>
      <c r="R39" s="43">
        <v>1</v>
      </c>
      <c r="S39" s="573">
        <f t="shared" si="0"/>
        <v>1</v>
      </c>
      <c r="T39" s="43">
        <f t="shared" si="1"/>
        <v>1</v>
      </c>
      <c r="U39" s="552"/>
    </row>
    <row r="40" spans="1:21" x14ac:dyDescent="0.25">
      <c r="A40" s="4"/>
      <c r="B40" s="538" t="s">
        <v>293</v>
      </c>
      <c r="C40" s="534">
        <v>1</v>
      </c>
      <c r="D40" s="534"/>
      <c r="E40" s="62"/>
      <c r="F40" s="534"/>
      <c r="G40" s="62"/>
      <c r="H40" s="534"/>
      <c r="I40" s="62"/>
      <c r="J40" s="542"/>
      <c r="K40" s="569">
        <f>SUM(C40:J40)</f>
        <v>1</v>
      </c>
      <c r="L40" s="534">
        <v>1</v>
      </c>
      <c r="M40" s="534"/>
      <c r="N40" s="62"/>
      <c r="O40" s="546">
        <v>1</v>
      </c>
      <c r="P40" s="546">
        <v>1</v>
      </c>
      <c r="Q40" s="558"/>
      <c r="R40" s="43">
        <v>1</v>
      </c>
      <c r="S40" s="573">
        <f t="shared" si="0"/>
        <v>4</v>
      </c>
      <c r="T40" s="43">
        <f t="shared" si="1"/>
        <v>5</v>
      </c>
      <c r="U40" s="534"/>
    </row>
    <row r="41" spans="1:21" x14ac:dyDescent="0.25">
      <c r="A41" s="4"/>
      <c r="B41" s="538" t="s">
        <v>492</v>
      </c>
      <c r="C41" s="552"/>
      <c r="D41" s="552"/>
      <c r="E41" s="557"/>
      <c r="F41" s="552"/>
      <c r="G41" s="557"/>
      <c r="H41" s="552"/>
      <c r="I41" s="557"/>
      <c r="J41" s="542"/>
      <c r="K41" s="569"/>
      <c r="L41" s="552"/>
      <c r="M41" s="552"/>
      <c r="N41" s="557"/>
      <c r="O41" s="546"/>
      <c r="P41" s="546"/>
      <c r="Q41" s="558"/>
      <c r="R41" s="43">
        <v>1</v>
      </c>
      <c r="S41" s="573">
        <f t="shared" si="0"/>
        <v>1</v>
      </c>
      <c r="T41" s="43">
        <f t="shared" si="1"/>
        <v>1</v>
      </c>
      <c r="U41" s="552"/>
    </row>
    <row r="42" spans="1:21" x14ac:dyDescent="0.25">
      <c r="A42" s="4"/>
      <c r="B42" s="538" t="s">
        <v>432</v>
      </c>
      <c r="C42" s="534"/>
      <c r="D42" s="534"/>
      <c r="E42" s="62"/>
      <c r="F42" s="534"/>
      <c r="G42" s="62"/>
      <c r="H42" s="534"/>
      <c r="I42" s="62"/>
      <c r="J42" s="542"/>
      <c r="K42" s="569"/>
      <c r="L42" s="534"/>
      <c r="M42" s="534"/>
      <c r="N42" s="62"/>
      <c r="O42" s="546">
        <v>1</v>
      </c>
      <c r="P42" s="546"/>
      <c r="Q42" s="558"/>
      <c r="R42" s="43">
        <v>1</v>
      </c>
      <c r="S42" s="573">
        <f t="shared" si="0"/>
        <v>2</v>
      </c>
      <c r="T42" s="43">
        <f t="shared" si="1"/>
        <v>2</v>
      </c>
      <c r="U42" s="534"/>
    </row>
    <row r="43" spans="1:21" x14ac:dyDescent="0.25">
      <c r="A43" s="4"/>
      <c r="B43" s="538" t="s">
        <v>461</v>
      </c>
      <c r="C43" s="534"/>
      <c r="D43" s="534"/>
      <c r="E43" s="62"/>
      <c r="F43" s="534"/>
      <c r="G43" s="62"/>
      <c r="H43" s="534"/>
      <c r="I43" s="62"/>
      <c r="J43" s="542"/>
      <c r="K43" s="569"/>
      <c r="L43" s="534"/>
      <c r="M43" s="534"/>
      <c r="N43" s="62"/>
      <c r="O43" s="546"/>
      <c r="P43" s="546">
        <v>1</v>
      </c>
      <c r="Q43" s="558"/>
      <c r="R43" s="43"/>
      <c r="S43" s="573">
        <f t="shared" si="0"/>
        <v>1</v>
      </c>
      <c r="T43" s="43">
        <f t="shared" si="1"/>
        <v>1</v>
      </c>
      <c r="U43" s="534"/>
    </row>
    <row r="44" spans="1:21" x14ac:dyDescent="0.25">
      <c r="A44" s="4"/>
      <c r="B44" s="578"/>
      <c r="C44" s="408">
        <f>SUM(C14:C43)</f>
        <v>5</v>
      </c>
      <c r="D44" s="535">
        <f>SUM(D14:D43)</f>
        <v>5</v>
      </c>
      <c r="E44" s="58">
        <f t="shared" ref="E44:S44" si="2">SUM(E14:E43)</f>
        <v>4</v>
      </c>
      <c r="F44" s="520"/>
      <c r="G44" s="62"/>
      <c r="H44" s="535">
        <f t="shared" si="2"/>
        <v>5</v>
      </c>
      <c r="I44" s="58">
        <f t="shared" si="2"/>
        <v>6</v>
      </c>
      <c r="J44" s="543">
        <f t="shared" si="2"/>
        <v>5</v>
      </c>
      <c r="K44" s="572">
        <f t="shared" si="2"/>
        <v>30</v>
      </c>
      <c r="L44" s="535">
        <f t="shared" si="2"/>
        <v>9</v>
      </c>
      <c r="M44" s="534"/>
      <c r="N44" s="58">
        <f t="shared" si="2"/>
        <v>17</v>
      </c>
      <c r="O44" s="547">
        <f t="shared" si="2"/>
        <v>18</v>
      </c>
      <c r="P44" s="547">
        <f t="shared" si="2"/>
        <v>14</v>
      </c>
      <c r="Q44" s="118">
        <f t="shared" si="2"/>
        <v>10</v>
      </c>
      <c r="R44" s="2">
        <f t="shared" si="2"/>
        <v>25</v>
      </c>
      <c r="S44" s="567">
        <f t="shared" si="2"/>
        <v>93</v>
      </c>
      <c r="T44" s="2">
        <f t="shared" ref="T44" si="3">K44+S44</f>
        <v>123</v>
      </c>
      <c r="U44" s="534"/>
    </row>
    <row r="45" spans="1:21" x14ac:dyDescent="0.25">
      <c r="A45" s="4"/>
      <c r="B45" s="538"/>
      <c r="C45" s="57"/>
      <c r="D45" s="556"/>
      <c r="E45" s="557"/>
      <c r="F45" s="556"/>
      <c r="G45" s="557"/>
      <c r="H45" s="556"/>
      <c r="I45" s="557"/>
      <c r="J45" s="542"/>
      <c r="K45" s="569"/>
      <c r="L45" s="556"/>
      <c r="M45" s="552"/>
      <c r="N45" s="557"/>
      <c r="O45" s="546"/>
      <c r="P45" s="546"/>
      <c r="Q45" s="558"/>
      <c r="R45" s="43"/>
      <c r="S45" s="573"/>
      <c r="T45" s="43"/>
      <c r="U45" s="552"/>
    </row>
    <row r="46" spans="1:21" x14ac:dyDescent="0.25">
      <c r="A46" s="658" t="s">
        <v>554</v>
      </c>
      <c r="B46" s="659"/>
      <c r="C46" s="534"/>
      <c r="D46" s="534"/>
      <c r="E46" s="62"/>
      <c r="F46" s="534"/>
      <c r="G46" s="62"/>
      <c r="H46" s="534"/>
      <c r="I46" s="62"/>
      <c r="J46" s="542"/>
      <c r="K46" s="569"/>
      <c r="L46" s="534"/>
      <c r="M46" s="534"/>
      <c r="N46" s="62"/>
      <c r="O46" s="546"/>
      <c r="P46" s="546"/>
      <c r="Q46" s="558"/>
      <c r="R46" s="43"/>
      <c r="S46" s="573"/>
      <c r="T46" s="43"/>
      <c r="U46" s="534"/>
    </row>
    <row r="47" spans="1:21" x14ac:dyDescent="0.25">
      <c r="A47" s="4"/>
      <c r="B47" s="538" t="s">
        <v>507</v>
      </c>
      <c r="C47" s="534"/>
      <c r="D47" s="534"/>
      <c r="E47" s="62"/>
      <c r="F47" s="534"/>
      <c r="G47" s="62"/>
      <c r="H47" s="534"/>
      <c r="I47" s="62"/>
      <c r="J47" s="542"/>
      <c r="K47" s="569"/>
      <c r="L47" s="534"/>
      <c r="M47" s="534"/>
      <c r="N47" s="62"/>
      <c r="O47" s="546"/>
      <c r="P47" s="546"/>
      <c r="Q47" s="558"/>
      <c r="R47" s="562">
        <v>1</v>
      </c>
      <c r="S47" s="573">
        <f t="shared" ref="S47:S78" si="4">SUM(L47:R47)</f>
        <v>1</v>
      </c>
      <c r="T47" s="43">
        <f t="shared" ref="T47:T78" si="5">K47+S47</f>
        <v>1</v>
      </c>
      <c r="U47" s="534"/>
    </row>
    <row r="48" spans="1:21" x14ac:dyDescent="0.25">
      <c r="A48" s="4"/>
      <c r="B48" s="538" t="s">
        <v>311</v>
      </c>
      <c r="C48" s="534"/>
      <c r="D48" s="534">
        <v>1</v>
      </c>
      <c r="E48" s="62"/>
      <c r="F48" s="534"/>
      <c r="G48" s="62"/>
      <c r="H48" s="534">
        <v>1</v>
      </c>
      <c r="I48" s="62"/>
      <c r="J48" s="542"/>
      <c r="K48" s="569">
        <f>SUM(C48:J48)</f>
        <v>2</v>
      </c>
      <c r="L48" s="534"/>
      <c r="M48" s="534">
        <v>1</v>
      </c>
      <c r="N48" s="62"/>
      <c r="O48" s="546">
        <v>1</v>
      </c>
      <c r="P48" s="546">
        <v>1</v>
      </c>
      <c r="Q48" s="558">
        <v>1</v>
      </c>
      <c r="R48" s="562">
        <v>1</v>
      </c>
      <c r="S48" s="573">
        <f t="shared" si="4"/>
        <v>5</v>
      </c>
      <c r="T48" s="43">
        <f t="shared" si="5"/>
        <v>7</v>
      </c>
      <c r="U48" s="534"/>
    </row>
    <row r="49" spans="1:21" x14ac:dyDescent="0.25">
      <c r="A49" s="4"/>
      <c r="B49" s="538" t="s">
        <v>308</v>
      </c>
      <c r="C49" s="534"/>
      <c r="D49" s="534">
        <v>1</v>
      </c>
      <c r="E49" s="62"/>
      <c r="F49" s="534"/>
      <c r="G49" s="62"/>
      <c r="H49" s="534"/>
      <c r="I49" s="62"/>
      <c r="J49" s="542"/>
      <c r="K49" s="569">
        <f>SUM(C49:J49)</f>
        <v>1</v>
      </c>
      <c r="L49" s="534"/>
      <c r="M49" s="534"/>
      <c r="N49" s="62"/>
      <c r="O49" s="546"/>
      <c r="P49" s="546">
        <v>1</v>
      </c>
      <c r="Q49" s="558">
        <v>1</v>
      </c>
      <c r="R49" s="562">
        <v>1</v>
      </c>
      <c r="S49" s="573">
        <f t="shared" si="4"/>
        <v>3</v>
      </c>
      <c r="T49" s="43">
        <f t="shared" si="5"/>
        <v>4</v>
      </c>
      <c r="U49" s="534"/>
    </row>
    <row r="50" spans="1:21" x14ac:dyDescent="0.25">
      <c r="A50" s="4"/>
      <c r="B50" s="538" t="s">
        <v>372</v>
      </c>
      <c r="C50" s="534">
        <v>1</v>
      </c>
      <c r="D50" s="534"/>
      <c r="E50" s="62"/>
      <c r="F50" s="534"/>
      <c r="G50" s="62"/>
      <c r="H50" s="534"/>
      <c r="I50" s="62"/>
      <c r="J50" s="542"/>
      <c r="K50" s="569">
        <f>SUM(C50:J50)</f>
        <v>1</v>
      </c>
      <c r="L50" s="534"/>
      <c r="M50" s="534"/>
      <c r="N50" s="62">
        <v>1</v>
      </c>
      <c r="O50" s="546"/>
      <c r="P50" s="546"/>
      <c r="Q50" s="558"/>
      <c r="R50" s="562"/>
      <c r="S50" s="573">
        <f t="shared" si="4"/>
        <v>1</v>
      </c>
      <c r="T50" s="43">
        <f t="shared" si="5"/>
        <v>2</v>
      </c>
      <c r="U50" s="534"/>
    </row>
    <row r="51" spans="1:21" x14ac:dyDescent="0.25">
      <c r="A51" s="4"/>
      <c r="B51" s="538" t="s">
        <v>304</v>
      </c>
      <c r="C51" s="534">
        <v>1</v>
      </c>
      <c r="D51" s="534">
        <v>1</v>
      </c>
      <c r="E51" s="62">
        <v>1</v>
      </c>
      <c r="F51" s="534"/>
      <c r="G51" s="62"/>
      <c r="H51" s="534">
        <v>1</v>
      </c>
      <c r="I51" s="62">
        <v>1</v>
      </c>
      <c r="J51" s="542"/>
      <c r="K51" s="569">
        <f>SUM(C51:J51)</f>
        <v>5</v>
      </c>
      <c r="L51" s="534"/>
      <c r="M51" s="534">
        <v>1</v>
      </c>
      <c r="N51" s="62">
        <v>1</v>
      </c>
      <c r="O51" s="546">
        <v>1</v>
      </c>
      <c r="P51" s="546">
        <v>1</v>
      </c>
      <c r="Q51" s="558">
        <v>1</v>
      </c>
      <c r="R51" s="562">
        <v>1</v>
      </c>
      <c r="S51" s="573">
        <f t="shared" si="4"/>
        <v>6</v>
      </c>
      <c r="T51" s="43">
        <f t="shared" si="5"/>
        <v>11</v>
      </c>
      <c r="U51" s="534"/>
    </row>
    <row r="52" spans="1:21" x14ac:dyDescent="0.25">
      <c r="A52" s="4"/>
      <c r="B52" s="538" t="s">
        <v>436</v>
      </c>
      <c r="C52" s="534"/>
      <c r="D52" s="534"/>
      <c r="E52" s="62"/>
      <c r="F52" s="534"/>
      <c r="G52" s="62"/>
      <c r="H52" s="534"/>
      <c r="I52" s="62"/>
      <c r="J52" s="542"/>
      <c r="K52" s="569"/>
      <c r="L52" s="534"/>
      <c r="M52" s="534"/>
      <c r="N52" s="62"/>
      <c r="O52" s="546">
        <v>1</v>
      </c>
      <c r="P52" s="546">
        <v>1</v>
      </c>
      <c r="Q52" s="558">
        <v>1</v>
      </c>
      <c r="R52" s="562"/>
      <c r="S52" s="573">
        <f t="shared" si="4"/>
        <v>3</v>
      </c>
      <c r="T52" s="43">
        <f t="shared" si="5"/>
        <v>3</v>
      </c>
      <c r="U52" s="534"/>
    </row>
    <row r="53" spans="1:21" x14ac:dyDescent="0.25">
      <c r="A53" s="4"/>
      <c r="B53" s="538" t="s">
        <v>435</v>
      </c>
      <c r="C53" s="534"/>
      <c r="D53" s="534"/>
      <c r="E53" s="62"/>
      <c r="F53" s="534"/>
      <c r="G53" s="62"/>
      <c r="H53" s="534"/>
      <c r="I53" s="62"/>
      <c r="J53" s="542"/>
      <c r="K53" s="569"/>
      <c r="L53" s="534"/>
      <c r="M53" s="534"/>
      <c r="N53" s="62"/>
      <c r="O53" s="546">
        <v>1</v>
      </c>
      <c r="P53" s="546">
        <v>1</v>
      </c>
      <c r="Q53" s="558">
        <v>1</v>
      </c>
      <c r="R53" s="562">
        <v>1</v>
      </c>
      <c r="S53" s="573">
        <f t="shared" si="4"/>
        <v>4</v>
      </c>
      <c r="T53" s="43">
        <f t="shared" si="5"/>
        <v>4</v>
      </c>
      <c r="U53" s="534"/>
    </row>
    <row r="54" spans="1:21" x14ac:dyDescent="0.25">
      <c r="A54" s="4"/>
      <c r="B54" s="538" t="s">
        <v>475</v>
      </c>
      <c r="C54" s="534"/>
      <c r="D54" s="534"/>
      <c r="E54" s="62"/>
      <c r="F54" s="534"/>
      <c r="G54" s="62"/>
      <c r="H54" s="534"/>
      <c r="I54" s="62"/>
      <c r="J54" s="542"/>
      <c r="K54" s="569"/>
      <c r="L54" s="534"/>
      <c r="M54" s="534"/>
      <c r="N54" s="62"/>
      <c r="O54" s="546"/>
      <c r="P54" s="546"/>
      <c r="Q54" s="558">
        <v>1</v>
      </c>
      <c r="R54" s="562">
        <v>1</v>
      </c>
      <c r="S54" s="573">
        <f t="shared" si="4"/>
        <v>2</v>
      </c>
      <c r="T54" s="43">
        <f t="shared" si="5"/>
        <v>2</v>
      </c>
      <c r="U54" s="534"/>
    </row>
    <row r="55" spans="1:21" x14ac:dyDescent="0.25">
      <c r="A55" s="4"/>
      <c r="B55" s="538" t="s">
        <v>485</v>
      </c>
      <c r="C55" s="534"/>
      <c r="D55" s="534"/>
      <c r="E55" s="62"/>
      <c r="F55" s="534"/>
      <c r="G55" s="62"/>
      <c r="H55" s="534"/>
      <c r="I55" s="62"/>
      <c r="J55" s="542"/>
      <c r="K55" s="569"/>
      <c r="L55" s="534"/>
      <c r="M55" s="534"/>
      <c r="N55" s="62"/>
      <c r="O55" s="546"/>
      <c r="P55" s="546"/>
      <c r="Q55" s="558">
        <v>1</v>
      </c>
      <c r="R55" s="562">
        <v>1</v>
      </c>
      <c r="S55" s="573">
        <f t="shared" si="4"/>
        <v>2</v>
      </c>
      <c r="T55" s="43">
        <f t="shared" si="5"/>
        <v>2</v>
      </c>
      <c r="U55" s="534"/>
    </row>
    <row r="56" spans="1:21" x14ac:dyDescent="0.25">
      <c r="A56" s="4"/>
      <c r="B56" s="538" t="s">
        <v>480</v>
      </c>
      <c r="C56" s="534"/>
      <c r="D56" s="534"/>
      <c r="E56" s="62"/>
      <c r="F56" s="534"/>
      <c r="G56" s="62"/>
      <c r="H56" s="534"/>
      <c r="I56" s="62"/>
      <c r="J56" s="542"/>
      <c r="K56" s="569"/>
      <c r="L56" s="534"/>
      <c r="M56" s="534"/>
      <c r="N56" s="62"/>
      <c r="O56" s="546"/>
      <c r="P56" s="546"/>
      <c r="Q56" s="558">
        <v>1</v>
      </c>
      <c r="R56" s="562">
        <v>1</v>
      </c>
      <c r="S56" s="573">
        <f t="shared" si="4"/>
        <v>2</v>
      </c>
      <c r="T56" s="43">
        <f t="shared" si="5"/>
        <v>2</v>
      </c>
      <c r="U56" s="534"/>
    </row>
    <row r="57" spans="1:21" x14ac:dyDescent="0.25">
      <c r="A57" s="4"/>
      <c r="B57" s="538" t="s">
        <v>315</v>
      </c>
      <c r="C57" s="534"/>
      <c r="D57" s="534">
        <v>1</v>
      </c>
      <c r="E57" s="62"/>
      <c r="F57" s="534"/>
      <c r="G57" s="62"/>
      <c r="H57" s="534"/>
      <c r="I57" s="62"/>
      <c r="J57" s="542"/>
      <c r="K57" s="569">
        <f>SUM(C57:J57)</f>
        <v>1</v>
      </c>
      <c r="L57" s="534"/>
      <c r="M57" s="534">
        <v>1</v>
      </c>
      <c r="N57" s="62"/>
      <c r="O57" s="546">
        <v>1</v>
      </c>
      <c r="P57" s="546"/>
      <c r="Q57" s="558">
        <v>1</v>
      </c>
      <c r="R57" s="562">
        <v>1</v>
      </c>
      <c r="S57" s="573">
        <f t="shared" si="4"/>
        <v>4</v>
      </c>
      <c r="T57" s="43">
        <f t="shared" si="5"/>
        <v>5</v>
      </c>
      <c r="U57" s="534"/>
    </row>
    <row r="58" spans="1:21" x14ac:dyDescent="0.25">
      <c r="A58" s="4"/>
      <c r="B58" s="538" t="s">
        <v>439</v>
      </c>
      <c r="C58" s="534"/>
      <c r="D58" s="534"/>
      <c r="E58" s="62"/>
      <c r="F58" s="534"/>
      <c r="G58" s="62"/>
      <c r="H58" s="534"/>
      <c r="I58" s="62"/>
      <c r="J58" s="542"/>
      <c r="K58" s="569"/>
      <c r="L58" s="534"/>
      <c r="M58" s="534"/>
      <c r="N58" s="62"/>
      <c r="O58" s="546">
        <v>1</v>
      </c>
      <c r="P58" s="546"/>
      <c r="Q58" s="558"/>
      <c r="R58" s="562"/>
      <c r="S58" s="573">
        <f t="shared" si="4"/>
        <v>1</v>
      </c>
      <c r="T58" s="43">
        <f t="shared" si="5"/>
        <v>1</v>
      </c>
      <c r="U58" s="534"/>
    </row>
    <row r="59" spans="1:21" x14ac:dyDescent="0.25">
      <c r="A59" s="4"/>
      <c r="B59" s="538" t="s">
        <v>440</v>
      </c>
      <c r="C59" s="534"/>
      <c r="D59" s="534"/>
      <c r="E59" s="62"/>
      <c r="F59" s="534"/>
      <c r="G59" s="62"/>
      <c r="H59" s="534"/>
      <c r="I59" s="62"/>
      <c r="J59" s="542"/>
      <c r="K59" s="569"/>
      <c r="L59" s="534"/>
      <c r="M59" s="534"/>
      <c r="N59" s="62"/>
      <c r="O59" s="546">
        <v>1</v>
      </c>
      <c r="P59" s="546">
        <v>1</v>
      </c>
      <c r="Q59" s="558">
        <v>1</v>
      </c>
      <c r="R59" s="562">
        <v>1</v>
      </c>
      <c r="S59" s="573">
        <f t="shared" si="4"/>
        <v>4</v>
      </c>
      <c r="T59" s="43">
        <f t="shared" si="5"/>
        <v>4</v>
      </c>
      <c r="U59" s="534"/>
    </row>
    <row r="60" spans="1:21" x14ac:dyDescent="0.25">
      <c r="A60" s="4"/>
      <c r="B60" s="538" t="s">
        <v>500</v>
      </c>
      <c r="C60" s="534"/>
      <c r="D60" s="534"/>
      <c r="E60" s="62"/>
      <c r="F60" s="534"/>
      <c r="G60" s="62"/>
      <c r="H60" s="534"/>
      <c r="I60" s="62"/>
      <c r="J60" s="542"/>
      <c r="K60" s="569"/>
      <c r="L60" s="534"/>
      <c r="M60" s="534"/>
      <c r="N60" s="62"/>
      <c r="O60" s="546"/>
      <c r="P60" s="546"/>
      <c r="Q60" s="558"/>
      <c r="R60" s="562">
        <v>1</v>
      </c>
      <c r="S60" s="573">
        <f t="shared" si="4"/>
        <v>1</v>
      </c>
      <c r="T60" s="43">
        <f t="shared" si="5"/>
        <v>1</v>
      </c>
      <c r="U60" s="534"/>
    </row>
    <row r="61" spans="1:21" x14ac:dyDescent="0.25">
      <c r="A61" s="4"/>
      <c r="B61" s="538" t="s">
        <v>506</v>
      </c>
      <c r="C61" s="534"/>
      <c r="D61" s="534"/>
      <c r="E61" s="62"/>
      <c r="F61" s="534"/>
      <c r="G61" s="62"/>
      <c r="H61" s="534"/>
      <c r="I61" s="62"/>
      <c r="J61" s="542"/>
      <c r="K61" s="569"/>
      <c r="L61" s="534"/>
      <c r="M61" s="534"/>
      <c r="N61" s="62"/>
      <c r="O61" s="546"/>
      <c r="P61" s="546"/>
      <c r="Q61" s="558"/>
      <c r="R61" s="562">
        <v>1</v>
      </c>
      <c r="S61" s="573">
        <f t="shared" si="4"/>
        <v>1</v>
      </c>
      <c r="T61" s="43">
        <f t="shared" si="5"/>
        <v>1</v>
      </c>
      <c r="U61" s="534"/>
    </row>
    <row r="62" spans="1:21" x14ac:dyDescent="0.25">
      <c r="A62" s="4"/>
      <c r="B62" s="538" t="s">
        <v>317</v>
      </c>
      <c r="C62" s="534"/>
      <c r="D62" s="534">
        <v>1</v>
      </c>
      <c r="E62" s="62"/>
      <c r="F62" s="534"/>
      <c r="G62" s="62"/>
      <c r="H62" s="534"/>
      <c r="I62" s="62"/>
      <c r="J62" s="542"/>
      <c r="K62" s="569">
        <f>SUM(C62:J62)</f>
        <v>1</v>
      </c>
      <c r="L62" s="534"/>
      <c r="M62" s="534">
        <v>1</v>
      </c>
      <c r="N62" s="62">
        <v>1</v>
      </c>
      <c r="O62" s="546"/>
      <c r="P62" s="546">
        <v>1</v>
      </c>
      <c r="Q62" s="558">
        <v>1</v>
      </c>
      <c r="R62" s="562">
        <v>1</v>
      </c>
      <c r="S62" s="573">
        <f t="shared" si="4"/>
        <v>5</v>
      </c>
      <c r="T62" s="43">
        <f t="shared" si="5"/>
        <v>6</v>
      </c>
      <c r="U62" s="534"/>
    </row>
    <row r="63" spans="1:21" x14ac:dyDescent="0.25">
      <c r="A63" s="4"/>
      <c r="B63" s="538" t="s">
        <v>310</v>
      </c>
      <c r="C63" s="534"/>
      <c r="D63" s="534">
        <v>1</v>
      </c>
      <c r="E63" s="62"/>
      <c r="F63" s="534"/>
      <c r="G63" s="62"/>
      <c r="H63" s="534"/>
      <c r="I63" s="62"/>
      <c r="J63" s="542"/>
      <c r="K63" s="569">
        <f>SUM(C63:J63)</f>
        <v>1</v>
      </c>
      <c r="L63" s="534"/>
      <c r="M63" s="534">
        <v>1</v>
      </c>
      <c r="N63" s="62"/>
      <c r="O63" s="546">
        <v>1</v>
      </c>
      <c r="P63" s="546"/>
      <c r="Q63" s="558">
        <v>1</v>
      </c>
      <c r="R63" s="562">
        <v>1</v>
      </c>
      <c r="S63" s="573">
        <f t="shared" si="4"/>
        <v>4</v>
      </c>
      <c r="T63" s="43">
        <f t="shared" si="5"/>
        <v>5</v>
      </c>
      <c r="U63" s="534"/>
    </row>
    <row r="64" spans="1:21" x14ac:dyDescent="0.25">
      <c r="A64" s="4"/>
      <c r="B64" s="538" t="s">
        <v>437</v>
      </c>
      <c r="C64" s="534"/>
      <c r="D64" s="534"/>
      <c r="E64" s="62"/>
      <c r="F64" s="534"/>
      <c r="G64" s="62"/>
      <c r="H64" s="534"/>
      <c r="I64" s="62"/>
      <c r="J64" s="542"/>
      <c r="K64" s="569"/>
      <c r="L64" s="534"/>
      <c r="M64" s="534"/>
      <c r="N64" s="62"/>
      <c r="O64" s="546">
        <v>1</v>
      </c>
      <c r="P64" s="546">
        <v>1</v>
      </c>
      <c r="Q64" s="558">
        <v>1</v>
      </c>
      <c r="R64" s="562">
        <v>1</v>
      </c>
      <c r="S64" s="573">
        <f t="shared" si="4"/>
        <v>4</v>
      </c>
      <c r="T64" s="43">
        <f t="shared" si="5"/>
        <v>4</v>
      </c>
      <c r="U64" s="534"/>
    </row>
    <row r="65" spans="1:21" x14ac:dyDescent="0.25">
      <c r="A65" s="4"/>
      <c r="B65" s="538" t="s">
        <v>463</v>
      </c>
      <c r="C65" s="534"/>
      <c r="D65" s="534"/>
      <c r="E65" s="62"/>
      <c r="F65" s="534"/>
      <c r="G65" s="62"/>
      <c r="H65" s="534"/>
      <c r="I65" s="62"/>
      <c r="J65" s="542"/>
      <c r="K65" s="569"/>
      <c r="L65" s="534"/>
      <c r="M65" s="534"/>
      <c r="N65" s="62"/>
      <c r="O65" s="546"/>
      <c r="P65" s="546">
        <v>1</v>
      </c>
      <c r="Q65" s="558"/>
      <c r="R65" s="562">
        <v>1</v>
      </c>
      <c r="S65" s="573">
        <f t="shared" si="4"/>
        <v>2</v>
      </c>
      <c r="T65" s="43">
        <f t="shared" si="5"/>
        <v>2</v>
      </c>
      <c r="U65" s="534"/>
    </row>
    <row r="66" spans="1:21" x14ac:dyDescent="0.25">
      <c r="A66" s="4"/>
      <c r="B66" s="538" t="s">
        <v>402</v>
      </c>
      <c r="C66" s="534"/>
      <c r="D66" s="534"/>
      <c r="E66" s="62"/>
      <c r="F66" s="534"/>
      <c r="G66" s="62"/>
      <c r="H66" s="534"/>
      <c r="I66" s="62"/>
      <c r="J66" s="542"/>
      <c r="K66" s="569"/>
      <c r="L66" s="534">
        <v>1</v>
      </c>
      <c r="M66" s="534"/>
      <c r="N66" s="62"/>
      <c r="O66" s="546">
        <v>1</v>
      </c>
      <c r="P66" s="546">
        <v>1</v>
      </c>
      <c r="Q66" s="534">
        <v>1</v>
      </c>
      <c r="R66" s="562">
        <v>1</v>
      </c>
      <c r="S66" s="573">
        <f t="shared" si="4"/>
        <v>5</v>
      </c>
      <c r="T66" s="43">
        <f t="shared" si="5"/>
        <v>5</v>
      </c>
      <c r="U66" s="534"/>
    </row>
    <row r="67" spans="1:21" x14ac:dyDescent="0.25">
      <c r="A67" s="4"/>
      <c r="B67" s="538" t="s">
        <v>454</v>
      </c>
      <c r="C67" s="534"/>
      <c r="D67" s="534"/>
      <c r="E67" s="62"/>
      <c r="F67" s="534"/>
      <c r="G67" s="62"/>
      <c r="H67" s="534"/>
      <c r="I67" s="62"/>
      <c r="J67" s="542"/>
      <c r="K67" s="569"/>
      <c r="L67" s="534"/>
      <c r="M67" s="534"/>
      <c r="N67" s="62"/>
      <c r="O67" s="546"/>
      <c r="P67" s="546">
        <v>1</v>
      </c>
      <c r="Q67" s="556"/>
      <c r="R67" s="562"/>
      <c r="S67" s="573">
        <f t="shared" si="4"/>
        <v>1</v>
      </c>
      <c r="T67" s="43">
        <f t="shared" si="5"/>
        <v>1</v>
      </c>
      <c r="U67" s="534"/>
    </row>
    <row r="68" spans="1:21" x14ac:dyDescent="0.25">
      <c r="A68" s="4"/>
      <c r="B68" s="538" t="s">
        <v>307</v>
      </c>
      <c r="C68" s="534"/>
      <c r="D68" s="534">
        <v>1</v>
      </c>
      <c r="E68" s="62"/>
      <c r="F68" s="534"/>
      <c r="G68" s="62"/>
      <c r="H68" s="534"/>
      <c r="I68" s="62"/>
      <c r="J68" s="542"/>
      <c r="K68" s="569">
        <f>SUM(C68:J68)</f>
        <v>1</v>
      </c>
      <c r="L68" s="534"/>
      <c r="M68" s="534"/>
      <c r="N68" s="62"/>
      <c r="O68" s="546"/>
      <c r="P68" s="546"/>
      <c r="Q68" s="556">
        <v>1</v>
      </c>
      <c r="R68" s="562">
        <v>1</v>
      </c>
      <c r="S68" s="573">
        <f t="shared" si="4"/>
        <v>2</v>
      </c>
      <c r="T68" s="43">
        <f t="shared" si="5"/>
        <v>3</v>
      </c>
      <c r="U68" s="534"/>
    </row>
    <row r="69" spans="1:21" x14ac:dyDescent="0.25">
      <c r="A69" s="4"/>
      <c r="B69" s="538" t="s">
        <v>469</v>
      </c>
      <c r="C69" s="534"/>
      <c r="D69" s="534"/>
      <c r="E69" s="62"/>
      <c r="F69" s="534"/>
      <c r="G69" s="62"/>
      <c r="H69" s="534"/>
      <c r="I69" s="62"/>
      <c r="J69" s="542"/>
      <c r="K69" s="569"/>
      <c r="L69" s="534"/>
      <c r="M69" s="534"/>
      <c r="N69" s="62"/>
      <c r="O69" s="546"/>
      <c r="P69" s="546">
        <v>1</v>
      </c>
      <c r="Q69" s="534">
        <v>1</v>
      </c>
      <c r="R69" s="562">
        <v>1</v>
      </c>
      <c r="S69" s="573">
        <f t="shared" si="4"/>
        <v>3</v>
      </c>
      <c r="T69" s="43">
        <f t="shared" si="5"/>
        <v>3</v>
      </c>
      <c r="U69" s="534"/>
    </row>
    <row r="70" spans="1:21" x14ac:dyDescent="0.25">
      <c r="A70" s="4"/>
      <c r="B70" s="538" t="s">
        <v>518</v>
      </c>
      <c r="C70" s="534"/>
      <c r="D70" s="534"/>
      <c r="E70" s="62"/>
      <c r="F70" s="534"/>
      <c r="G70" s="62"/>
      <c r="H70" s="534"/>
      <c r="I70" s="62"/>
      <c r="J70" s="542"/>
      <c r="K70" s="569"/>
      <c r="L70" s="534"/>
      <c r="M70" s="534"/>
      <c r="N70" s="62"/>
      <c r="O70" s="546"/>
      <c r="P70" s="546"/>
      <c r="Q70" s="534"/>
      <c r="R70" s="562">
        <v>1</v>
      </c>
      <c r="S70" s="573">
        <f t="shared" si="4"/>
        <v>1</v>
      </c>
      <c r="T70" s="43">
        <f t="shared" si="5"/>
        <v>1</v>
      </c>
      <c r="U70" s="534"/>
    </row>
    <row r="71" spans="1:21" x14ac:dyDescent="0.25">
      <c r="A71" s="4"/>
      <c r="B71" s="538" t="s">
        <v>303</v>
      </c>
      <c r="C71" s="534"/>
      <c r="D71" s="534">
        <v>1</v>
      </c>
      <c r="E71" s="62">
        <v>1</v>
      </c>
      <c r="F71" s="534"/>
      <c r="G71" s="62"/>
      <c r="H71" s="534">
        <v>1</v>
      </c>
      <c r="I71" s="62">
        <v>1</v>
      </c>
      <c r="J71" s="542"/>
      <c r="K71" s="569">
        <f>SUM(C71:J71)</f>
        <v>4</v>
      </c>
      <c r="L71" s="534"/>
      <c r="M71" s="534"/>
      <c r="N71" s="62"/>
      <c r="O71" s="546">
        <v>1</v>
      </c>
      <c r="P71" s="546">
        <v>1</v>
      </c>
      <c r="Q71" s="556">
        <v>1</v>
      </c>
      <c r="R71" s="562">
        <v>1</v>
      </c>
      <c r="S71" s="573">
        <f t="shared" si="4"/>
        <v>4</v>
      </c>
      <c r="T71" s="43">
        <f t="shared" si="5"/>
        <v>8</v>
      </c>
      <c r="U71" s="534"/>
    </row>
    <row r="72" spans="1:21" x14ac:dyDescent="0.25">
      <c r="A72" s="4"/>
      <c r="B72" s="538" t="s">
        <v>397</v>
      </c>
      <c r="C72" s="536"/>
      <c r="D72" s="536"/>
      <c r="E72" s="549"/>
      <c r="F72" s="536"/>
      <c r="G72" s="549"/>
      <c r="H72" s="536">
        <v>1</v>
      </c>
      <c r="I72" s="549">
        <v>1</v>
      </c>
      <c r="J72" s="542"/>
      <c r="K72" s="569">
        <f>SUM(C72:J72)</f>
        <v>2</v>
      </c>
      <c r="L72" s="536"/>
      <c r="M72" s="536"/>
      <c r="N72" s="549"/>
      <c r="O72" s="546"/>
      <c r="P72" s="546">
        <v>1</v>
      </c>
      <c r="Q72" s="556">
        <v>1</v>
      </c>
      <c r="R72" s="562">
        <v>1</v>
      </c>
      <c r="S72" s="573">
        <f t="shared" si="4"/>
        <v>3</v>
      </c>
      <c r="T72" s="43">
        <f t="shared" si="5"/>
        <v>5</v>
      </c>
      <c r="U72" s="536"/>
    </row>
    <row r="73" spans="1:21" x14ac:dyDescent="0.25">
      <c r="A73" s="4"/>
      <c r="B73" s="538" t="s">
        <v>455</v>
      </c>
      <c r="C73" s="536"/>
      <c r="D73" s="536"/>
      <c r="E73" s="549"/>
      <c r="F73" s="536"/>
      <c r="G73" s="549"/>
      <c r="H73" s="536"/>
      <c r="I73" s="549"/>
      <c r="J73" s="542"/>
      <c r="K73" s="569"/>
      <c r="L73" s="536"/>
      <c r="M73" s="536"/>
      <c r="N73" s="549"/>
      <c r="O73" s="546"/>
      <c r="P73" s="546">
        <v>1</v>
      </c>
      <c r="Q73" s="556"/>
      <c r="R73" s="562"/>
      <c r="S73" s="573">
        <f t="shared" si="4"/>
        <v>1</v>
      </c>
      <c r="T73" s="43">
        <f t="shared" si="5"/>
        <v>1</v>
      </c>
      <c r="U73" s="536"/>
    </row>
    <row r="74" spans="1:21" x14ac:dyDescent="0.25">
      <c r="A74" s="4"/>
      <c r="B74" s="538" t="s">
        <v>319</v>
      </c>
      <c r="C74" s="534">
        <v>1</v>
      </c>
      <c r="D74" s="534">
        <v>1</v>
      </c>
      <c r="E74" s="62">
        <v>1</v>
      </c>
      <c r="F74" s="534"/>
      <c r="G74" s="62"/>
      <c r="H74" s="534">
        <v>1</v>
      </c>
      <c r="I74" s="62">
        <v>1</v>
      </c>
      <c r="J74" s="542"/>
      <c r="K74" s="569">
        <f>SUM(C74:J74)</f>
        <v>5</v>
      </c>
      <c r="L74" s="534"/>
      <c r="M74" s="534"/>
      <c r="N74" s="62"/>
      <c r="O74" s="546"/>
      <c r="P74" s="546">
        <v>1</v>
      </c>
      <c r="Q74" s="534"/>
      <c r="R74" s="562">
        <v>1</v>
      </c>
      <c r="S74" s="573">
        <f t="shared" si="4"/>
        <v>2</v>
      </c>
      <c r="T74" s="43">
        <f t="shared" si="5"/>
        <v>7</v>
      </c>
      <c r="U74" s="534"/>
    </row>
    <row r="75" spans="1:21" x14ac:dyDescent="0.25">
      <c r="A75" s="4"/>
      <c r="B75" s="538" t="s">
        <v>479</v>
      </c>
      <c r="C75" s="536"/>
      <c r="D75" s="536"/>
      <c r="E75" s="549"/>
      <c r="F75" s="536"/>
      <c r="G75" s="549"/>
      <c r="H75" s="536"/>
      <c r="I75" s="549"/>
      <c r="J75" s="542"/>
      <c r="K75" s="569"/>
      <c r="L75" s="536"/>
      <c r="M75" s="536"/>
      <c r="N75" s="549"/>
      <c r="O75" s="546"/>
      <c r="P75" s="546"/>
      <c r="Q75" s="536">
        <v>1</v>
      </c>
      <c r="R75" s="562">
        <v>1</v>
      </c>
      <c r="S75" s="573">
        <f t="shared" si="4"/>
        <v>2</v>
      </c>
      <c r="T75" s="43">
        <f t="shared" si="5"/>
        <v>2</v>
      </c>
      <c r="U75" s="536"/>
    </row>
    <row r="76" spans="1:21" x14ac:dyDescent="0.25">
      <c r="A76" s="4"/>
      <c r="B76" s="538" t="s">
        <v>484</v>
      </c>
      <c r="C76" s="552"/>
      <c r="D76" s="552"/>
      <c r="E76" s="557"/>
      <c r="F76" s="552"/>
      <c r="G76" s="557"/>
      <c r="H76" s="552"/>
      <c r="I76" s="557"/>
      <c r="J76" s="542"/>
      <c r="K76" s="569"/>
      <c r="L76" s="552"/>
      <c r="M76" s="552"/>
      <c r="N76" s="557"/>
      <c r="O76" s="546"/>
      <c r="P76" s="546"/>
      <c r="Q76" s="552">
        <v>1</v>
      </c>
      <c r="R76" s="562">
        <v>1</v>
      </c>
      <c r="S76" s="573">
        <f t="shared" si="4"/>
        <v>2</v>
      </c>
      <c r="T76" s="43">
        <f t="shared" si="5"/>
        <v>2</v>
      </c>
      <c r="U76" s="552"/>
    </row>
    <row r="77" spans="1:21" x14ac:dyDescent="0.25">
      <c r="A77" s="4"/>
      <c r="B77" s="538" t="s">
        <v>360</v>
      </c>
      <c r="C77" s="534">
        <v>1</v>
      </c>
      <c r="D77" s="534"/>
      <c r="E77" s="62">
        <v>1</v>
      </c>
      <c r="F77" s="534"/>
      <c r="G77" s="62"/>
      <c r="H77" s="534"/>
      <c r="I77" s="62"/>
      <c r="J77" s="542"/>
      <c r="K77" s="569">
        <f>SUM(C77:J77)</f>
        <v>2</v>
      </c>
      <c r="L77" s="534"/>
      <c r="M77" s="534"/>
      <c r="N77" s="62">
        <v>1</v>
      </c>
      <c r="O77" s="546">
        <v>1</v>
      </c>
      <c r="P77" s="546">
        <v>1</v>
      </c>
      <c r="Q77" s="558"/>
      <c r="R77" s="562">
        <v>1</v>
      </c>
      <c r="S77" s="573">
        <f t="shared" si="4"/>
        <v>4</v>
      </c>
      <c r="T77" s="43">
        <f t="shared" si="5"/>
        <v>6</v>
      </c>
      <c r="U77" s="534"/>
    </row>
    <row r="78" spans="1:21" x14ac:dyDescent="0.25">
      <c r="A78" s="4"/>
      <c r="B78" s="538" t="s">
        <v>482</v>
      </c>
      <c r="C78" s="534"/>
      <c r="D78" s="534"/>
      <c r="E78" s="62"/>
      <c r="F78" s="534"/>
      <c r="G78" s="62"/>
      <c r="H78" s="534"/>
      <c r="I78" s="62"/>
      <c r="J78" s="542"/>
      <c r="K78" s="569"/>
      <c r="L78" s="534"/>
      <c r="M78" s="534"/>
      <c r="N78" s="62"/>
      <c r="O78" s="546"/>
      <c r="P78" s="546"/>
      <c r="Q78" s="558">
        <v>1</v>
      </c>
      <c r="R78" s="562">
        <v>1</v>
      </c>
      <c r="S78" s="573">
        <f t="shared" si="4"/>
        <v>2</v>
      </c>
      <c r="T78" s="43">
        <f t="shared" si="5"/>
        <v>2</v>
      </c>
      <c r="U78" s="534"/>
    </row>
    <row r="79" spans="1:21" x14ac:dyDescent="0.25">
      <c r="A79" s="4"/>
      <c r="B79" s="538" t="s">
        <v>312</v>
      </c>
      <c r="C79" s="534">
        <v>1</v>
      </c>
      <c r="D79" s="534">
        <v>1</v>
      </c>
      <c r="E79" s="62"/>
      <c r="F79" s="534"/>
      <c r="G79" s="62"/>
      <c r="H79" s="534"/>
      <c r="I79" s="62"/>
      <c r="J79" s="542"/>
      <c r="K79" s="569">
        <f>SUM(C79:J79)</f>
        <v>2</v>
      </c>
      <c r="L79" s="534"/>
      <c r="M79" s="534"/>
      <c r="N79" s="62"/>
      <c r="O79" s="546"/>
      <c r="P79" s="546"/>
      <c r="Q79" s="558"/>
      <c r="R79" s="562"/>
      <c r="S79" s="573"/>
      <c r="T79" s="43">
        <f t="shared" ref="T79:T109" si="6">K79+S79</f>
        <v>2</v>
      </c>
      <c r="U79" s="534"/>
    </row>
    <row r="80" spans="1:21" x14ac:dyDescent="0.25">
      <c r="A80" s="4"/>
      <c r="B80" s="538" t="s">
        <v>396</v>
      </c>
      <c r="C80" s="534"/>
      <c r="D80" s="534"/>
      <c r="E80" s="62"/>
      <c r="F80" s="534"/>
      <c r="G80" s="62"/>
      <c r="H80" s="534">
        <v>1</v>
      </c>
      <c r="I80" s="62"/>
      <c r="J80" s="542"/>
      <c r="K80" s="569">
        <f>SUM(C80:J80)</f>
        <v>1</v>
      </c>
      <c r="L80" s="534"/>
      <c r="M80" s="534"/>
      <c r="N80" s="62">
        <v>1</v>
      </c>
      <c r="O80" s="546"/>
      <c r="P80" s="546"/>
      <c r="Q80" s="558"/>
      <c r="R80" s="562">
        <v>1</v>
      </c>
      <c r="S80" s="573">
        <f t="shared" ref="S80:S109" si="7">SUM(L80:R80)</f>
        <v>2</v>
      </c>
      <c r="T80" s="43">
        <f t="shared" si="6"/>
        <v>3</v>
      </c>
      <c r="U80" s="534"/>
    </row>
    <row r="81" spans="1:21" x14ac:dyDescent="0.25">
      <c r="A81" s="4"/>
      <c r="B81" s="538" t="s">
        <v>785</v>
      </c>
      <c r="C81" s="584"/>
      <c r="D81" s="584"/>
      <c r="E81" s="557"/>
      <c r="F81" s="584"/>
      <c r="G81" s="557"/>
      <c r="H81" s="584"/>
      <c r="I81" s="557"/>
      <c r="J81" s="542"/>
      <c r="K81" s="569"/>
      <c r="L81" s="584"/>
      <c r="M81" s="584"/>
      <c r="N81" s="557"/>
      <c r="O81" s="546"/>
      <c r="P81" s="546"/>
      <c r="Q81" s="558"/>
      <c r="R81" s="562">
        <v>1</v>
      </c>
      <c r="S81" s="573">
        <f t="shared" si="7"/>
        <v>1</v>
      </c>
      <c r="T81" s="43">
        <f t="shared" si="6"/>
        <v>1</v>
      </c>
      <c r="U81" s="584"/>
    </row>
    <row r="82" spans="1:21" x14ac:dyDescent="0.25">
      <c r="A82" s="4"/>
      <c r="B82" s="538" t="s">
        <v>478</v>
      </c>
      <c r="C82" s="534"/>
      <c r="D82" s="534"/>
      <c r="E82" s="62"/>
      <c r="F82" s="534"/>
      <c r="G82" s="62"/>
      <c r="H82" s="534"/>
      <c r="I82" s="62"/>
      <c r="J82" s="542"/>
      <c r="K82" s="569"/>
      <c r="L82" s="534"/>
      <c r="M82" s="534"/>
      <c r="N82" s="62"/>
      <c r="O82" s="546"/>
      <c r="P82" s="546"/>
      <c r="Q82" s="558">
        <v>1</v>
      </c>
      <c r="R82" s="562"/>
      <c r="S82" s="573">
        <f t="shared" si="7"/>
        <v>1</v>
      </c>
      <c r="T82" s="43">
        <f t="shared" si="6"/>
        <v>1</v>
      </c>
      <c r="U82" s="534"/>
    </row>
    <row r="83" spans="1:21" x14ac:dyDescent="0.25">
      <c r="A83" s="4"/>
      <c r="B83" s="538" t="s">
        <v>405</v>
      </c>
      <c r="C83" s="552"/>
      <c r="D83" s="552"/>
      <c r="E83" s="557"/>
      <c r="F83" s="552"/>
      <c r="G83" s="557"/>
      <c r="H83" s="552"/>
      <c r="I83" s="557"/>
      <c r="J83" s="542"/>
      <c r="K83" s="569"/>
      <c r="L83" s="552">
        <v>1</v>
      </c>
      <c r="M83" s="552"/>
      <c r="N83" s="557"/>
      <c r="O83" s="546"/>
      <c r="P83" s="546">
        <v>1</v>
      </c>
      <c r="Q83" s="556">
        <v>1</v>
      </c>
      <c r="R83" s="562">
        <v>1</v>
      </c>
      <c r="S83" s="573">
        <f t="shared" si="7"/>
        <v>4</v>
      </c>
      <c r="T83" s="43">
        <f t="shared" si="6"/>
        <v>4</v>
      </c>
      <c r="U83" s="552"/>
    </row>
    <row r="84" spans="1:21" x14ac:dyDescent="0.25">
      <c r="A84" s="4"/>
      <c r="B84" s="538" t="s">
        <v>306</v>
      </c>
      <c r="C84" s="536">
        <v>1</v>
      </c>
      <c r="D84" s="536">
        <v>1</v>
      </c>
      <c r="E84" s="549">
        <v>1</v>
      </c>
      <c r="F84" s="536"/>
      <c r="G84" s="549"/>
      <c r="H84" s="536"/>
      <c r="I84" s="549"/>
      <c r="J84" s="542">
        <v>1</v>
      </c>
      <c r="K84" s="569">
        <f>SUM(C84:J84)</f>
        <v>4</v>
      </c>
      <c r="L84" s="536"/>
      <c r="M84" s="536"/>
      <c r="N84" s="549"/>
      <c r="O84" s="546">
        <v>1</v>
      </c>
      <c r="P84" s="546">
        <v>1</v>
      </c>
      <c r="Q84" s="556"/>
      <c r="R84" s="562">
        <v>1</v>
      </c>
      <c r="S84" s="573">
        <f t="shared" si="7"/>
        <v>3</v>
      </c>
      <c r="T84" s="43">
        <f t="shared" si="6"/>
        <v>7</v>
      </c>
      <c r="U84" s="536"/>
    </row>
    <row r="85" spans="1:21" x14ac:dyDescent="0.25">
      <c r="A85" s="4"/>
      <c r="B85" s="538" t="s">
        <v>314</v>
      </c>
      <c r="C85" s="534">
        <v>1</v>
      </c>
      <c r="D85" s="534">
        <v>1</v>
      </c>
      <c r="E85" s="62">
        <v>1</v>
      </c>
      <c r="F85" s="534"/>
      <c r="G85" s="62"/>
      <c r="H85" s="534"/>
      <c r="I85" s="62">
        <v>1</v>
      </c>
      <c r="J85" s="542"/>
      <c r="K85" s="569">
        <f>SUM(C85:J85)</f>
        <v>4</v>
      </c>
      <c r="L85" s="534">
        <v>1</v>
      </c>
      <c r="M85" s="534">
        <v>1</v>
      </c>
      <c r="N85" s="62">
        <v>1</v>
      </c>
      <c r="O85" s="546">
        <v>1</v>
      </c>
      <c r="P85" s="546">
        <v>1</v>
      </c>
      <c r="Q85" s="556">
        <v>1</v>
      </c>
      <c r="R85" s="562">
        <v>1</v>
      </c>
      <c r="S85" s="573">
        <f t="shared" si="7"/>
        <v>7</v>
      </c>
      <c r="T85" s="43">
        <f t="shared" si="6"/>
        <v>11</v>
      </c>
      <c r="U85" s="534"/>
    </row>
    <row r="86" spans="1:21" x14ac:dyDescent="0.25">
      <c r="A86" s="4"/>
      <c r="B86" s="538" t="s">
        <v>316</v>
      </c>
      <c r="C86" s="534">
        <v>1</v>
      </c>
      <c r="D86" s="534">
        <v>1</v>
      </c>
      <c r="E86" s="62">
        <v>1</v>
      </c>
      <c r="F86" s="534"/>
      <c r="G86" s="62"/>
      <c r="H86" s="534"/>
      <c r="I86" s="62">
        <v>1</v>
      </c>
      <c r="J86" s="542"/>
      <c r="K86" s="569">
        <f>SUM(C86:J86)</f>
        <v>4</v>
      </c>
      <c r="L86" s="534">
        <v>1</v>
      </c>
      <c r="M86" s="534">
        <v>1</v>
      </c>
      <c r="N86" s="62">
        <v>1</v>
      </c>
      <c r="O86" s="546">
        <v>1</v>
      </c>
      <c r="P86" s="546">
        <v>1</v>
      </c>
      <c r="Q86" s="534">
        <v>1</v>
      </c>
      <c r="R86" s="562">
        <v>1</v>
      </c>
      <c r="S86" s="573">
        <f t="shared" si="7"/>
        <v>7</v>
      </c>
      <c r="T86" s="43">
        <f t="shared" si="6"/>
        <v>11</v>
      </c>
      <c r="U86" s="534"/>
    </row>
    <row r="87" spans="1:21" x14ac:dyDescent="0.25">
      <c r="A87" s="4"/>
      <c r="B87" s="538" t="s">
        <v>483</v>
      </c>
      <c r="C87" s="534"/>
      <c r="D87" s="534"/>
      <c r="E87" s="62"/>
      <c r="F87" s="534"/>
      <c r="G87" s="62"/>
      <c r="H87" s="534"/>
      <c r="I87" s="62"/>
      <c r="J87" s="542"/>
      <c r="K87" s="569"/>
      <c r="L87" s="534"/>
      <c r="M87" s="534"/>
      <c r="N87" s="62"/>
      <c r="O87" s="546"/>
      <c r="P87" s="546"/>
      <c r="Q87" s="534">
        <v>1</v>
      </c>
      <c r="R87" s="562">
        <v>1</v>
      </c>
      <c r="S87" s="573">
        <f t="shared" si="7"/>
        <v>2</v>
      </c>
      <c r="T87" s="43">
        <f t="shared" si="6"/>
        <v>2</v>
      </c>
      <c r="U87" s="534"/>
    </row>
    <row r="88" spans="1:21" x14ac:dyDescent="0.25">
      <c r="A88" s="4"/>
      <c r="B88" s="538" t="s">
        <v>361</v>
      </c>
      <c r="C88" s="552">
        <v>1</v>
      </c>
      <c r="D88" s="552"/>
      <c r="E88" s="557">
        <v>1</v>
      </c>
      <c r="F88" s="552"/>
      <c r="G88" s="557"/>
      <c r="H88" s="552"/>
      <c r="I88" s="557"/>
      <c r="J88" s="542"/>
      <c r="K88" s="569">
        <f>SUM(C88:J88)</f>
        <v>2</v>
      </c>
      <c r="L88" s="552"/>
      <c r="M88" s="552"/>
      <c r="N88" s="557">
        <v>1</v>
      </c>
      <c r="O88" s="546">
        <v>1</v>
      </c>
      <c r="P88" s="546">
        <v>1</v>
      </c>
      <c r="Q88" s="552"/>
      <c r="R88" s="562">
        <v>1</v>
      </c>
      <c r="S88" s="573">
        <f t="shared" si="7"/>
        <v>4</v>
      </c>
      <c r="T88" s="43">
        <f t="shared" si="6"/>
        <v>6</v>
      </c>
      <c r="U88" s="552"/>
    </row>
    <row r="89" spans="1:21" x14ac:dyDescent="0.25">
      <c r="A89" s="4"/>
      <c r="B89" s="538" t="s">
        <v>380</v>
      </c>
      <c r="C89" s="534">
        <v>1</v>
      </c>
      <c r="D89" s="534"/>
      <c r="E89" s="62">
        <v>1</v>
      </c>
      <c r="F89" s="534"/>
      <c r="G89" s="62"/>
      <c r="H89" s="534"/>
      <c r="I89" s="62">
        <v>1</v>
      </c>
      <c r="J89" s="542"/>
      <c r="K89" s="569">
        <f>SUM(C89:J89)</f>
        <v>3</v>
      </c>
      <c r="L89" s="534"/>
      <c r="M89" s="534">
        <v>1</v>
      </c>
      <c r="N89" s="62">
        <v>1</v>
      </c>
      <c r="O89" s="546">
        <v>1</v>
      </c>
      <c r="P89" s="546"/>
      <c r="Q89" s="534">
        <v>1</v>
      </c>
      <c r="R89" s="562">
        <v>1</v>
      </c>
      <c r="S89" s="573">
        <f t="shared" si="7"/>
        <v>5</v>
      </c>
      <c r="T89" s="43">
        <f t="shared" si="6"/>
        <v>8</v>
      </c>
      <c r="U89" s="534"/>
    </row>
    <row r="90" spans="1:21" x14ac:dyDescent="0.25">
      <c r="A90" s="4"/>
      <c r="B90" s="538" t="s">
        <v>302</v>
      </c>
      <c r="C90" s="534">
        <v>1</v>
      </c>
      <c r="D90" s="534">
        <v>1</v>
      </c>
      <c r="E90" s="62">
        <v>1</v>
      </c>
      <c r="F90" s="534"/>
      <c r="G90" s="62"/>
      <c r="H90" s="534"/>
      <c r="I90" s="62">
        <v>1</v>
      </c>
      <c r="J90" s="542"/>
      <c r="K90" s="569">
        <f>SUM(C90:J90)</f>
        <v>4</v>
      </c>
      <c r="L90" s="534"/>
      <c r="M90" s="534">
        <v>1</v>
      </c>
      <c r="N90" s="62"/>
      <c r="O90" s="546">
        <v>1</v>
      </c>
      <c r="P90" s="546">
        <v>1</v>
      </c>
      <c r="Q90" s="556"/>
      <c r="R90" s="562">
        <v>1</v>
      </c>
      <c r="S90" s="573">
        <f t="shared" si="7"/>
        <v>4</v>
      </c>
      <c r="T90" s="43">
        <f t="shared" si="6"/>
        <v>8</v>
      </c>
      <c r="U90" s="534"/>
    </row>
    <row r="91" spans="1:21" x14ac:dyDescent="0.25">
      <c r="A91" s="4"/>
      <c r="B91" s="538" t="s">
        <v>481</v>
      </c>
      <c r="C91" s="534"/>
      <c r="D91" s="534"/>
      <c r="E91" s="62"/>
      <c r="F91" s="534"/>
      <c r="G91" s="62"/>
      <c r="H91" s="534"/>
      <c r="I91" s="62"/>
      <c r="J91" s="542"/>
      <c r="K91" s="569"/>
      <c r="L91" s="534"/>
      <c r="M91" s="534"/>
      <c r="N91" s="62"/>
      <c r="O91" s="546"/>
      <c r="P91" s="546"/>
      <c r="Q91" s="534">
        <v>1</v>
      </c>
      <c r="R91" s="562">
        <v>1</v>
      </c>
      <c r="S91" s="573">
        <f t="shared" si="7"/>
        <v>2</v>
      </c>
      <c r="T91" s="43">
        <f t="shared" si="6"/>
        <v>2</v>
      </c>
      <c r="U91" s="534"/>
    </row>
    <row r="92" spans="1:21" x14ac:dyDescent="0.25">
      <c r="A92" s="4"/>
      <c r="B92" s="538" t="s">
        <v>466</v>
      </c>
      <c r="C92" s="534"/>
      <c r="D92" s="534"/>
      <c r="E92" s="62"/>
      <c r="F92" s="534"/>
      <c r="G92" s="62"/>
      <c r="H92" s="534"/>
      <c r="I92" s="62"/>
      <c r="J92" s="542"/>
      <c r="K92" s="569"/>
      <c r="L92" s="534"/>
      <c r="M92" s="534"/>
      <c r="N92" s="62"/>
      <c r="O92" s="546"/>
      <c r="P92" s="546">
        <v>1</v>
      </c>
      <c r="Q92" s="534">
        <v>1</v>
      </c>
      <c r="R92" s="562">
        <v>1</v>
      </c>
      <c r="S92" s="573">
        <f t="shared" si="7"/>
        <v>3</v>
      </c>
      <c r="T92" s="43">
        <f t="shared" si="6"/>
        <v>3</v>
      </c>
      <c r="U92" s="534"/>
    </row>
    <row r="93" spans="1:21" x14ac:dyDescent="0.25">
      <c r="A93" s="4"/>
      <c r="B93" s="538" t="s">
        <v>313</v>
      </c>
      <c r="C93" s="534"/>
      <c r="D93" s="534">
        <v>1</v>
      </c>
      <c r="E93" s="62"/>
      <c r="F93" s="534"/>
      <c r="G93" s="62"/>
      <c r="H93" s="534"/>
      <c r="I93" s="62"/>
      <c r="J93" s="542"/>
      <c r="K93" s="569">
        <f>SUM(C93:J93)</f>
        <v>1</v>
      </c>
      <c r="L93" s="534">
        <v>1</v>
      </c>
      <c r="M93" s="534"/>
      <c r="N93" s="62"/>
      <c r="O93" s="546"/>
      <c r="P93" s="546"/>
      <c r="Q93" s="556"/>
      <c r="R93" s="562">
        <v>1</v>
      </c>
      <c r="S93" s="573">
        <f t="shared" si="7"/>
        <v>2</v>
      </c>
      <c r="T93" s="43">
        <f t="shared" si="6"/>
        <v>3</v>
      </c>
      <c r="U93" s="534"/>
    </row>
    <row r="94" spans="1:21" x14ac:dyDescent="0.25">
      <c r="A94" s="4"/>
      <c r="B94" s="538" t="s">
        <v>519</v>
      </c>
      <c r="C94" s="534"/>
      <c r="D94" s="534"/>
      <c r="E94" s="62"/>
      <c r="F94" s="534"/>
      <c r="G94" s="62"/>
      <c r="H94" s="534"/>
      <c r="I94" s="62"/>
      <c r="J94" s="542"/>
      <c r="K94" s="569"/>
      <c r="L94" s="534"/>
      <c r="M94" s="534"/>
      <c r="N94" s="62"/>
      <c r="O94" s="546"/>
      <c r="P94" s="546"/>
      <c r="Q94" s="556"/>
      <c r="R94" s="562">
        <v>1</v>
      </c>
      <c r="S94" s="573">
        <f t="shared" si="7"/>
        <v>1</v>
      </c>
      <c r="T94" s="43">
        <f t="shared" si="6"/>
        <v>1</v>
      </c>
      <c r="U94" s="534"/>
    </row>
    <row r="95" spans="1:21" x14ac:dyDescent="0.25">
      <c r="A95" s="4"/>
      <c r="B95" s="538" t="s">
        <v>501</v>
      </c>
      <c r="C95" s="534"/>
      <c r="D95" s="534"/>
      <c r="E95" s="62"/>
      <c r="F95" s="534"/>
      <c r="G95" s="62"/>
      <c r="H95" s="534"/>
      <c r="I95" s="62"/>
      <c r="J95" s="542"/>
      <c r="K95" s="569"/>
      <c r="L95" s="534"/>
      <c r="M95" s="534"/>
      <c r="N95" s="62"/>
      <c r="O95" s="546"/>
      <c r="P95" s="546"/>
      <c r="Q95" s="534"/>
      <c r="R95" s="562">
        <v>1</v>
      </c>
      <c r="S95" s="573">
        <f t="shared" si="7"/>
        <v>1</v>
      </c>
      <c r="T95" s="43">
        <f t="shared" si="6"/>
        <v>1</v>
      </c>
      <c r="U95" s="534"/>
    </row>
    <row r="96" spans="1:21" x14ac:dyDescent="0.25">
      <c r="A96" s="4"/>
      <c r="B96" s="538" t="s">
        <v>305</v>
      </c>
      <c r="C96" s="552">
        <v>1</v>
      </c>
      <c r="D96" s="552">
        <v>1</v>
      </c>
      <c r="E96" s="557">
        <v>1</v>
      </c>
      <c r="F96" s="552"/>
      <c r="G96" s="557"/>
      <c r="H96" s="552">
        <v>1</v>
      </c>
      <c r="I96" s="557">
        <v>1</v>
      </c>
      <c r="J96" s="542"/>
      <c r="K96" s="569">
        <f>SUM(C96:J96)</f>
        <v>5</v>
      </c>
      <c r="L96" s="552"/>
      <c r="M96" s="552"/>
      <c r="N96" s="557"/>
      <c r="O96" s="546">
        <v>1</v>
      </c>
      <c r="P96" s="546">
        <v>1</v>
      </c>
      <c r="Q96" s="556"/>
      <c r="R96" s="562">
        <v>1</v>
      </c>
      <c r="S96" s="573">
        <f t="shared" si="7"/>
        <v>3</v>
      </c>
      <c r="T96" s="43">
        <f t="shared" si="6"/>
        <v>8</v>
      </c>
      <c r="U96" s="552"/>
    </row>
    <row r="97" spans="1:21" x14ac:dyDescent="0.25">
      <c r="A97" s="4"/>
      <c r="B97" s="538" t="s">
        <v>400</v>
      </c>
      <c r="C97" s="552"/>
      <c r="D97" s="552"/>
      <c r="E97" s="557"/>
      <c r="F97" s="552"/>
      <c r="G97" s="557"/>
      <c r="H97" s="552"/>
      <c r="I97" s="557"/>
      <c r="J97" s="542"/>
      <c r="K97" s="569"/>
      <c r="L97" s="552">
        <v>1</v>
      </c>
      <c r="M97" s="552"/>
      <c r="N97" s="557"/>
      <c r="O97" s="546">
        <v>1</v>
      </c>
      <c r="P97" s="546"/>
      <c r="Q97" s="552"/>
      <c r="R97" s="562">
        <v>1</v>
      </c>
      <c r="S97" s="573">
        <f t="shared" si="7"/>
        <v>3</v>
      </c>
      <c r="T97" s="43">
        <f t="shared" si="6"/>
        <v>3</v>
      </c>
      <c r="U97" s="552"/>
    </row>
    <row r="98" spans="1:21" x14ac:dyDescent="0.25">
      <c r="A98" s="4"/>
      <c r="B98" s="538" t="s">
        <v>438</v>
      </c>
      <c r="C98" s="552"/>
      <c r="D98" s="552"/>
      <c r="E98" s="557"/>
      <c r="F98" s="552"/>
      <c r="G98" s="557"/>
      <c r="H98" s="552"/>
      <c r="I98" s="557"/>
      <c r="J98" s="542"/>
      <c r="K98" s="569"/>
      <c r="L98" s="552"/>
      <c r="M98" s="552"/>
      <c r="N98" s="557"/>
      <c r="O98" s="546">
        <v>1</v>
      </c>
      <c r="P98" s="546"/>
      <c r="Q98" s="552"/>
      <c r="R98" s="562">
        <v>1</v>
      </c>
      <c r="S98" s="573">
        <f t="shared" si="7"/>
        <v>2</v>
      </c>
      <c r="T98" s="43">
        <f t="shared" si="6"/>
        <v>2</v>
      </c>
      <c r="U98" s="552"/>
    </row>
    <row r="99" spans="1:21" x14ac:dyDescent="0.25">
      <c r="A99" s="4"/>
      <c r="B99" s="538" t="s">
        <v>476</v>
      </c>
      <c r="C99" s="552"/>
      <c r="D99" s="552"/>
      <c r="E99" s="557"/>
      <c r="F99" s="552"/>
      <c r="G99" s="557"/>
      <c r="H99" s="552"/>
      <c r="I99" s="557"/>
      <c r="J99" s="542"/>
      <c r="K99" s="569"/>
      <c r="L99" s="552"/>
      <c r="M99" s="552"/>
      <c r="N99" s="557"/>
      <c r="O99" s="546"/>
      <c r="P99" s="546"/>
      <c r="Q99" s="556">
        <v>1</v>
      </c>
      <c r="R99" s="562"/>
      <c r="S99" s="573">
        <f t="shared" si="7"/>
        <v>1</v>
      </c>
      <c r="T99" s="43">
        <f t="shared" si="6"/>
        <v>1</v>
      </c>
      <c r="U99" s="552"/>
    </row>
    <row r="100" spans="1:21" x14ac:dyDescent="0.25">
      <c r="A100" s="4"/>
      <c r="B100" s="538" t="s">
        <v>468</v>
      </c>
      <c r="C100" s="534"/>
      <c r="D100" s="534"/>
      <c r="E100" s="62"/>
      <c r="F100" s="534"/>
      <c r="G100" s="62"/>
      <c r="H100" s="534"/>
      <c r="I100" s="62"/>
      <c r="J100" s="542"/>
      <c r="K100" s="569"/>
      <c r="L100" s="534"/>
      <c r="M100" s="534"/>
      <c r="N100" s="62"/>
      <c r="O100" s="546"/>
      <c r="P100" s="546">
        <v>1</v>
      </c>
      <c r="Q100" s="534">
        <v>1</v>
      </c>
      <c r="R100" s="562">
        <v>1</v>
      </c>
      <c r="S100" s="573">
        <f t="shared" si="7"/>
        <v>3</v>
      </c>
      <c r="T100" s="43">
        <f t="shared" si="6"/>
        <v>3</v>
      </c>
      <c r="U100" s="534"/>
    </row>
    <row r="101" spans="1:21" x14ac:dyDescent="0.25">
      <c r="A101" s="4"/>
      <c r="B101" s="538" t="s">
        <v>508</v>
      </c>
      <c r="C101" s="552"/>
      <c r="D101" s="552"/>
      <c r="E101" s="557"/>
      <c r="F101" s="552"/>
      <c r="G101" s="557"/>
      <c r="H101" s="552"/>
      <c r="I101" s="557"/>
      <c r="J101" s="542"/>
      <c r="K101" s="569"/>
      <c r="L101" s="552"/>
      <c r="M101" s="552"/>
      <c r="N101" s="557"/>
      <c r="O101" s="546"/>
      <c r="P101" s="546"/>
      <c r="Q101" s="552"/>
      <c r="R101" s="562">
        <v>1</v>
      </c>
      <c r="S101" s="573">
        <f t="shared" si="7"/>
        <v>1</v>
      </c>
      <c r="T101" s="43">
        <f t="shared" si="6"/>
        <v>1</v>
      </c>
      <c r="U101" s="552"/>
    </row>
    <row r="102" spans="1:21" x14ac:dyDescent="0.25">
      <c r="A102" s="4"/>
      <c r="B102" s="538" t="s">
        <v>309</v>
      </c>
      <c r="C102" s="536"/>
      <c r="D102" s="536">
        <v>1</v>
      </c>
      <c r="E102" s="549">
        <v>1</v>
      </c>
      <c r="F102" s="536"/>
      <c r="G102" s="549"/>
      <c r="H102" s="536">
        <v>1</v>
      </c>
      <c r="I102" s="549"/>
      <c r="J102" s="542"/>
      <c r="K102" s="569">
        <f>SUM(C102:J102)</f>
        <v>3</v>
      </c>
      <c r="L102" s="536"/>
      <c r="M102" s="536"/>
      <c r="N102" s="549"/>
      <c r="O102" s="546"/>
      <c r="P102" s="546">
        <v>1</v>
      </c>
      <c r="Q102" s="556"/>
      <c r="R102" s="562">
        <v>1</v>
      </c>
      <c r="S102" s="573">
        <f t="shared" si="7"/>
        <v>2</v>
      </c>
      <c r="T102" s="43">
        <f t="shared" si="6"/>
        <v>5</v>
      </c>
      <c r="U102" s="536"/>
    </row>
    <row r="103" spans="1:21" x14ac:dyDescent="0.25">
      <c r="A103" s="4"/>
      <c r="B103" s="538" t="s">
        <v>373</v>
      </c>
      <c r="C103" s="536">
        <v>1</v>
      </c>
      <c r="D103" s="536"/>
      <c r="E103" s="549">
        <v>1</v>
      </c>
      <c r="F103" s="536"/>
      <c r="G103" s="549"/>
      <c r="H103" s="536">
        <v>1</v>
      </c>
      <c r="I103" s="549">
        <v>1</v>
      </c>
      <c r="J103" s="542"/>
      <c r="K103" s="569">
        <f>SUM(C103:J103)</f>
        <v>4</v>
      </c>
      <c r="L103" s="536">
        <v>1</v>
      </c>
      <c r="M103" s="536"/>
      <c r="N103" s="549"/>
      <c r="O103" s="546">
        <v>1</v>
      </c>
      <c r="P103" s="546">
        <v>1</v>
      </c>
      <c r="Q103" s="536">
        <v>1</v>
      </c>
      <c r="R103" s="562">
        <v>1</v>
      </c>
      <c r="S103" s="573">
        <f t="shared" si="7"/>
        <v>5</v>
      </c>
      <c r="T103" s="43">
        <f t="shared" si="6"/>
        <v>9</v>
      </c>
      <c r="U103" s="536"/>
    </row>
    <row r="104" spans="1:21" x14ac:dyDescent="0.25">
      <c r="A104" s="4"/>
      <c r="B104" s="538" t="s">
        <v>465</v>
      </c>
      <c r="C104" s="536"/>
      <c r="D104" s="536"/>
      <c r="E104" s="549"/>
      <c r="F104" s="536"/>
      <c r="G104" s="549"/>
      <c r="H104" s="536"/>
      <c r="I104" s="549"/>
      <c r="J104" s="542"/>
      <c r="K104" s="569"/>
      <c r="L104" s="536"/>
      <c r="M104" s="536"/>
      <c r="N104" s="549"/>
      <c r="O104" s="546"/>
      <c r="P104" s="546">
        <v>1</v>
      </c>
      <c r="Q104" s="536"/>
      <c r="R104" s="562">
        <v>1</v>
      </c>
      <c r="S104" s="573">
        <f t="shared" si="7"/>
        <v>2</v>
      </c>
      <c r="T104" s="43">
        <f t="shared" si="6"/>
        <v>2</v>
      </c>
      <c r="U104" s="536"/>
    </row>
    <row r="105" spans="1:21" x14ac:dyDescent="0.25">
      <c r="A105" s="4"/>
      <c r="B105" s="538" t="s">
        <v>401</v>
      </c>
      <c r="C105" s="536"/>
      <c r="D105" s="536"/>
      <c r="E105" s="549"/>
      <c r="F105" s="536"/>
      <c r="G105" s="549"/>
      <c r="H105" s="536"/>
      <c r="I105" s="549"/>
      <c r="J105" s="542"/>
      <c r="K105" s="569"/>
      <c r="L105" s="536">
        <v>1</v>
      </c>
      <c r="M105" s="536"/>
      <c r="N105" s="549"/>
      <c r="O105" s="546"/>
      <c r="P105" s="546"/>
      <c r="Q105" s="536"/>
      <c r="R105" s="562">
        <v>1</v>
      </c>
      <c r="S105" s="573">
        <f t="shared" si="7"/>
        <v>2</v>
      </c>
      <c r="T105" s="43">
        <f t="shared" si="6"/>
        <v>2</v>
      </c>
      <c r="U105" s="536"/>
    </row>
    <row r="106" spans="1:21" x14ac:dyDescent="0.25">
      <c r="A106" s="4"/>
      <c r="B106" s="538" t="s">
        <v>505</v>
      </c>
      <c r="C106" s="534"/>
      <c r="D106" s="534"/>
      <c r="E106" s="62"/>
      <c r="F106" s="534"/>
      <c r="G106" s="62"/>
      <c r="H106" s="534"/>
      <c r="I106" s="62"/>
      <c r="J106" s="542"/>
      <c r="K106" s="569"/>
      <c r="L106" s="534"/>
      <c r="M106" s="534"/>
      <c r="N106" s="62"/>
      <c r="O106" s="546"/>
      <c r="P106" s="546"/>
      <c r="Q106" s="534"/>
      <c r="R106" s="562">
        <v>1</v>
      </c>
      <c r="S106" s="573">
        <f t="shared" si="7"/>
        <v>1</v>
      </c>
      <c r="T106" s="43">
        <f t="shared" si="6"/>
        <v>1</v>
      </c>
      <c r="U106" s="534"/>
    </row>
    <row r="107" spans="1:21" x14ac:dyDescent="0.25">
      <c r="A107" s="4"/>
      <c r="B107" s="538" t="s">
        <v>464</v>
      </c>
      <c r="C107" s="534"/>
      <c r="D107" s="534"/>
      <c r="E107" s="62"/>
      <c r="F107" s="534"/>
      <c r="G107" s="62"/>
      <c r="H107" s="534"/>
      <c r="I107" s="62"/>
      <c r="J107" s="542"/>
      <c r="K107" s="569"/>
      <c r="L107" s="534"/>
      <c r="M107" s="534"/>
      <c r="N107" s="62"/>
      <c r="O107" s="546"/>
      <c r="P107" s="546">
        <v>1</v>
      </c>
      <c r="Q107" s="534"/>
      <c r="R107" s="562">
        <v>1</v>
      </c>
      <c r="S107" s="573">
        <f t="shared" si="7"/>
        <v>2</v>
      </c>
      <c r="T107" s="43">
        <f t="shared" si="6"/>
        <v>2</v>
      </c>
      <c r="U107" s="534"/>
    </row>
    <row r="108" spans="1:21" x14ac:dyDescent="0.25">
      <c r="A108" s="4"/>
      <c r="B108" s="538" t="s">
        <v>462</v>
      </c>
      <c r="C108" s="534"/>
      <c r="D108" s="534"/>
      <c r="E108" s="62"/>
      <c r="F108" s="534"/>
      <c r="G108" s="62"/>
      <c r="H108" s="534"/>
      <c r="I108" s="62"/>
      <c r="J108" s="542"/>
      <c r="K108" s="569"/>
      <c r="L108" s="534"/>
      <c r="M108" s="534"/>
      <c r="N108" s="62"/>
      <c r="O108" s="546"/>
      <c r="P108" s="546">
        <v>1</v>
      </c>
      <c r="Q108" s="534"/>
      <c r="R108" s="562">
        <v>1</v>
      </c>
      <c r="S108" s="573">
        <f t="shared" si="7"/>
        <v>2</v>
      </c>
      <c r="T108" s="43">
        <f t="shared" si="6"/>
        <v>2</v>
      </c>
      <c r="U108" s="534"/>
    </row>
    <row r="109" spans="1:21" x14ac:dyDescent="0.25">
      <c r="A109" s="4"/>
      <c r="B109" s="538" t="s">
        <v>467</v>
      </c>
      <c r="C109" s="534"/>
      <c r="D109" s="534"/>
      <c r="E109" s="62"/>
      <c r="F109" s="534"/>
      <c r="G109" s="62"/>
      <c r="H109" s="534"/>
      <c r="I109" s="62"/>
      <c r="J109" s="542"/>
      <c r="K109" s="569"/>
      <c r="L109" s="534"/>
      <c r="M109" s="534"/>
      <c r="N109" s="62"/>
      <c r="O109" s="546"/>
      <c r="P109" s="546">
        <v>1</v>
      </c>
      <c r="Q109" s="534">
        <v>1</v>
      </c>
      <c r="R109" s="3"/>
      <c r="S109" s="573">
        <f t="shared" si="7"/>
        <v>2</v>
      </c>
      <c r="T109" s="43">
        <f t="shared" si="6"/>
        <v>2</v>
      </c>
      <c r="U109" s="534"/>
    </row>
    <row r="110" spans="1:21" x14ac:dyDescent="0.25">
      <c r="A110" s="4"/>
      <c r="B110" s="1"/>
      <c r="C110" s="408">
        <f>SUM(C47:C109)</f>
        <v>13</v>
      </c>
      <c r="D110" s="408">
        <f>SUM(D47:D109)</f>
        <v>17</v>
      </c>
      <c r="E110" s="537">
        <f>SUM(E47:E109)</f>
        <v>13</v>
      </c>
      <c r="F110" s="534"/>
      <c r="G110" s="62"/>
      <c r="H110" s="408">
        <f t="shared" ref="H110:T110" si="8">SUM(H47:H109)</f>
        <v>9</v>
      </c>
      <c r="I110" s="537">
        <f t="shared" si="8"/>
        <v>10</v>
      </c>
      <c r="J110" s="544">
        <f t="shared" si="8"/>
        <v>1</v>
      </c>
      <c r="K110" s="572">
        <f t="shared" si="8"/>
        <v>63</v>
      </c>
      <c r="L110" s="408">
        <f t="shared" si="8"/>
        <v>8</v>
      </c>
      <c r="M110" s="408">
        <f t="shared" si="8"/>
        <v>9</v>
      </c>
      <c r="N110" s="537">
        <f t="shared" si="8"/>
        <v>9</v>
      </c>
      <c r="O110" s="548">
        <f t="shared" si="8"/>
        <v>22</v>
      </c>
      <c r="P110" s="548">
        <f t="shared" si="8"/>
        <v>32</v>
      </c>
      <c r="Q110" s="564">
        <f t="shared" si="8"/>
        <v>33</v>
      </c>
      <c r="R110" s="148">
        <f t="shared" si="8"/>
        <v>54</v>
      </c>
      <c r="S110" s="567">
        <f t="shared" si="8"/>
        <v>167</v>
      </c>
      <c r="T110" s="148">
        <f t="shared" si="8"/>
        <v>230</v>
      </c>
      <c r="U110" s="534"/>
    </row>
    <row r="111" spans="1:21" x14ac:dyDescent="0.25">
      <c r="A111" s="4"/>
      <c r="B111" s="1"/>
      <c r="C111" s="534"/>
      <c r="D111" s="534"/>
      <c r="E111" s="62"/>
      <c r="F111" s="534"/>
      <c r="G111" s="62"/>
      <c r="H111" s="534"/>
      <c r="I111" s="62"/>
      <c r="J111" s="542"/>
      <c r="K111" s="569"/>
      <c r="L111" s="534"/>
      <c r="M111" s="534"/>
      <c r="N111" s="62"/>
      <c r="O111" s="546"/>
      <c r="P111" s="546"/>
      <c r="Q111" s="558"/>
      <c r="R111" s="43"/>
      <c r="S111" s="573"/>
      <c r="T111" s="43"/>
      <c r="U111" s="534"/>
    </row>
    <row r="112" spans="1:21" x14ac:dyDescent="0.25">
      <c r="A112" s="658" t="s">
        <v>320</v>
      </c>
      <c r="B112" s="659"/>
      <c r="C112" s="534"/>
      <c r="D112" s="534"/>
      <c r="E112" s="62"/>
      <c r="F112" s="534"/>
      <c r="G112" s="62"/>
      <c r="H112" s="534"/>
      <c r="I112" s="62"/>
      <c r="J112" s="542"/>
      <c r="K112" s="569"/>
      <c r="L112" s="534"/>
      <c r="M112" s="534"/>
      <c r="N112" s="62"/>
      <c r="O112" s="546"/>
      <c r="P112" s="546"/>
      <c r="Q112" s="558"/>
      <c r="R112" s="43"/>
      <c r="S112" s="573"/>
      <c r="T112" s="43"/>
      <c r="U112" s="534"/>
    </row>
    <row r="113" spans="1:21" x14ac:dyDescent="0.25">
      <c r="A113" s="4"/>
      <c r="B113" s="1" t="s">
        <v>318</v>
      </c>
      <c r="C113" s="534"/>
      <c r="D113" s="534">
        <v>1</v>
      </c>
      <c r="E113" s="62"/>
      <c r="F113" s="534"/>
      <c r="G113" s="62"/>
      <c r="H113" s="534"/>
      <c r="I113" s="62"/>
      <c r="J113" s="542"/>
      <c r="K113" s="569">
        <f t="shared" ref="K113" si="9">SUM(C113:J113)</f>
        <v>1</v>
      </c>
      <c r="L113" s="534"/>
      <c r="M113" s="534">
        <v>1</v>
      </c>
      <c r="N113" s="62">
        <v>1</v>
      </c>
      <c r="O113" s="546"/>
      <c r="P113" s="546">
        <v>1</v>
      </c>
      <c r="Q113" s="534">
        <v>1</v>
      </c>
      <c r="R113" s="562">
        <v>1</v>
      </c>
      <c r="S113" s="573">
        <f t="shared" ref="S113:S115" si="10">SUM(L113:R113)</f>
        <v>5</v>
      </c>
      <c r="T113" s="43">
        <f t="shared" ref="T113:T115" si="11">K113+S113</f>
        <v>6</v>
      </c>
      <c r="U113" s="534"/>
    </row>
    <row r="114" spans="1:21" x14ac:dyDescent="0.25">
      <c r="A114" s="4"/>
      <c r="B114" s="1" t="s">
        <v>477</v>
      </c>
      <c r="C114" s="536"/>
      <c r="D114" s="536"/>
      <c r="E114" s="549"/>
      <c r="F114" s="536"/>
      <c r="G114" s="549"/>
      <c r="H114" s="536"/>
      <c r="I114" s="549"/>
      <c r="J114" s="542"/>
      <c r="K114" s="569"/>
      <c r="L114" s="536"/>
      <c r="M114" s="536"/>
      <c r="N114" s="549"/>
      <c r="O114" s="546"/>
      <c r="P114" s="546"/>
      <c r="Q114" s="536">
        <v>1</v>
      </c>
      <c r="R114" s="562">
        <v>1</v>
      </c>
      <c r="S114" s="573">
        <f t="shared" si="10"/>
        <v>2</v>
      </c>
      <c r="T114" s="43">
        <f t="shared" si="11"/>
        <v>2</v>
      </c>
      <c r="U114" s="536"/>
    </row>
    <row r="115" spans="1:21" x14ac:dyDescent="0.25">
      <c r="A115" s="4"/>
      <c r="B115" s="1" t="s">
        <v>404</v>
      </c>
      <c r="C115" s="534"/>
      <c r="D115" s="534"/>
      <c r="E115" s="62"/>
      <c r="F115" s="534"/>
      <c r="G115" s="62"/>
      <c r="H115" s="534"/>
      <c r="I115" s="62"/>
      <c r="J115" s="542"/>
      <c r="K115" s="569"/>
      <c r="L115" s="534">
        <v>1</v>
      </c>
      <c r="M115" s="534"/>
      <c r="N115" s="62"/>
      <c r="O115" s="546">
        <v>1</v>
      </c>
      <c r="P115" s="546">
        <v>1</v>
      </c>
      <c r="Q115" s="558"/>
      <c r="R115" s="43"/>
      <c r="S115" s="573">
        <f t="shared" si="10"/>
        <v>3</v>
      </c>
      <c r="T115" s="43">
        <f t="shared" si="11"/>
        <v>3</v>
      </c>
      <c r="U115" s="534"/>
    </row>
    <row r="116" spans="1:21" x14ac:dyDescent="0.25">
      <c r="A116" s="4"/>
      <c r="B116" s="1"/>
      <c r="C116" s="534"/>
      <c r="D116" s="535">
        <f>SUM(D113:D115)</f>
        <v>1</v>
      </c>
      <c r="E116" s="62"/>
      <c r="F116" s="534"/>
      <c r="G116" s="62"/>
      <c r="H116" s="534"/>
      <c r="I116" s="62"/>
      <c r="J116" s="542"/>
      <c r="K116" s="572">
        <f>SUM(K113:K115)</f>
        <v>1</v>
      </c>
      <c r="L116" s="535">
        <f>SUM(L113:L115)</f>
        <v>1</v>
      </c>
      <c r="M116" s="535">
        <f>SUM(M113:M115)</f>
        <v>1</v>
      </c>
      <c r="N116" s="58">
        <f>SUM(N113:N115)</f>
        <v>1</v>
      </c>
      <c r="O116" s="547">
        <f>SUM(O113:O115)</f>
        <v>1</v>
      </c>
      <c r="P116" s="547">
        <f t="shared" ref="P116:T116" si="12">SUM(P113:P115)</f>
        <v>2</v>
      </c>
      <c r="Q116" s="118">
        <f>SUM(Q113:Q115)</f>
        <v>2</v>
      </c>
      <c r="R116" s="2">
        <f>SUM(R113:R115)</f>
        <v>2</v>
      </c>
      <c r="S116" s="567">
        <f t="shared" si="12"/>
        <v>10</v>
      </c>
      <c r="T116" s="2">
        <f t="shared" si="12"/>
        <v>11</v>
      </c>
      <c r="U116" s="534"/>
    </row>
    <row r="117" spans="1:21" x14ac:dyDescent="0.25">
      <c r="A117" s="4"/>
      <c r="B117" s="1"/>
      <c r="C117" s="534"/>
      <c r="D117" s="534"/>
      <c r="E117" s="62"/>
      <c r="F117" s="534"/>
      <c r="G117" s="62"/>
      <c r="H117" s="534"/>
      <c r="I117" s="62"/>
      <c r="J117" s="542"/>
      <c r="K117" s="569"/>
      <c r="L117" s="534"/>
      <c r="M117" s="534"/>
      <c r="N117" s="62"/>
      <c r="O117" s="546"/>
      <c r="P117" s="546"/>
      <c r="Q117" s="558"/>
      <c r="R117" s="43"/>
      <c r="S117" s="573"/>
      <c r="T117" s="43"/>
      <c r="U117" s="534"/>
    </row>
    <row r="118" spans="1:21" x14ac:dyDescent="0.25">
      <c r="A118" s="658" t="s">
        <v>362</v>
      </c>
      <c r="B118" s="659"/>
      <c r="C118" s="534"/>
      <c r="D118" s="534"/>
      <c r="E118" s="62"/>
      <c r="F118" s="534"/>
      <c r="G118" s="62"/>
      <c r="H118" s="534"/>
      <c r="I118" s="62"/>
      <c r="J118" s="542"/>
      <c r="K118" s="569"/>
      <c r="L118" s="534"/>
      <c r="M118" s="534"/>
      <c r="N118" s="62"/>
      <c r="O118" s="546"/>
      <c r="P118" s="546"/>
      <c r="Q118" s="558"/>
      <c r="R118" s="43"/>
      <c r="S118" s="573"/>
      <c r="T118" s="43"/>
      <c r="U118" s="534"/>
    </row>
    <row r="119" spans="1:21" x14ac:dyDescent="0.25">
      <c r="A119" s="4"/>
      <c r="B119" s="539" t="s">
        <v>553</v>
      </c>
      <c r="C119" s="534"/>
      <c r="D119" s="534"/>
      <c r="E119" s="62"/>
      <c r="F119" s="534">
        <v>1</v>
      </c>
      <c r="G119" s="62">
        <v>1</v>
      </c>
      <c r="H119" s="534">
        <v>1</v>
      </c>
      <c r="I119" s="62"/>
      <c r="J119" s="542"/>
      <c r="K119" s="569">
        <f>SUM(C119:J119)</f>
        <v>3</v>
      </c>
      <c r="L119" s="534"/>
      <c r="M119" s="534"/>
      <c r="N119" s="62"/>
      <c r="O119" s="546">
        <v>1</v>
      </c>
      <c r="P119" s="546"/>
      <c r="Q119" s="558"/>
      <c r="R119" s="43">
        <v>1</v>
      </c>
      <c r="S119" s="573">
        <f t="shared" ref="S119:S128" si="13">SUM(L119:R119)</f>
        <v>2</v>
      </c>
      <c r="T119" s="43">
        <f t="shared" ref="T119:T130" si="14">K119+S119</f>
        <v>5</v>
      </c>
      <c r="U119" s="534"/>
    </row>
    <row r="120" spans="1:21" x14ac:dyDescent="0.25">
      <c r="A120" s="4"/>
      <c r="B120" s="539" t="s">
        <v>552</v>
      </c>
      <c r="C120" s="534"/>
      <c r="D120" s="534"/>
      <c r="E120" s="62"/>
      <c r="F120" s="534">
        <v>1</v>
      </c>
      <c r="G120" s="62">
        <v>1</v>
      </c>
      <c r="H120" s="534">
        <v>1</v>
      </c>
      <c r="I120" s="62">
        <v>1</v>
      </c>
      <c r="J120" s="542"/>
      <c r="K120" s="569">
        <f>SUM(C120:J120)</f>
        <v>4</v>
      </c>
      <c r="L120" s="534">
        <v>1</v>
      </c>
      <c r="M120" s="534"/>
      <c r="N120" s="62"/>
      <c r="O120" s="546">
        <v>1</v>
      </c>
      <c r="P120" s="546"/>
      <c r="Q120" s="558"/>
      <c r="R120" s="43">
        <v>1</v>
      </c>
      <c r="S120" s="573">
        <f t="shared" si="13"/>
        <v>3</v>
      </c>
      <c r="T120" s="43">
        <f t="shared" si="14"/>
        <v>7</v>
      </c>
      <c r="U120" s="534"/>
    </row>
    <row r="121" spans="1:21" x14ac:dyDescent="0.25">
      <c r="A121" s="4"/>
      <c r="B121" s="539" t="s">
        <v>499</v>
      </c>
      <c r="C121" s="534"/>
      <c r="D121" s="534"/>
      <c r="E121" s="62"/>
      <c r="F121" s="534"/>
      <c r="G121" s="62"/>
      <c r="H121" s="534"/>
      <c r="I121" s="62"/>
      <c r="J121" s="542"/>
      <c r="K121" s="569"/>
      <c r="L121" s="534"/>
      <c r="M121" s="534"/>
      <c r="N121" s="62"/>
      <c r="O121" s="546"/>
      <c r="P121" s="546"/>
      <c r="Q121" s="556"/>
      <c r="R121" s="43">
        <v>1</v>
      </c>
      <c r="S121" s="573">
        <f t="shared" si="13"/>
        <v>1</v>
      </c>
      <c r="T121" s="43">
        <f t="shared" si="14"/>
        <v>1</v>
      </c>
      <c r="U121" s="534"/>
    </row>
    <row r="122" spans="1:21" x14ac:dyDescent="0.25">
      <c r="A122" s="4"/>
      <c r="B122" s="1" t="s">
        <v>398</v>
      </c>
      <c r="C122" s="534"/>
      <c r="D122" s="534"/>
      <c r="E122" s="62"/>
      <c r="F122" s="534"/>
      <c r="G122" s="62"/>
      <c r="H122" s="534"/>
      <c r="I122" s="62">
        <v>1</v>
      </c>
      <c r="J122" s="542"/>
      <c r="K122" s="569">
        <f t="shared" ref="K122:K130" si="15">SUM(C122:J122)</f>
        <v>1</v>
      </c>
      <c r="L122" s="534"/>
      <c r="M122" s="534"/>
      <c r="N122" s="62">
        <v>1</v>
      </c>
      <c r="O122" s="546">
        <v>1</v>
      </c>
      <c r="P122" s="546"/>
      <c r="Q122" s="556"/>
      <c r="R122" s="43">
        <v>1</v>
      </c>
      <c r="S122" s="573">
        <f t="shared" si="13"/>
        <v>3</v>
      </c>
      <c r="T122" s="43">
        <f t="shared" si="14"/>
        <v>4</v>
      </c>
      <c r="U122" s="534"/>
    </row>
    <row r="123" spans="1:21" x14ac:dyDescent="0.25">
      <c r="A123" s="4"/>
      <c r="B123" s="539" t="s">
        <v>391</v>
      </c>
      <c r="C123" s="534"/>
      <c r="D123" s="534"/>
      <c r="E123" s="62"/>
      <c r="F123" s="534"/>
      <c r="G123" s="62"/>
      <c r="H123" s="534">
        <v>1</v>
      </c>
      <c r="I123" s="62"/>
      <c r="J123" s="542">
        <v>1</v>
      </c>
      <c r="K123" s="569">
        <f t="shared" si="15"/>
        <v>2</v>
      </c>
      <c r="L123" s="534">
        <v>1</v>
      </c>
      <c r="M123" s="534"/>
      <c r="N123" s="62"/>
      <c r="O123" s="546"/>
      <c r="P123" s="546"/>
      <c r="Q123" s="556">
        <v>1</v>
      </c>
      <c r="R123" s="43">
        <v>1</v>
      </c>
      <c r="S123" s="573">
        <f t="shared" si="13"/>
        <v>3</v>
      </c>
      <c r="T123" s="43">
        <f t="shared" si="14"/>
        <v>5</v>
      </c>
      <c r="U123" s="534"/>
    </row>
    <row r="124" spans="1:21" x14ac:dyDescent="0.25">
      <c r="A124" s="4"/>
      <c r="B124" s="1" t="s">
        <v>395</v>
      </c>
      <c r="C124" s="534"/>
      <c r="D124" s="534"/>
      <c r="E124" s="62"/>
      <c r="F124" s="534"/>
      <c r="G124" s="62"/>
      <c r="H124" s="534">
        <v>1</v>
      </c>
      <c r="I124" s="62"/>
      <c r="J124" s="542"/>
      <c r="K124" s="569">
        <f t="shared" si="15"/>
        <v>1</v>
      </c>
      <c r="L124" s="534">
        <v>1</v>
      </c>
      <c r="M124" s="534"/>
      <c r="N124" s="62"/>
      <c r="O124" s="546">
        <v>1</v>
      </c>
      <c r="P124" s="546">
        <v>1</v>
      </c>
      <c r="Q124" s="558"/>
      <c r="R124" s="43">
        <v>1</v>
      </c>
      <c r="S124" s="573">
        <f t="shared" si="13"/>
        <v>4</v>
      </c>
      <c r="T124" s="43">
        <f t="shared" si="14"/>
        <v>5</v>
      </c>
      <c r="U124" s="534"/>
    </row>
    <row r="125" spans="1:21" x14ac:dyDescent="0.25">
      <c r="A125" s="4"/>
      <c r="B125" s="539" t="s">
        <v>392</v>
      </c>
      <c r="C125" s="534"/>
      <c r="D125" s="534"/>
      <c r="E125" s="62"/>
      <c r="F125" s="534"/>
      <c r="G125" s="62"/>
      <c r="H125" s="534">
        <v>1</v>
      </c>
      <c r="I125" s="62"/>
      <c r="J125" s="542">
        <v>1</v>
      </c>
      <c r="K125" s="569">
        <f t="shared" si="15"/>
        <v>2</v>
      </c>
      <c r="L125" s="534"/>
      <c r="M125" s="534"/>
      <c r="N125" s="62">
        <v>1</v>
      </c>
      <c r="O125" s="546"/>
      <c r="P125" s="546"/>
      <c r="Q125" s="558"/>
      <c r="R125" s="43">
        <v>1</v>
      </c>
      <c r="S125" s="573">
        <f t="shared" si="13"/>
        <v>2</v>
      </c>
      <c r="T125" s="43">
        <f t="shared" si="14"/>
        <v>4</v>
      </c>
      <c r="U125" s="534"/>
    </row>
    <row r="126" spans="1:21" x14ac:dyDescent="0.25">
      <c r="A126" s="4"/>
      <c r="B126" s="1" t="s">
        <v>365</v>
      </c>
      <c r="C126" s="534">
        <v>1</v>
      </c>
      <c r="D126" s="534"/>
      <c r="E126" s="62">
        <v>1</v>
      </c>
      <c r="F126" s="534"/>
      <c r="G126" s="62"/>
      <c r="H126" s="534">
        <v>1</v>
      </c>
      <c r="I126" s="62">
        <v>1</v>
      </c>
      <c r="J126" s="542"/>
      <c r="K126" s="569">
        <f t="shared" si="15"/>
        <v>4</v>
      </c>
      <c r="L126" s="534"/>
      <c r="M126" s="534"/>
      <c r="N126" s="62">
        <v>1</v>
      </c>
      <c r="O126" s="546">
        <v>1</v>
      </c>
      <c r="P126" s="546"/>
      <c r="Q126" s="558">
        <v>1</v>
      </c>
      <c r="R126" s="43">
        <v>1</v>
      </c>
      <c r="S126" s="573">
        <f t="shared" si="13"/>
        <v>4</v>
      </c>
      <c r="T126" s="43">
        <f t="shared" si="14"/>
        <v>8</v>
      </c>
      <c r="U126" s="534"/>
    </row>
    <row r="127" spans="1:21" x14ac:dyDescent="0.25">
      <c r="A127" s="4"/>
      <c r="B127" s="1" t="s">
        <v>376</v>
      </c>
      <c r="C127" s="534">
        <v>1</v>
      </c>
      <c r="D127" s="534"/>
      <c r="E127" s="62"/>
      <c r="F127" s="534"/>
      <c r="G127" s="62"/>
      <c r="H127" s="534"/>
      <c r="I127" s="62"/>
      <c r="J127" s="542"/>
      <c r="K127" s="569">
        <f t="shared" si="15"/>
        <v>1</v>
      </c>
      <c r="L127" s="534"/>
      <c r="M127" s="534"/>
      <c r="N127" s="62">
        <v>1</v>
      </c>
      <c r="O127" s="546">
        <v>1</v>
      </c>
      <c r="P127" s="546"/>
      <c r="Q127" s="558">
        <v>1</v>
      </c>
      <c r="R127" s="43">
        <v>1</v>
      </c>
      <c r="S127" s="573">
        <f t="shared" si="13"/>
        <v>4</v>
      </c>
      <c r="T127" s="43">
        <f t="shared" si="14"/>
        <v>5</v>
      </c>
      <c r="U127" s="534"/>
    </row>
    <row r="128" spans="1:21" x14ac:dyDescent="0.25">
      <c r="A128" s="4"/>
      <c r="B128" s="1" t="s">
        <v>427</v>
      </c>
      <c r="C128" s="552"/>
      <c r="D128" s="552"/>
      <c r="E128" s="557"/>
      <c r="F128" s="552"/>
      <c r="G128" s="557"/>
      <c r="H128" s="552">
        <v>1</v>
      </c>
      <c r="I128" s="557"/>
      <c r="J128" s="542"/>
      <c r="K128" s="569">
        <f t="shared" si="15"/>
        <v>1</v>
      </c>
      <c r="L128" s="552"/>
      <c r="M128" s="552"/>
      <c r="N128" s="557">
        <v>1</v>
      </c>
      <c r="O128" s="546"/>
      <c r="P128" s="546"/>
      <c r="Q128" s="558">
        <v>1</v>
      </c>
      <c r="R128" s="43">
        <v>1</v>
      </c>
      <c r="S128" s="573">
        <f t="shared" si="13"/>
        <v>3</v>
      </c>
      <c r="T128" s="43">
        <f t="shared" si="14"/>
        <v>4</v>
      </c>
      <c r="U128" s="552"/>
    </row>
    <row r="129" spans="1:21" x14ac:dyDescent="0.25">
      <c r="A129" s="4"/>
      <c r="B129" s="1" t="s">
        <v>322</v>
      </c>
      <c r="C129" s="534">
        <v>1</v>
      </c>
      <c r="D129" s="534">
        <v>1</v>
      </c>
      <c r="E129" s="62"/>
      <c r="F129" s="534"/>
      <c r="G129" s="62"/>
      <c r="H129" s="534">
        <v>1</v>
      </c>
      <c r="I129" s="62">
        <v>1</v>
      </c>
      <c r="J129" s="542"/>
      <c r="K129" s="569">
        <f t="shared" si="15"/>
        <v>4</v>
      </c>
      <c r="L129" s="534"/>
      <c r="M129" s="534"/>
      <c r="N129" s="62"/>
      <c r="O129" s="546"/>
      <c r="P129" s="546"/>
      <c r="Q129" s="558"/>
      <c r="R129" s="43"/>
      <c r="S129" s="573"/>
      <c r="T129" s="43">
        <f t="shared" si="14"/>
        <v>4</v>
      </c>
      <c r="U129" s="534"/>
    </row>
    <row r="130" spans="1:21" x14ac:dyDescent="0.25">
      <c r="A130" s="4"/>
      <c r="B130" s="1" t="s">
        <v>321</v>
      </c>
      <c r="C130" s="534">
        <v>1</v>
      </c>
      <c r="D130" s="534">
        <v>1</v>
      </c>
      <c r="E130" s="62">
        <v>1</v>
      </c>
      <c r="F130" s="534"/>
      <c r="G130" s="62"/>
      <c r="H130" s="534"/>
      <c r="I130" s="62"/>
      <c r="J130" s="542"/>
      <c r="K130" s="569">
        <f t="shared" si="15"/>
        <v>3</v>
      </c>
      <c r="L130" s="534"/>
      <c r="M130" s="534"/>
      <c r="N130" s="62">
        <v>1</v>
      </c>
      <c r="O130" s="546">
        <v>1</v>
      </c>
      <c r="P130" s="546">
        <v>1</v>
      </c>
      <c r="Q130" s="558">
        <v>1</v>
      </c>
      <c r="R130" s="43">
        <v>1</v>
      </c>
      <c r="S130" s="573">
        <f>SUM(L130:R130)</f>
        <v>5</v>
      </c>
      <c r="T130" s="43">
        <f t="shared" si="14"/>
        <v>8</v>
      </c>
      <c r="U130" s="534"/>
    </row>
    <row r="131" spans="1:21" x14ac:dyDescent="0.25">
      <c r="A131" s="4"/>
      <c r="B131" s="1"/>
      <c r="C131" s="408">
        <f>SUM(C119:C130)</f>
        <v>4</v>
      </c>
      <c r="D131" s="535">
        <f>SUM(D119:D130)</f>
        <v>2</v>
      </c>
      <c r="E131" s="537">
        <f>SUM(E119:E130)</f>
        <v>2</v>
      </c>
      <c r="F131" s="585">
        <f t="shared" ref="F131:I131" si="16">SUM(F119:F130)</f>
        <v>2</v>
      </c>
      <c r="G131" s="585">
        <f t="shared" si="16"/>
        <v>2</v>
      </c>
      <c r="H131" s="118">
        <f t="shared" si="16"/>
        <v>8</v>
      </c>
      <c r="I131" s="585">
        <f t="shared" si="16"/>
        <v>4</v>
      </c>
      <c r="J131" s="544">
        <f t="shared" ref="J131:S131" si="17">SUM(J119:J130)</f>
        <v>2</v>
      </c>
      <c r="K131" s="572">
        <f t="shared" si="17"/>
        <v>26</v>
      </c>
      <c r="L131" s="408">
        <f t="shared" si="17"/>
        <v>3</v>
      </c>
      <c r="M131" s="534"/>
      <c r="N131" s="537">
        <f t="shared" si="17"/>
        <v>6</v>
      </c>
      <c r="O131" s="548">
        <f t="shared" si="17"/>
        <v>7</v>
      </c>
      <c r="P131" s="548">
        <f t="shared" si="17"/>
        <v>2</v>
      </c>
      <c r="Q131" s="564">
        <f t="shared" si="17"/>
        <v>5</v>
      </c>
      <c r="R131" s="148">
        <f t="shared" si="17"/>
        <v>11</v>
      </c>
      <c r="S131" s="567">
        <f t="shared" si="17"/>
        <v>34</v>
      </c>
      <c r="T131" s="2">
        <f t="shared" ref="T131" si="18">K131+S131</f>
        <v>60</v>
      </c>
      <c r="U131" s="534"/>
    </row>
    <row r="132" spans="1:21" x14ac:dyDescent="0.25">
      <c r="A132" s="4"/>
      <c r="B132" s="1"/>
      <c r="C132" s="534"/>
      <c r="D132" s="534"/>
      <c r="E132" s="62"/>
      <c r="F132" s="534"/>
      <c r="G132" s="62"/>
      <c r="H132" s="534"/>
      <c r="I132" s="62"/>
      <c r="J132" s="542"/>
      <c r="K132" s="569"/>
      <c r="L132" s="534"/>
      <c r="M132" s="534"/>
      <c r="N132" s="62"/>
      <c r="O132" s="546"/>
      <c r="P132" s="546"/>
      <c r="Q132" s="558"/>
      <c r="R132" s="43"/>
      <c r="S132" s="573"/>
      <c r="T132" s="43"/>
      <c r="U132" s="534"/>
    </row>
    <row r="133" spans="1:21" x14ac:dyDescent="0.25">
      <c r="A133" s="656" t="s">
        <v>323</v>
      </c>
      <c r="B133" s="657"/>
      <c r="C133" s="534"/>
      <c r="D133" s="534"/>
      <c r="E133" s="62"/>
      <c r="F133" s="534"/>
      <c r="G133" s="62"/>
      <c r="H133" s="534"/>
      <c r="I133" s="62"/>
      <c r="J133" s="542"/>
      <c r="K133" s="569"/>
      <c r="L133" s="534"/>
      <c r="M133" s="534"/>
      <c r="N133" s="62"/>
      <c r="O133" s="546"/>
      <c r="P133" s="546"/>
      <c r="Q133" s="558"/>
      <c r="R133" s="43"/>
      <c r="S133" s="573"/>
      <c r="T133" s="43"/>
      <c r="U133" s="534"/>
    </row>
    <row r="134" spans="1:21" x14ac:dyDescent="0.25">
      <c r="A134" s="4"/>
      <c r="B134" s="1" t="s">
        <v>521</v>
      </c>
      <c r="C134" s="534"/>
      <c r="D134" s="534"/>
      <c r="E134" s="62"/>
      <c r="F134" s="534"/>
      <c r="G134" s="62"/>
      <c r="H134" s="534"/>
      <c r="I134" s="62"/>
      <c r="J134" s="542"/>
      <c r="K134" s="569"/>
      <c r="L134" s="534"/>
      <c r="M134" s="534"/>
      <c r="N134" s="62"/>
      <c r="O134" s="546"/>
      <c r="P134" s="546"/>
      <c r="Q134" s="558"/>
      <c r="R134" s="43">
        <v>1</v>
      </c>
      <c r="S134" s="573">
        <f t="shared" ref="S134:S143" si="19">SUM(L134:R134)</f>
        <v>1</v>
      </c>
      <c r="T134" s="43">
        <f t="shared" ref="T134:T158" si="20">K134+S134</f>
        <v>1</v>
      </c>
      <c r="U134" s="534"/>
    </row>
    <row r="135" spans="1:21" x14ac:dyDescent="0.25">
      <c r="A135" s="4"/>
      <c r="B135" s="1" t="s">
        <v>328</v>
      </c>
      <c r="C135" s="534">
        <v>1</v>
      </c>
      <c r="D135" s="534">
        <v>1</v>
      </c>
      <c r="E135" s="62"/>
      <c r="F135" s="534"/>
      <c r="G135" s="62"/>
      <c r="H135" s="534"/>
      <c r="I135" s="62"/>
      <c r="J135" s="542"/>
      <c r="K135" s="569">
        <f>SUM(C135:J135)</f>
        <v>2</v>
      </c>
      <c r="L135" s="534"/>
      <c r="M135" s="534"/>
      <c r="N135" s="62"/>
      <c r="O135" s="546">
        <v>1</v>
      </c>
      <c r="P135" s="546"/>
      <c r="Q135" s="558"/>
      <c r="R135" s="43">
        <v>1</v>
      </c>
      <c r="S135" s="573">
        <f t="shared" si="19"/>
        <v>2</v>
      </c>
      <c r="T135" s="43">
        <f t="shared" si="20"/>
        <v>4</v>
      </c>
      <c r="U135" s="534"/>
    </row>
    <row r="136" spans="1:21" x14ac:dyDescent="0.25">
      <c r="A136" s="4"/>
      <c r="B136" s="1" t="s">
        <v>386</v>
      </c>
      <c r="C136" s="534">
        <v>1</v>
      </c>
      <c r="D136" s="534"/>
      <c r="E136" s="62">
        <v>1</v>
      </c>
      <c r="F136" s="534"/>
      <c r="G136" s="62"/>
      <c r="H136" s="534"/>
      <c r="I136" s="62">
        <v>1</v>
      </c>
      <c r="J136" s="542"/>
      <c r="K136" s="569">
        <f>SUM(C136:J136)</f>
        <v>3</v>
      </c>
      <c r="L136" s="534"/>
      <c r="M136" s="534"/>
      <c r="N136" s="62"/>
      <c r="O136" s="546"/>
      <c r="P136" s="546"/>
      <c r="Q136" s="558"/>
      <c r="R136" s="43">
        <v>1</v>
      </c>
      <c r="S136" s="573">
        <f t="shared" si="19"/>
        <v>1</v>
      </c>
      <c r="T136" s="43">
        <f t="shared" si="20"/>
        <v>4</v>
      </c>
      <c r="U136" s="534"/>
    </row>
    <row r="137" spans="1:21" x14ac:dyDescent="0.25">
      <c r="A137" s="4"/>
      <c r="B137" s="1" t="s">
        <v>520</v>
      </c>
      <c r="C137" s="534"/>
      <c r="D137" s="534"/>
      <c r="E137" s="62"/>
      <c r="F137" s="534"/>
      <c r="G137" s="62"/>
      <c r="H137" s="534"/>
      <c r="I137" s="62"/>
      <c r="J137" s="542"/>
      <c r="K137" s="569"/>
      <c r="L137" s="534"/>
      <c r="M137" s="534"/>
      <c r="N137" s="62"/>
      <c r="O137" s="546"/>
      <c r="P137" s="546"/>
      <c r="Q137" s="558"/>
      <c r="R137" s="43">
        <v>1</v>
      </c>
      <c r="S137" s="573">
        <f t="shared" si="19"/>
        <v>1</v>
      </c>
      <c r="T137" s="43">
        <f t="shared" si="20"/>
        <v>1</v>
      </c>
      <c r="U137" s="534"/>
    </row>
    <row r="138" spans="1:21" x14ac:dyDescent="0.25">
      <c r="A138" s="4"/>
      <c r="B138" s="1" t="s">
        <v>331</v>
      </c>
      <c r="C138" s="552">
        <v>1</v>
      </c>
      <c r="D138" s="552">
        <v>1</v>
      </c>
      <c r="E138" s="557">
        <v>1</v>
      </c>
      <c r="F138" s="552"/>
      <c r="G138" s="557"/>
      <c r="H138" s="552">
        <v>1</v>
      </c>
      <c r="I138" s="557">
        <v>1</v>
      </c>
      <c r="J138" s="542">
        <v>1</v>
      </c>
      <c r="K138" s="569">
        <f t="shared" ref="K138:K145" si="21">SUM(C138:J138)</f>
        <v>6</v>
      </c>
      <c r="L138" s="552"/>
      <c r="M138" s="552"/>
      <c r="N138" s="557"/>
      <c r="O138" s="546"/>
      <c r="P138" s="546">
        <v>1</v>
      </c>
      <c r="Q138" s="558"/>
      <c r="R138" s="43">
        <v>1</v>
      </c>
      <c r="S138" s="573">
        <f t="shared" si="19"/>
        <v>2</v>
      </c>
      <c r="T138" s="43">
        <f t="shared" si="20"/>
        <v>8</v>
      </c>
      <c r="U138" s="552"/>
    </row>
    <row r="139" spans="1:21" x14ac:dyDescent="0.25">
      <c r="A139" s="4"/>
      <c r="B139" s="1" t="s">
        <v>332</v>
      </c>
      <c r="C139" s="534">
        <v>1</v>
      </c>
      <c r="D139" s="534">
        <v>1</v>
      </c>
      <c r="E139" s="62">
        <v>1</v>
      </c>
      <c r="F139" s="534"/>
      <c r="G139" s="62"/>
      <c r="H139" s="534">
        <v>1</v>
      </c>
      <c r="I139" s="62">
        <v>1</v>
      </c>
      <c r="J139" s="542">
        <v>1</v>
      </c>
      <c r="K139" s="569">
        <f t="shared" si="21"/>
        <v>6</v>
      </c>
      <c r="L139" s="534"/>
      <c r="M139" s="534"/>
      <c r="N139" s="62"/>
      <c r="O139" s="546"/>
      <c r="P139" s="546"/>
      <c r="Q139" s="558"/>
      <c r="R139" s="43">
        <v>1</v>
      </c>
      <c r="S139" s="573">
        <f t="shared" si="19"/>
        <v>1</v>
      </c>
      <c r="T139" s="43">
        <f t="shared" si="20"/>
        <v>7</v>
      </c>
      <c r="U139" s="534"/>
    </row>
    <row r="140" spans="1:21" x14ac:dyDescent="0.25">
      <c r="A140" s="4"/>
      <c r="B140" s="1" t="s">
        <v>333</v>
      </c>
      <c r="C140" s="534"/>
      <c r="D140" s="534">
        <v>1</v>
      </c>
      <c r="E140" s="62"/>
      <c r="F140" s="534"/>
      <c r="G140" s="62"/>
      <c r="H140" s="534"/>
      <c r="I140" s="62"/>
      <c r="J140" s="542"/>
      <c r="K140" s="569">
        <f t="shared" si="21"/>
        <v>1</v>
      </c>
      <c r="L140" s="534"/>
      <c r="M140" s="534"/>
      <c r="N140" s="62"/>
      <c r="O140" s="546"/>
      <c r="P140" s="546"/>
      <c r="Q140" s="558"/>
      <c r="R140" s="43">
        <v>1</v>
      </c>
      <c r="S140" s="573">
        <f t="shared" si="19"/>
        <v>1</v>
      </c>
      <c r="T140" s="43">
        <f t="shared" si="20"/>
        <v>2</v>
      </c>
      <c r="U140" s="534"/>
    </row>
    <row r="141" spans="1:21" x14ac:dyDescent="0.25">
      <c r="A141" s="4"/>
      <c r="B141" s="1" t="s">
        <v>355</v>
      </c>
      <c r="C141" s="534">
        <v>1</v>
      </c>
      <c r="D141" s="534"/>
      <c r="E141" s="62">
        <v>1</v>
      </c>
      <c r="F141" s="534"/>
      <c r="G141" s="62"/>
      <c r="H141" s="534"/>
      <c r="I141" s="62"/>
      <c r="J141" s="542">
        <v>1</v>
      </c>
      <c r="K141" s="569">
        <f t="shared" si="21"/>
        <v>3</v>
      </c>
      <c r="L141" s="534">
        <v>1</v>
      </c>
      <c r="M141" s="534"/>
      <c r="N141" s="62"/>
      <c r="O141" s="546">
        <v>1</v>
      </c>
      <c r="P141" s="546"/>
      <c r="Q141" s="558"/>
      <c r="R141" s="43">
        <v>1</v>
      </c>
      <c r="S141" s="573">
        <f t="shared" si="19"/>
        <v>3</v>
      </c>
      <c r="T141" s="43">
        <f t="shared" si="20"/>
        <v>6</v>
      </c>
      <c r="U141" s="534"/>
    </row>
    <row r="142" spans="1:21" x14ac:dyDescent="0.25">
      <c r="A142" s="4"/>
      <c r="B142" s="1" t="s">
        <v>356</v>
      </c>
      <c r="C142" s="534">
        <v>1</v>
      </c>
      <c r="D142" s="534"/>
      <c r="E142" s="62">
        <v>1</v>
      </c>
      <c r="F142" s="534"/>
      <c r="G142" s="62"/>
      <c r="H142" s="534"/>
      <c r="I142" s="62"/>
      <c r="J142" s="542">
        <v>1</v>
      </c>
      <c r="K142" s="569">
        <f t="shared" si="21"/>
        <v>3</v>
      </c>
      <c r="L142" s="534"/>
      <c r="M142" s="534"/>
      <c r="N142" s="62"/>
      <c r="O142" s="546"/>
      <c r="P142" s="546"/>
      <c r="Q142" s="558"/>
      <c r="R142" s="43">
        <v>1</v>
      </c>
      <c r="S142" s="573">
        <f t="shared" si="19"/>
        <v>1</v>
      </c>
      <c r="T142" s="43">
        <f t="shared" si="20"/>
        <v>4</v>
      </c>
      <c r="U142" s="534"/>
    </row>
    <row r="143" spans="1:21" x14ac:dyDescent="0.25">
      <c r="A143" s="4"/>
      <c r="B143" s="1" t="s">
        <v>385</v>
      </c>
      <c r="C143" s="552"/>
      <c r="D143" s="552"/>
      <c r="E143" s="557">
        <v>1</v>
      </c>
      <c r="F143" s="552"/>
      <c r="G143" s="557"/>
      <c r="H143" s="552"/>
      <c r="I143" s="557"/>
      <c r="J143" s="542"/>
      <c r="K143" s="569">
        <f t="shared" si="21"/>
        <v>1</v>
      </c>
      <c r="L143" s="552"/>
      <c r="M143" s="552"/>
      <c r="N143" s="557"/>
      <c r="O143" s="546">
        <v>1</v>
      </c>
      <c r="P143" s="546"/>
      <c r="Q143" s="558">
        <v>1</v>
      </c>
      <c r="R143" s="43">
        <v>1</v>
      </c>
      <c r="S143" s="573">
        <f t="shared" si="19"/>
        <v>3</v>
      </c>
      <c r="T143" s="43">
        <f t="shared" si="20"/>
        <v>4</v>
      </c>
      <c r="U143" s="552"/>
    </row>
    <row r="144" spans="1:21" x14ac:dyDescent="0.25">
      <c r="A144" s="4"/>
      <c r="B144" s="1" t="s">
        <v>383</v>
      </c>
      <c r="C144" s="552"/>
      <c r="D144" s="552"/>
      <c r="E144" s="557">
        <v>1</v>
      </c>
      <c r="F144" s="552"/>
      <c r="G144" s="557"/>
      <c r="H144" s="552"/>
      <c r="I144" s="557"/>
      <c r="J144" s="542"/>
      <c r="K144" s="569">
        <f t="shared" si="21"/>
        <v>1</v>
      </c>
      <c r="L144" s="552"/>
      <c r="M144" s="552"/>
      <c r="N144" s="557"/>
      <c r="O144" s="546"/>
      <c r="P144" s="546"/>
      <c r="Q144" s="558"/>
      <c r="R144" s="43"/>
      <c r="S144" s="573"/>
      <c r="T144" s="43">
        <f t="shared" si="20"/>
        <v>1</v>
      </c>
      <c r="U144" s="552"/>
    </row>
    <row r="145" spans="1:21" x14ac:dyDescent="0.25">
      <c r="A145" s="4"/>
      <c r="B145" s="1" t="s">
        <v>326</v>
      </c>
      <c r="C145" s="534">
        <v>1</v>
      </c>
      <c r="D145" s="534"/>
      <c r="E145" s="62"/>
      <c r="F145" s="534">
        <v>1</v>
      </c>
      <c r="G145" s="62">
        <v>1</v>
      </c>
      <c r="H145" s="534">
        <v>1</v>
      </c>
      <c r="I145" s="62">
        <v>1</v>
      </c>
      <c r="J145" s="542">
        <v>1</v>
      </c>
      <c r="K145" s="569">
        <f t="shared" si="21"/>
        <v>6</v>
      </c>
      <c r="L145" s="534">
        <v>1</v>
      </c>
      <c r="M145" s="534"/>
      <c r="N145" s="62"/>
      <c r="O145" s="546"/>
      <c r="P145" s="546"/>
      <c r="Q145" s="558"/>
      <c r="R145" s="43">
        <v>1</v>
      </c>
      <c r="S145" s="573">
        <f t="shared" ref="S145:S158" si="22">SUM(L145:R145)</f>
        <v>2</v>
      </c>
      <c r="T145" s="43">
        <f t="shared" si="20"/>
        <v>8</v>
      </c>
      <c r="U145" s="534"/>
    </row>
    <row r="146" spans="1:21" x14ac:dyDescent="0.25">
      <c r="A146" s="4"/>
      <c r="B146" s="1" t="s">
        <v>494</v>
      </c>
      <c r="C146" s="534"/>
      <c r="D146" s="534"/>
      <c r="E146" s="62"/>
      <c r="F146" s="534"/>
      <c r="G146" s="62"/>
      <c r="H146" s="534"/>
      <c r="I146" s="62"/>
      <c r="J146" s="542"/>
      <c r="K146" s="569"/>
      <c r="L146" s="534"/>
      <c r="M146" s="534"/>
      <c r="N146" s="62"/>
      <c r="O146" s="546"/>
      <c r="P146" s="546"/>
      <c r="Q146" s="558"/>
      <c r="R146" s="43">
        <v>1</v>
      </c>
      <c r="S146" s="573">
        <f t="shared" si="22"/>
        <v>1</v>
      </c>
      <c r="T146" s="43">
        <f t="shared" si="20"/>
        <v>1</v>
      </c>
      <c r="U146" s="534"/>
    </row>
    <row r="147" spans="1:21" x14ac:dyDescent="0.25">
      <c r="A147" s="4"/>
      <c r="B147" s="1" t="s">
        <v>523</v>
      </c>
      <c r="C147" s="534"/>
      <c r="D147" s="534"/>
      <c r="E147" s="62"/>
      <c r="F147" s="534"/>
      <c r="G147" s="62"/>
      <c r="H147" s="534"/>
      <c r="I147" s="62"/>
      <c r="J147" s="542"/>
      <c r="K147" s="569"/>
      <c r="L147" s="534"/>
      <c r="M147" s="534"/>
      <c r="N147" s="62"/>
      <c r="O147" s="546"/>
      <c r="P147" s="546"/>
      <c r="Q147" s="558"/>
      <c r="R147" s="43">
        <v>1</v>
      </c>
      <c r="S147" s="573">
        <f t="shared" si="22"/>
        <v>1</v>
      </c>
      <c r="T147" s="43">
        <f t="shared" si="20"/>
        <v>1</v>
      </c>
      <c r="U147" s="534"/>
    </row>
    <row r="148" spans="1:21" x14ac:dyDescent="0.25">
      <c r="A148" s="4"/>
      <c r="B148" s="1" t="s">
        <v>334</v>
      </c>
      <c r="C148" s="534">
        <v>1</v>
      </c>
      <c r="D148" s="534">
        <v>1</v>
      </c>
      <c r="E148" s="62">
        <v>1</v>
      </c>
      <c r="F148" s="534"/>
      <c r="G148" s="62"/>
      <c r="H148" s="534">
        <v>1</v>
      </c>
      <c r="I148" s="62">
        <v>1</v>
      </c>
      <c r="J148" s="542"/>
      <c r="K148" s="569">
        <f>SUM(C148:J148)</f>
        <v>5</v>
      </c>
      <c r="L148" s="534"/>
      <c r="M148" s="534"/>
      <c r="N148" s="62"/>
      <c r="O148" s="546">
        <v>1</v>
      </c>
      <c r="P148" s="546">
        <v>1</v>
      </c>
      <c r="Q148" s="558">
        <v>1</v>
      </c>
      <c r="R148" s="43">
        <v>1</v>
      </c>
      <c r="S148" s="573">
        <f t="shared" si="22"/>
        <v>4</v>
      </c>
      <c r="T148" s="43">
        <f t="shared" si="20"/>
        <v>9</v>
      </c>
      <c r="U148" s="534"/>
    </row>
    <row r="149" spans="1:21" x14ac:dyDescent="0.25">
      <c r="A149" s="4"/>
      <c r="B149" s="588" t="s">
        <v>327</v>
      </c>
      <c r="C149" s="552">
        <v>1</v>
      </c>
      <c r="D149" s="552">
        <v>1</v>
      </c>
      <c r="E149" s="557">
        <v>1</v>
      </c>
      <c r="F149" s="552">
        <v>1</v>
      </c>
      <c r="G149" s="557">
        <v>1</v>
      </c>
      <c r="H149" s="552">
        <v>1</v>
      </c>
      <c r="I149" s="557">
        <v>1</v>
      </c>
      <c r="J149" s="542">
        <v>1</v>
      </c>
      <c r="K149" s="589">
        <f>SUM(C149:J149)</f>
        <v>8</v>
      </c>
      <c r="L149" s="552">
        <v>1</v>
      </c>
      <c r="M149" s="552">
        <v>1</v>
      </c>
      <c r="N149" s="557"/>
      <c r="O149" s="546">
        <v>1</v>
      </c>
      <c r="P149" s="546">
        <v>1</v>
      </c>
      <c r="Q149" s="558">
        <v>1</v>
      </c>
      <c r="R149" s="43">
        <v>1</v>
      </c>
      <c r="S149" s="573">
        <f t="shared" si="22"/>
        <v>6</v>
      </c>
      <c r="T149" s="587">
        <f t="shared" si="20"/>
        <v>14</v>
      </c>
      <c r="U149" s="552"/>
    </row>
    <row r="150" spans="1:21" x14ac:dyDescent="0.25">
      <c r="A150" s="4"/>
      <c r="B150" s="1" t="s">
        <v>358</v>
      </c>
      <c r="C150" s="552">
        <v>1</v>
      </c>
      <c r="D150" s="552"/>
      <c r="E150" s="557"/>
      <c r="F150" s="552"/>
      <c r="G150" s="557"/>
      <c r="H150" s="552"/>
      <c r="I150" s="557"/>
      <c r="J150" s="542"/>
      <c r="K150" s="569">
        <f>SUM(C150:J150)</f>
        <v>1</v>
      </c>
      <c r="L150" s="552"/>
      <c r="M150" s="552"/>
      <c r="N150" s="557"/>
      <c r="O150" s="546"/>
      <c r="P150" s="546"/>
      <c r="Q150" s="558"/>
      <c r="R150" s="43">
        <v>1</v>
      </c>
      <c r="S150" s="573">
        <f t="shared" si="22"/>
        <v>1</v>
      </c>
      <c r="T150" s="43">
        <f t="shared" si="20"/>
        <v>2</v>
      </c>
      <c r="U150" s="552"/>
    </row>
    <row r="151" spans="1:21" x14ac:dyDescent="0.25">
      <c r="A151" s="4"/>
      <c r="B151" s="1" t="s">
        <v>357</v>
      </c>
      <c r="C151" s="552">
        <v>1</v>
      </c>
      <c r="D151" s="552"/>
      <c r="E151" s="557">
        <v>1</v>
      </c>
      <c r="F151" s="552"/>
      <c r="G151" s="557"/>
      <c r="H151" s="552"/>
      <c r="I151" s="557">
        <v>1</v>
      </c>
      <c r="J151" s="542"/>
      <c r="K151" s="569">
        <f>SUM(C151:J151)</f>
        <v>3</v>
      </c>
      <c r="L151" s="552"/>
      <c r="M151" s="552"/>
      <c r="N151" s="557"/>
      <c r="O151" s="546"/>
      <c r="P151" s="546"/>
      <c r="Q151" s="558"/>
      <c r="R151" s="43">
        <v>1</v>
      </c>
      <c r="S151" s="573">
        <f t="shared" si="22"/>
        <v>1</v>
      </c>
      <c r="T151" s="43">
        <f t="shared" si="20"/>
        <v>4</v>
      </c>
      <c r="U151" s="552"/>
    </row>
    <row r="152" spans="1:21" x14ac:dyDescent="0.25">
      <c r="A152" s="4"/>
      <c r="B152" s="1" t="s">
        <v>329</v>
      </c>
      <c r="C152" s="534">
        <v>1</v>
      </c>
      <c r="D152" s="534">
        <v>1</v>
      </c>
      <c r="E152" s="62">
        <v>1</v>
      </c>
      <c r="F152" s="534"/>
      <c r="G152" s="62">
        <v>1</v>
      </c>
      <c r="H152" s="534">
        <v>1</v>
      </c>
      <c r="I152" s="62">
        <v>1</v>
      </c>
      <c r="J152" s="542"/>
      <c r="K152" s="569">
        <f>SUM(C152:J152)</f>
        <v>6</v>
      </c>
      <c r="L152" s="534"/>
      <c r="M152" s="534">
        <v>1</v>
      </c>
      <c r="N152" s="62"/>
      <c r="O152" s="546">
        <v>1</v>
      </c>
      <c r="P152" s="546"/>
      <c r="Q152" s="558"/>
      <c r="R152" s="43">
        <v>1</v>
      </c>
      <c r="S152" s="573">
        <f t="shared" si="22"/>
        <v>3</v>
      </c>
      <c r="T152" s="43">
        <f t="shared" si="20"/>
        <v>9</v>
      </c>
      <c r="U152" s="534"/>
    </row>
    <row r="153" spans="1:21" x14ac:dyDescent="0.25">
      <c r="A153" s="4"/>
      <c r="B153" s="1" t="s">
        <v>498</v>
      </c>
      <c r="C153" s="534"/>
      <c r="D153" s="534"/>
      <c r="E153" s="62"/>
      <c r="F153" s="534"/>
      <c r="G153" s="62"/>
      <c r="H153" s="534"/>
      <c r="I153" s="62"/>
      <c r="J153" s="542"/>
      <c r="K153" s="569"/>
      <c r="L153" s="534"/>
      <c r="M153" s="534"/>
      <c r="N153" s="62"/>
      <c r="O153" s="546"/>
      <c r="P153" s="546"/>
      <c r="Q153" s="558"/>
      <c r="R153" s="43">
        <v>1</v>
      </c>
      <c r="S153" s="573">
        <f t="shared" si="22"/>
        <v>1</v>
      </c>
      <c r="T153" s="43">
        <f t="shared" si="20"/>
        <v>1</v>
      </c>
      <c r="U153" s="534"/>
    </row>
    <row r="154" spans="1:21" x14ac:dyDescent="0.25">
      <c r="A154" s="4"/>
      <c r="B154" s="1" t="s">
        <v>522</v>
      </c>
      <c r="C154" s="534"/>
      <c r="D154" s="534"/>
      <c r="E154" s="62"/>
      <c r="F154" s="534"/>
      <c r="G154" s="62"/>
      <c r="H154" s="534"/>
      <c r="I154" s="62"/>
      <c r="J154" s="542"/>
      <c r="K154" s="569"/>
      <c r="L154" s="534"/>
      <c r="M154" s="534"/>
      <c r="N154" s="62"/>
      <c r="O154" s="546"/>
      <c r="P154" s="546"/>
      <c r="Q154" s="558"/>
      <c r="R154" s="43">
        <v>1</v>
      </c>
      <c r="S154" s="573">
        <f t="shared" si="22"/>
        <v>1</v>
      </c>
      <c r="T154" s="43">
        <f t="shared" si="20"/>
        <v>1</v>
      </c>
      <c r="U154" s="534"/>
    </row>
    <row r="155" spans="1:21" x14ac:dyDescent="0.25">
      <c r="A155" s="4"/>
      <c r="B155" s="1" t="s">
        <v>330</v>
      </c>
      <c r="C155" s="534"/>
      <c r="D155" s="534">
        <v>1</v>
      </c>
      <c r="E155" s="62">
        <v>1</v>
      </c>
      <c r="F155" s="534"/>
      <c r="G155" s="62"/>
      <c r="H155" s="534"/>
      <c r="I155" s="62"/>
      <c r="J155" s="542"/>
      <c r="K155" s="569">
        <f>SUM(C155:J155)</f>
        <v>2</v>
      </c>
      <c r="L155" s="534"/>
      <c r="M155" s="534"/>
      <c r="N155" s="62"/>
      <c r="O155" s="546"/>
      <c r="P155" s="546"/>
      <c r="Q155" s="558"/>
      <c r="R155" s="43"/>
      <c r="S155" s="573"/>
      <c r="T155" s="43">
        <f t="shared" si="20"/>
        <v>2</v>
      </c>
      <c r="U155" s="534"/>
    </row>
    <row r="156" spans="1:21" x14ac:dyDescent="0.25">
      <c r="A156" s="4"/>
      <c r="B156" s="1" t="s">
        <v>359</v>
      </c>
      <c r="C156" s="534"/>
      <c r="D156" s="534"/>
      <c r="E156" s="62">
        <v>1</v>
      </c>
      <c r="F156" s="534"/>
      <c r="G156" s="62"/>
      <c r="H156" s="534"/>
      <c r="I156" s="62"/>
      <c r="J156" s="542"/>
      <c r="K156" s="569">
        <f>SUM(C156:J156)</f>
        <v>1</v>
      </c>
      <c r="L156" s="534"/>
      <c r="M156" s="534"/>
      <c r="N156" s="62"/>
      <c r="O156" s="546"/>
      <c r="P156" s="546"/>
      <c r="Q156" s="558"/>
      <c r="R156" s="43">
        <v>1</v>
      </c>
      <c r="S156" s="573">
        <f t="shared" si="22"/>
        <v>1</v>
      </c>
      <c r="T156" s="43">
        <f t="shared" si="20"/>
        <v>2</v>
      </c>
      <c r="U156" s="534"/>
    </row>
    <row r="157" spans="1:21" x14ac:dyDescent="0.25">
      <c r="A157" s="4"/>
      <c r="B157" s="1" t="s">
        <v>324</v>
      </c>
      <c r="C157" s="534">
        <v>1</v>
      </c>
      <c r="D157" s="534">
        <v>1</v>
      </c>
      <c r="E157" s="62">
        <v>1</v>
      </c>
      <c r="F157" s="534">
        <v>1</v>
      </c>
      <c r="G157" s="62"/>
      <c r="H157" s="534"/>
      <c r="I157" s="62"/>
      <c r="J157" s="542"/>
      <c r="K157" s="569">
        <f>SUM(C157:J157)</f>
        <v>4</v>
      </c>
      <c r="L157" s="534"/>
      <c r="M157" s="534">
        <v>1</v>
      </c>
      <c r="N157" s="62"/>
      <c r="O157" s="546"/>
      <c r="P157" s="546">
        <v>1</v>
      </c>
      <c r="Q157" s="558">
        <v>1</v>
      </c>
      <c r="R157" s="43">
        <v>1</v>
      </c>
      <c r="S157" s="573">
        <f t="shared" si="22"/>
        <v>4</v>
      </c>
      <c r="T157" s="43">
        <f t="shared" si="20"/>
        <v>8</v>
      </c>
      <c r="U157" s="534"/>
    </row>
    <row r="158" spans="1:21" x14ac:dyDescent="0.25">
      <c r="A158" s="4"/>
      <c r="B158" s="1" t="s">
        <v>325</v>
      </c>
      <c r="C158" s="534"/>
      <c r="D158" s="534"/>
      <c r="E158" s="62">
        <v>1</v>
      </c>
      <c r="F158" s="534"/>
      <c r="G158" s="62"/>
      <c r="H158" s="534"/>
      <c r="I158" s="62"/>
      <c r="J158" s="542"/>
      <c r="K158" s="569">
        <f>SUM(C158:J158)</f>
        <v>1</v>
      </c>
      <c r="L158" s="534"/>
      <c r="M158" s="534"/>
      <c r="N158" s="62"/>
      <c r="O158" s="546">
        <v>1</v>
      </c>
      <c r="P158" s="546"/>
      <c r="Q158" s="558">
        <v>1</v>
      </c>
      <c r="R158" s="43"/>
      <c r="S158" s="573">
        <f t="shared" si="22"/>
        <v>2</v>
      </c>
      <c r="T158" s="43">
        <f t="shared" si="20"/>
        <v>3</v>
      </c>
      <c r="U158" s="534"/>
    </row>
    <row r="159" spans="1:21" x14ac:dyDescent="0.25">
      <c r="A159" s="4"/>
      <c r="B159" s="1"/>
      <c r="C159" s="535">
        <f>SUM(C134:C158)</f>
        <v>13</v>
      </c>
      <c r="D159" s="535">
        <f>SUM(D134:D158)</f>
        <v>9</v>
      </c>
      <c r="E159" s="585">
        <f>SUM(E134:E158)</f>
        <v>15</v>
      </c>
      <c r="F159" s="118">
        <f t="shared" ref="F159:I159" si="23">SUM(F134:F158)</f>
        <v>3</v>
      </c>
      <c r="G159" s="585">
        <f t="shared" si="23"/>
        <v>3</v>
      </c>
      <c r="H159" s="118">
        <f t="shared" si="23"/>
        <v>6</v>
      </c>
      <c r="I159" s="585">
        <f t="shared" si="23"/>
        <v>8</v>
      </c>
      <c r="J159" s="543">
        <f>SUM(J134:J158)</f>
        <v>6</v>
      </c>
      <c r="K159" s="572">
        <f>SUM(K134:K158)</f>
        <v>63</v>
      </c>
      <c r="L159" s="535">
        <f t="shared" ref="L159:M159" si="24">SUM(L134:L158)</f>
        <v>3</v>
      </c>
      <c r="M159" s="535">
        <f t="shared" si="24"/>
        <v>3</v>
      </c>
      <c r="N159" s="62"/>
      <c r="O159" s="547">
        <f>SUM(O134:O158)</f>
        <v>7</v>
      </c>
      <c r="P159" s="547">
        <f>SUM(P134:P158)</f>
        <v>4</v>
      </c>
      <c r="Q159" s="118">
        <f>SUM(Q134:Q158)</f>
        <v>5</v>
      </c>
      <c r="R159" s="2">
        <f>SUM(R134:R158)</f>
        <v>22</v>
      </c>
      <c r="S159" s="567">
        <f>SUM(S134:S158)</f>
        <v>44</v>
      </c>
      <c r="T159" s="2">
        <f t="shared" ref="T159" si="25">K159+S159</f>
        <v>107</v>
      </c>
      <c r="U159" s="534"/>
    </row>
    <row r="160" spans="1:21" x14ac:dyDescent="0.25">
      <c r="A160" s="4"/>
      <c r="B160" s="1"/>
      <c r="C160" s="556"/>
      <c r="D160" s="556"/>
      <c r="E160" s="556"/>
      <c r="F160" s="556"/>
      <c r="G160" s="556"/>
      <c r="H160" s="556"/>
      <c r="I160" s="556"/>
      <c r="J160" s="542"/>
      <c r="K160" s="569"/>
      <c r="L160" s="556"/>
      <c r="M160" s="556"/>
      <c r="N160" s="557"/>
      <c r="O160" s="546"/>
      <c r="P160" s="546"/>
      <c r="Q160" s="558"/>
      <c r="R160" s="43"/>
      <c r="S160" s="573"/>
      <c r="T160" s="43"/>
      <c r="U160" s="584"/>
    </row>
    <row r="161" spans="1:21" x14ac:dyDescent="0.25">
      <c r="A161" s="656" t="s">
        <v>336</v>
      </c>
      <c r="B161" s="657"/>
      <c r="C161" s="534"/>
      <c r="D161" s="534"/>
      <c r="E161" s="62"/>
      <c r="F161" s="534"/>
      <c r="G161" s="62"/>
      <c r="H161" s="534"/>
      <c r="I161" s="62"/>
      <c r="J161" s="542"/>
      <c r="K161" s="569"/>
      <c r="L161" s="534"/>
      <c r="M161" s="534"/>
      <c r="N161" s="62"/>
      <c r="O161" s="546"/>
      <c r="P161" s="546"/>
      <c r="Q161" s="558"/>
      <c r="R161" s="43"/>
      <c r="S161" s="573"/>
      <c r="T161" s="43"/>
      <c r="U161" s="534"/>
    </row>
    <row r="162" spans="1:21" x14ac:dyDescent="0.25">
      <c r="A162" s="4"/>
      <c r="B162" s="1" t="s">
        <v>443</v>
      </c>
      <c r="C162" s="534"/>
      <c r="D162" s="534"/>
      <c r="E162" s="62"/>
      <c r="F162" s="534"/>
      <c r="G162" s="62"/>
      <c r="H162" s="534"/>
      <c r="I162" s="62"/>
      <c r="J162" s="542"/>
      <c r="K162" s="569"/>
      <c r="L162" s="534"/>
      <c r="M162" s="534"/>
      <c r="N162" s="62"/>
      <c r="O162" s="546">
        <v>1</v>
      </c>
      <c r="P162" s="546"/>
      <c r="Q162" s="558"/>
      <c r="R162" s="43"/>
      <c r="S162" s="573">
        <f t="shared" ref="S162:S174" si="26">SUM(L162:R162)</f>
        <v>1</v>
      </c>
      <c r="T162" s="43">
        <f t="shared" ref="T162:T174" si="27">K162+S162</f>
        <v>1</v>
      </c>
      <c r="U162" s="534"/>
    </row>
    <row r="163" spans="1:21" x14ac:dyDescent="0.25">
      <c r="A163" s="4"/>
      <c r="B163" s="1" t="s">
        <v>338</v>
      </c>
      <c r="C163" s="534">
        <v>1</v>
      </c>
      <c r="D163" s="534"/>
      <c r="E163" s="62">
        <v>1</v>
      </c>
      <c r="F163" s="534"/>
      <c r="G163" s="62"/>
      <c r="H163" s="534"/>
      <c r="I163" s="62">
        <v>1</v>
      </c>
      <c r="J163" s="542">
        <v>1</v>
      </c>
      <c r="K163" s="569">
        <f t="shared" ref="K163:K174" si="28">SUM(C163:J163)</f>
        <v>4</v>
      </c>
      <c r="L163" s="534"/>
      <c r="M163" s="534"/>
      <c r="N163" s="62"/>
      <c r="O163" s="546">
        <v>1</v>
      </c>
      <c r="P163" s="546"/>
      <c r="Q163" s="558"/>
      <c r="R163" s="43">
        <v>1</v>
      </c>
      <c r="S163" s="573">
        <f t="shared" si="26"/>
        <v>2</v>
      </c>
      <c r="T163" s="43">
        <f t="shared" si="27"/>
        <v>6</v>
      </c>
      <c r="U163" s="534"/>
    </row>
    <row r="164" spans="1:21" x14ac:dyDescent="0.25">
      <c r="A164" s="4"/>
      <c r="B164" s="1" t="s">
        <v>339</v>
      </c>
      <c r="C164" s="534">
        <v>1</v>
      </c>
      <c r="D164" s="534">
        <v>1</v>
      </c>
      <c r="E164" s="62">
        <v>1</v>
      </c>
      <c r="F164" s="534"/>
      <c r="G164" s="62"/>
      <c r="H164" s="534"/>
      <c r="I164" s="62"/>
      <c r="J164" s="542"/>
      <c r="K164" s="569">
        <f t="shared" si="28"/>
        <v>3</v>
      </c>
      <c r="L164" s="534">
        <v>1</v>
      </c>
      <c r="M164" s="534">
        <v>1</v>
      </c>
      <c r="N164" s="62"/>
      <c r="O164" s="546">
        <v>1</v>
      </c>
      <c r="P164" s="546"/>
      <c r="Q164" s="558">
        <v>1</v>
      </c>
      <c r="R164" s="43"/>
      <c r="S164" s="573">
        <f t="shared" si="26"/>
        <v>4</v>
      </c>
      <c r="T164" s="43">
        <f t="shared" si="27"/>
        <v>7</v>
      </c>
      <c r="U164" s="534"/>
    </row>
    <row r="165" spans="1:21" x14ac:dyDescent="0.25">
      <c r="A165" s="4"/>
      <c r="B165" s="1" t="s">
        <v>375</v>
      </c>
      <c r="C165" s="534">
        <v>1</v>
      </c>
      <c r="D165" s="534"/>
      <c r="E165" s="62">
        <v>1</v>
      </c>
      <c r="F165" s="534"/>
      <c r="G165" s="62"/>
      <c r="H165" s="534"/>
      <c r="I165" s="62"/>
      <c r="J165" s="542">
        <v>1</v>
      </c>
      <c r="K165" s="569">
        <f t="shared" si="28"/>
        <v>3</v>
      </c>
      <c r="L165" s="534">
        <v>1</v>
      </c>
      <c r="M165" s="534"/>
      <c r="N165" s="62"/>
      <c r="O165" s="546"/>
      <c r="P165" s="546">
        <v>1</v>
      </c>
      <c r="Q165" s="558"/>
      <c r="R165" s="43">
        <v>1</v>
      </c>
      <c r="S165" s="573">
        <f t="shared" si="26"/>
        <v>3</v>
      </c>
      <c r="T165" s="43">
        <f t="shared" si="27"/>
        <v>6</v>
      </c>
      <c r="U165" s="534"/>
    </row>
    <row r="166" spans="1:21" x14ac:dyDescent="0.25">
      <c r="A166" s="4"/>
      <c r="B166" s="1" t="s">
        <v>379</v>
      </c>
      <c r="C166" s="534">
        <v>1</v>
      </c>
      <c r="D166" s="534"/>
      <c r="E166" s="62">
        <v>1</v>
      </c>
      <c r="F166" s="534"/>
      <c r="G166" s="62">
        <v>1</v>
      </c>
      <c r="H166" s="534"/>
      <c r="I166" s="62"/>
      <c r="J166" s="542"/>
      <c r="K166" s="569">
        <f t="shared" si="28"/>
        <v>3</v>
      </c>
      <c r="L166" s="534">
        <v>1</v>
      </c>
      <c r="M166" s="534">
        <v>1</v>
      </c>
      <c r="N166" s="62"/>
      <c r="O166" s="546">
        <v>1</v>
      </c>
      <c r="P166" s="546"/>
      <c r="Q166" s="558"/>
      <c r="R166" s="43">
        <v>1</v>
      </c>
      <c r="S166" s="573">
        <f t="shared" si="26"/>
        <v>4</v>
      </c>
      <c r="T166" s="43">
        <f t="shared" si="27"/>
        <v>7</v>
      </c>
      <c r="U166" s="534"/>
    </row>
    <row r="167" spans="1:21" x14ac:dyDescent="0.25">
      <c r="A167" s="4"/>
      <c r="B167" s="1" t="s">
        <v>337</v>
      </c>
      <c r="C167" s="534">
        <v>1</v>
      </c>
      <c r="D167" s="534">
        <v>1</v>
      </c>
      <c r="E167" s="62">
        <v>1</v>
      </c>
      <c r="F167" s="534"/>
      <c r="G167" s="62"/>
      <c r="H167" s="534"/>
      <c r="I167" s="62">
        <v>1</v>
      </c>
      <c r="J167" s="542"/>
      <c r="K167" s="569">
        <f t="shared" si="28"/>
        <v>4</v>
      </c>
      <c r="L167" s="534">
        <v>1</v>
      </c>
      <c r="M167" s="534"/>
      <c r="N167" s="62"/>
      <c r="O167" s="546"/>
      <c r="P167" s="546">
        <v>1</v>
      </c>
      <c r="Q167" s="558"/>
      <c r="R167" s="43">
        <v>1</v>
      </c>
      <c r="S167" s="573">
        <f t="shared" si="26"/>
        <v>3</v>
      </c>
      <c r="T167" s="43">
        <f t="shared" si="27"/>
        <v>7</v>
      </c>
      <c r="U167" s="534"/>
    </row>
    <row r="168" spans="1:21" x14ac:dyDescent="0.25">
      <c r="A168" s="4"/>
      <c r="B168" s="1" t="s">
        <v>335</v>
      </c>
      <c r="C168" s="534">
        <v>1</v>
      </c>
      <c r="D168" s="534">
        <v>1</v>
      </c>
      <c r="E168" s="62">
        <v>1</v>
      </c>
      <c r="F168" s="534"/>
      <c r="G168" s="62"/>
      <c r="H168" s="534"/>
      <c r="I168" s="62"/>
      <c r="J168" s="542"/>
      <c r="K168" s="569">
        <f t="shared" si="28"/>
        <v>3</v>
      </c>
      <c r="L168" s="534">
        <v>1</v>
      </c>
      <c r="M168" s="534"/>
      <c r="N168" s="62"/>
      <c r="O168" s="546"/>
      <c r="P168" s="546">
        <v>1</v>
      </c>
      <c r="Q168" s="558"/>
      <c r="R168" s="43">
        <v>1</v>
      </c>
      <c r="S168" s="573">
        <f t="shared" si="26"/>
        <v>3</v>
      </c>
      <c r="T168" s="43">
        <f t="shared" si="27"/>
        <v>6</v>
      </c>
      <c r="U168" s="534"/>
    </row>
    <row r="169" spans="1:21" x14ac:dyDescent="0.25">
      <c r="A169" s="4"/>
      <c r="B169" s="1" t="s">
        <v>340</v>
      </c>
      <c r="C169" s="534">
        <v>1</v>
      </c>
      <c r="D169" s="534">
        <v>1</v>
      </c>
      <c r="E169" s="62">
        <v>1</v>
      </c>
      <c r="F169" s="534"/>
      <c r="G169" s="62"/>
      <c r="H169" s="534">
        <v>1</v>
      </c>
      <c r="I169" s="62">
        <v>1</v>
      </c>
      <c r="J169" s="542">
        <v>1</v>
      </c>
      <c r="K169" s="569">
        <f t="shared" si="28"/>
        <v>6</v>
      </c>
      <c r="L169" s="534"/>
      <c r="M169" s="534"/>
      <c r="N169" s="62"/>
      <c r="O169" s="546"/>
      <c r="P169" s="546">
        <v>1</v>
      </c>
      <c r="Q169" s="558"/>
      <c r="R169" s="43">
        <v>1</v>
      </c>
      <c r="S169" s="573">
        <f t="shared" si="26"/>
        <v>2</v>
      </c>
      <c r="T169" s="43">
        <f t="shared" si="27"/>
        <v>8</v>
      </c>
      <c r="U169" s="534"/>
    </row>
    <row r="170" spans="1:21" x14ac:dyDescent="0.25">
      <c r="A170" s="4"/>
      <c r="B170" s="1" t="s">
        <v>377</v>
      </c>
      <c r="C170" s="534">
        <v>1</v>
      </c>
      <c r="D170" s="534"/>
      <c r="E170" s="62"/>
      <c r="F170" s="534"/>
      <c r="G170" s="62"/>
      <c r="H170" s="534"/>
      <c r="I170" s="62"/>
      <c r="J170" s="542"/>
      <c r="K170" s="569">
        <f t="shared" si="28"/>
        <v>1</v>
      </c>
      <c r="L170" s="534">
        <v>1</v>
      </c>
      <c r="M170" s="534"/>
      <c r="N170" s="62"/>
      <c r="O170" s="546">
        <v>1</v>
      </c>
      <c r="P170" s="546"/>
      <c r="Q170" s="558"/>
      <c r="R170" s="43">
        <v>1</v>
      </c>
      <c r="S170" s="573">
        <f t="shared" si="26"/>
        <v>3</v>
      </c>
      <c r="T170" s="43">
        <f t="shared" si="27"/>
        <v>4</v>
      </c>
      <c r="U170" s="534"/>
    </row>
    <row r="171" spans="1:21" x14ac:dyDescent="0.25">
      <c r="A171" s="4"/>
      <c r="B171" s="1" t="s">
        <v>549</v>
      </c>
      <c r="C171" s="534">
        <v>1</v>
      </c>
      <c r="D171" s="534">
        <v>1</v>
      </c>
      <c r="E171" s="62"/>
      <c r="F171" s="534"/>
      <c r="G171" s="62"/>
      <c r="H171" s="534">
        <v>1</v>
      </c>
      <c r="I171" s="62">
        <v>1</v>
      </c>
      <c r="J171" s="542">
        <v>1</v>
      </c>
      <c r="K171" s="569">
        <f t="shared" si="28"/>
        <v>5</v>
      </c>
      <c r="L171" s="534">
        <v>1</v>
      </c>
      <c r="M171" s="534"/>
      <c r="N171" s="62"/>
      <c r="O171" s="546">
        <v>1</v>
      </c>
      <c r="P171" s="546">
        <v>1</v>
      </c>
      <c r="Q171" s="558">
        <v>1</v>
      </c>
      <c r="R171" s="43">
        <v>1</v>
      </c>
      <c r="S171" s="573">
        <f t="shared" si="26"/>
        <v>5</v>
      </c>
      <c r="T171" s="43">
        <f t="shared" si="27"/>
        <v>10</v>
      </c>
      <c r="U171" s="534"/>
    </row>
    <row r="172" spans="1:21" x14ac:dyDescent="0.25">
      <c r="A172" s="4"/>
      <c r="B172" s="1" t="s">
        <v>550</v>
      </c>
      <c r="C172" s="534">
        <v>1</v>
      </c>
      <c r="D172" s="534">
        <v>1</v>
      </c>
      <c r="E172" s="62">
        <v>1</v>
      </c>
      <c r="F172" s="534"/>
      <c r="G172" s="62"/>
      <c r="H172" s="534">
        <v>1</v>
      </c>
      <c r="I172" s="62">
        <v>1</v>
      </c>
      <c r="J172" s="542">
        <v>1</v>
      </c>
      <c r="K172" s="569">
        <f t="shared" si="28"/>
        <v>6</v>
      </c>
      <c r="L172" s="534">
        <v>1</v>
      </c>
      <c r="M172" s="534">
        <v>1</v>
      </c>
      <c r="N172" s="62"/>
      <c r="O172" s="546">
        <v>1</v>
      </c>
      <c r="P172" s="546"/>
      <c r="Q172" s="558">
        <v>1</v>
      </c>
      <c r="R172" s="43">
        <v>1</v>
      </c>
      <c r="S172" s="573">
        <f t="shared" si="26"/>
        <v>5</v>
      </c>
      <c r="T172" s="43">
        <f t="shared" si="27"/>
        <v>11</v>
      </c>
      <c r="U172" s="534"/>
    </row>
    <row r="173" spans="1:21" x14ac:dyDescent="0.25">
      <c r="A173" s="4"/>
      <c r="B173" s="1" t="s">
        <v>341</v>
      </c>
      <c r="C173" s="534">
        <v>1</v>
      </c>
      <c r="D173" s="534">
        <v>1</v>
      </c>
      <c r="E173" s="62">
        <v>1</v>
      </c>
      <c r="F173" s="534"/>
      <c r="G173" s="62"/>
      <c r="H173" s="534">
        <v>1</v>
      </c>
      <c r="I173" s="62">
        <v>1</v>
      </c>
      <c r="J173" s="542">
        <v>1</v>
      </c>
      <c r="K173" s="569">
        <f t="shared" si="28"/>
        <v>6</v>
      </c>
      <c r="L173" s="534"/>
      <c r="M173" s="534"/>
      <c r="N173" s="62">
        <v>1</v>
      </c>
      <c r="O173" s="546">
        <v>1</v>
      </c>
      <c r="P173" s="546">
        <v>1</v>
      </c>
      <c r="Q173" s="558">
        <v>1</v>
      </c>
      <c r="R173" s="43">
        <v>1</v>
      </c>
      <c r="S173" s="573">
        <f t="shared" si="26"/>
        <v>5</v>
      </c>
      <c r="T173" s="43">
        <f t="shared" si="27"/>
        <v>11</v>
      </c>
      <c r="U173" s="534"/>
    </row>
    <row r="174" spans="1:21" x14ac:dyDescent="0.25">
      <c r="A174" s="4"/>
      <c r="B174" s="1" t="s">
        <v>551</v>
      </c>
      <c r="C174" s="534">
        <v>1</v>
      </c>
      <c r="D174" s="534">
        <v>1</v>
      </c>
      <c r="E174" s="62">
        <v>1</v>
      </c>
      <c r="F174" s="534"/>
      <c r="G174" s="62"/>
      <c r="H174" s="534"/>
      <c r="I174" s="62"/>
      <c r="J174" s="542">
        <v>1</v>
      </c>
      <c r="K174" s="569">
        <f t="shared" si="28"/>
        <v>4</v>
      </c>
      <c r="L174" s="534">
        <v>1</v>
      </c>
      <c r="M174" s="534"/>
      <c r="N174" s="62"/>
      <c r="O174" s="546"/>
      <c r="P174" s="546"/>
      <c r="Q174" s="558">
        <v>1</v>
      </c>
      <c r="R174" s="43">
        <v>1</v>
      </c>
      <c r="S174" s="573">
        <f t="shared" si="26"/>
        <v>3</v>
      </c>
      <c r="T174" s="43">
        <f t="shared" si="27"/>
        <v>7</v>
      </c>
      <c r="U174" s="534"/>
    </row>
    <row r="175" spans="1:21" x14ac:dyDescent="0.25">
      <c r="A175" s="4"/>
      <c r="B175" s="1"/>
      <c r="C175" s="535">
        <f t="shared" ref="C175:I175" si="29">SUM(C162:C174)</f>
        <v>12</v>
      </c>
      <c r="D175" s="535">
        <f t="shared" si="29"/>
        <v>8</v>
      </c>
      <c r="E175" s="58">
        <f t="shared" si="29"/>
        <v>10</v>
      </c>
      <c r="F175" s="535">
        <f t="shared" si="29"/>
        <v>0</v>
      </c>
      <c r="G175" s="58">
        <f t="shared" si="29"/>
        <v>1</v>
      </c>
      <c r="H175" s="535">
        <f t="shared" si="29"/>
        <v>4</v>
      </c>
      <c r="I175" s="58">
        <f t="shared" si="29"/>
        <v>6</v>
      </c>
      <c r="J175" s="543">
        <f t="shared" ref="J175:S175" si="30">SUM(J162:J174)</f>
        <v>7</v>
      </c>
      <c r="K175" s="572">
        <f t="shared" si="30"/>
        <v>48</v>
      </c>
      <c r="L175" s="535">
        <f t="shared" si="30"/>
        <v>9</v>
      </c>
      <c r="M175" s="535">
        <f t="shared" si="30"/>
        <v>3</v>
      </c>
      <c r="N175" s="58">
        <f t="shared" si="30"/>
        <v>1</v>
      </c>
      <c r="O175" s="547">
        <f t="shared" si="30"/>
        <v>8</v>
      </c>
      <c r="P175" s="547">
        <f t="shared" si="30"/>
        <v>6</v>
      </c>
      <c r="Q175" s="118">
        <f t="shared" si="30"/>
        <v>5</v>
      </c>
      <c r="R175" s="2">
        <f t="shared" si="30"/>
        <v>11</v>
      </c>
      <c r="S175" s="567">
        <f t="shared" si="30"/>
        <v>43</v>
      </c>
      <c r="T175" s="2">
        <f t="shared" ref="T175" si="31">K175+S175</f>
        <v>91</v>
      </c>
      <c r="U175" s="534"/>
    </row>
    <row r="176" spans="1:21" x14ac:dyDescent="0.25">
      <c r="A176" s="4"/>
      <c r="B176" s="1"/>
      <c r="C176" s="556"/>
      <c r="D176" s="556"/>
      <c r="E176" s="557"/>
      <c r="F176" s="556"/>
      <c r="G176" s="557"/>
      <c r="H176" s="556"/>
      <c r="I176" s="557"/>
      <c r="J176" s="542"/>
      <c r="K176" s="569"/>
      <c r="L176" s="556"/>
      <c r="M176" s="556"/>
      <c r="N176" s="557"/>
      <c r="O176" s="546"/>
      <c r="P176" s="546"/>
      <c r="Q176" s="558"/>
      <c r="R176" s="43"/>
      <c r="S176" s="573"/>
      <c r="T176" s="43"/>
      <c r="U176" s="584"/>
    </row>
    <row r="177" spans="1:21" x14ac:dyDescent="0.25">
      <c r="A177" s="656" t="s">
        <v>342</v>
      </c>
      <c r="B177" s="657"/>
      <c r="C177" s="534"/>
      <c r="D177" s="534"/>
      <c r="E177" s="62"/>
      <c r="F177" s="534"/>
      <c r="G177" s="62"/>
      <c r="H177" s="534"/>
      <c r="I177" s="62"/>
      <c r="J177" s="542"/>
      <c r="K177" s="569"/>
      <c r="L177" s="534"/>
      <c r="M177" s="534"/>
      <c r="N177" s="62"/>
      <c r="O177" s="546"/>
      <c r="P177" s="546"/>
      <c r="Q177" s="558"/>
      <c r="R177" s="43"/>
      <c r="S177" s="573"/>
      <c r="T177" s="43"/>
      <c r="U177" s="534"/>
    </row>
    <row r="178" spans="1:21" x14ac:dyDescent="0.25">
      <c r="A178" s="4"/>
      <c r="B178" s="1" t="s">
        <v>495</v>
      </c>
      <c r="C178" s="534"/>
      <c r="D178" s="534"/>
      <c r="E178" s="62"/>
      <c r="F178" s="534"/>
      <c r="G178" s="62"/>
      <c r="H178" s="534"/>
      <c r="I178" s="62"/>
      <c r="J178" s="542"/>
      <c r="K178" s="569"/>
      <c r="L178" s="534"/>
      <c r="M178" s="534"/>
      <c r="N178" s="62"/>
      <c r="O178" s="546"/>
      <c r="P178" s="546"/>
      <c r="Q178" s="558"/>
      <c r="R178" s="43">
        <v>1</v>
      </c>
      <c r="S178" s="573">
        <f t="shared" ref="S178:S204" si="32">SUM(L178:R178)</f>
        <v>1</v>
      </c>
      <c r="T178" s="43">
        <f t="shared" ref="T178:T204" si="33">K178+S178</f>
        <v>1</v>
      </c>
      <c r="U178" s="534"/>
    </row>
    <row r="179" spans="1:21" x14ac:dyDescent="0.25">
      <c r="A179" s="4"/>
      <c r="B179" s="1" t="s">
        <v>496</v>
      </c>
      <c r="C179" s="534"/>
      <c r="D179" s="534"/>
      <c r="E179" s="62"/>
      <c r="F179" s="534"/>
      <c r="G179" s="62"/>
      <c r="H179" s="534"/>
      <c r="I179" s="62"/>
      <c r="J179" s="542"/>
      <c r="K179" s="569"/>
      <c r="L179" s="534"/>
      <c r="M179" s="534"/>
      <c r="N179" s="62"/>
      <c r="O179" s="546"/>
      <c r="P179" s="546"/>
      <c r="Q179" s="558"/>
      <c r="R179" s="43">
        <v>1</v>
      </c>
      <c r="S179" s="573">
        <f t="shared" si="32"/>
        <v>1</v>
      </c>
      <c r="T179" s="43">
        <f t="shared" si="33"/>
        <v>1</v>
      </c>
      <c r="U179" s="534"/>
    </row>
    <row r="180" spans="1:21" x14ac:dyDescent="0.25">
      <c r="A180" s="4"/>
      <c r="B180" s="1" t="s">
        <v>367</v>
      </c>
      <c r="C180" s="534">
        <v>1</v>
      </c>
      <c r="D180" s="534"/>
      <c r="E180" s="62"/>
      <c r="F180" s="534"/>
      <c r="G180" s="62"/>
      <c r="H180" s="534">
        <v>1</v>
      </c>
      <c r="I180" s="62"/>
      <c r="J180" s="542">
        <v>1</v>
      </c>
      <c r="K180" s="569">
        <f>SUM(C180:J180)</f>
        <v>3</v>
      </c>
      <c r="L180" s="534"/>
      <c r="M180" s="534">
        <v>1</v>
      </c>
      <c r="N180" s="62"/>
      <c r="O180" s="546">
        <v>1</v>
      </c>
      <c r="P180" s="546">
        <v>1</v>
      </c>
      <c r="Q180" s="558">
        <v>1</v>
      </c>
      <c r="R180" s="43"/>
      <c r="S180" s="573">
        <f t="shared" si="32"/>
        <v>4</v>
      </c>
      <c r="T180" s="43">
        <f t="shared" si="33"/>
        <v>7</v>
      </c>
      <c r="U180" s="534"/>
    </row>
    <row r="181" spans="1:21" x14ac:dyDescent="0.25">
      <c r="A181" s="4"/>
      <c r="B181" s="1" t="s">
        <v>370</v>
      </c>
      <c r="C181" s="534">
        <v>1</v>
      </c>
      <c r="D181" s="534"/>
      <c r="E181" s="62"/>
      <c r="F181" s="534">
        <v>1</v>
      </c>
      <c r="G181" s="62"/>
      <c r="H181" s="534">
        <v>1</v>
      </c>
      <c r="I181" s="62"/>
      <c r="J181" s="542"/>
      <c r="K181" s="569">
        <f>SUM(C181:J181)</f>
        <v>3</v>
      </c>
      <c r="L181" s="534">
        <v>1</v>
      </c>
      <c r="M181" s="534"/>
      <c r="N181" s="62">
        <v>1</v>
      </c>
      <c r="O181" s="546"/>
      <c r="P181" s="546">
        <v>1</v>
      </c>
      <c r="Q181" s="558">
        <v>1</v>
      </c>
      <c r="R181" s="43">
        <v>1</v>
      </c>
      <c r="S181" s="573">
        <f t="shared" si="32"/>
        <v>5</v>
      </c>
      <c r="T181" s="43">
        <f t="shared" si="33"/>
        <v>8</v>
      </c>
      <c r="U181" s="534"/>
    </row>
    <row r="182" spans="1:21" x14ac:dyDescent="0.25">
      <c r="A182" s="4"/>
      <c r="B182" s="1" t="s">
        <v>488</v>
      </c>
      <c r="C182" s="534"/>
      <c r="D182" s="534"/>
      <c r="E182" s="62"/>
      <c r="F182" s="534"/>
      <c r="G182" s="62"/>
      <c r="H182" s="534"/>
      <c r="I182" s="62"/>
      <c r="J182" s="542"/>
      <c r="K182" s="569"/>
      <c r="L182" s="534"/>
      <c r="M182" s="534"/>
      <c r="N182" s="62"/>
      <c r="O182" s="546"/>
      <c r="P182" s="546"/>
      <c r="Q182" s="558">
        <v>1</v>
      </c>
      <c r="R182" s="43">
        <v>1</v>
      </c>
      <c r="S182" s="573">
        <f t="shared" si="32"/>
        <v>2</v>
      </c>
      <c r="T182" s="43">
        <f t="shared" si="33"/>
        <v>2</v>
      </c>
      <c r="U182" s="534"/>
    </row>
    <row r="183" spans="1:21" x14ac:dyDescent="0.25">
      <c r="A183" s="4"/>
      <c r="B183" s="1" t="s">
        <v>374</v>
      </c>
      <c r="C183" s="534">
        <v>1</v>
      </c>
      <c r="D183" s="534"/>
      <c r="E183" s="62"/>
      <c r="F183" s="534"/>
      <c r="G183" s="62">
        <v>1</v>
      </c>
      <c r="H183" s="534"/>
      <c r="I183" s="62"/>
      <c r="J183" s="542">
        <v>1</v>
      </c>
      <c r="K183" s="569">
        <f>SUM(C183:J183)</f>
        <v>3</v>
      </c>
      <c r="L183" s="534"/>
      <c r="M183" s="534"/>
      <c r="N183" s="62">
        <v>1</v>
      </c>
      <c r="O183" s="546">
        <v>1</v>
      </c>
      <c r="P183" s="546">
        <v>1</v>
      </c>
      <c r="Q183" s="558">
        <v>1</v>
      </c>
      <c r="R183" s="43">
        <v>1</v>
      </c>
      <c r="S183" s="573">
        <f t="shared" si="32"/>
        <v>5</v>
      </c>
      <c r="T183" s="43">
        <f t="shared" si="33"/>
        <v>8</v>
      </c>
      <c r="U183" s="534"/>
    </row>
    <row r="184" spans="1:21" x14ac:dyDescent="0.25">
      <c r="A184" s="4"/>
      <c r="B184" s="1" t="s">
        <v>378</v>
      </c>
      <c r="C184" s="534">
        <v>1</v>
      </c>
      <c r="D184" s="534"/>
      <c r="E184" s="62"/>
      <c r="F184" s="534"/>
      <c r="G184" s="62">
        <v>1</v>
      </c>
      <c r="H184" s="534"/>
      <c r="I184" s="62"/>
      <c r="J184" s="542">
        <v>1</v>
      </c>
      <c r="K184" s="569">
        <f>SUM(C184:J184)</f>
        <v>3</v>
      </c>
      <c r="L184" s="534"/>
      <c r="M184" s="534"/>
      <c r="N184" s="62"/>
      <c r="O184" s="546"/>
      <c r="P184" s="546">
        <v>1</v>
      </c>
      <c r="Q184" s="558">
        <v>1</v>
      </c>
      <c r="R184" s="43">
        <v>1</v>
      </c>
      <c r="S184" s="573">
        <f t="shared" si="32"/>
        <v>3</v>
      </c>
      <c r="T184" s="43">
        <f t="shared" si="33"/>
        <v>6</v>
      </c>
      <c r="U184" s="534"/>
    </row>
    <row r="185" spans="1:21" x14ac:dyDescent="0.25">
      <c r="A185" s="4"/>
      <c r="B185" s="1" t="s">
        <v>421</v>
      </c>
      <c r="C185" s="534"/>
      <c r="D185" s="534"/>
      <c r="E185" s="62"/>
      <c r="F185" s="534"/>
      <c r="G185" s="62"/>
      <c r="H185" s="534"/>
      <c r="I185" s="62"/>
      <c r="J185" s="542"/>
      <c r="K185" s="569"/>
      <c r="L185" s="534"/>
      <c r="M185" s="534">
        <v>1</v>
      </c>
      <c r="N185" s="62"/>
      <c r="O185" s="546">
        <v>1</v>
      </c>
      <c r="P185" s="546"/>
      <c r="Q185" s="558">
        <v>1</v>
      </c>
      <c r="R185" s="43">
        <v>1</v>
      </c>
      <c r="S185" s="573">
        <f t="shared" si="32"/>
        <v>4</v>
      </c>
      <c r="T185" s="43">
        <f t="shared" si="33"/>
        <v>4</v>
      </c>
      <c r="U185" s="534"/>
    </row>
    <row r="186" spans="1:21" x14ac:dyDescent="0.25">
      <c r="A186" s="4"/>
      <c r="B186" s="1" t="s">
        <v>371</v>
      </c>
      <c r="C186" s="534">
        <v>1</v>
      </c>
      <c r="D186" s="534"/>
      <c r="E186" s="62"/>
      <c r="F186" s="534"/>
      <c r="G186" s="62">
        <v>1</v>
      </c>
      <c r="H186" s="534"/>
      <c r="I186" s="62"/>
      <c r="J186" s="542"/>
      <c r="K186" s="569">
        <f>SUM(C186:J186)</f>
        <v>2</v>
      </c>
      <c r="L186" s="534"/>
      <c r="M186" s="534"/>
      <c r="N186" s="62"/>
      <c r="O186" s="546"/>
      <c r="P186" s="546"/>
      <c r="Q186" s="558">
        <v>1</v>
      </c>
      <c r="R186" s="43">
        <v>1</v>
      </c>
      <c r="S186" s="573">
        <f t="shared" si="32"/>
        <v>2</v>
      </c>
      <c r="T186" s="43">
        <f t="shared" si="33"/>
        <v>4</v>
      </c>
      <c r="U186" s="534"/>
    </row>
    <row r="187" spans="1:21" x14ac:dyDescent="0.25">
      <c r="A187" s="4"/>
      <c r="B187" s="1" t="s">
        <v>364</v>
      </c>
      <c r="C187" s="534">
        <v>1</v>
      </c>
      <c r="D187" s="534"/>
      <c r="E187" s="62">
        <v>1</v>
      </c>
      <c r="F187" s="534">
        <v>1</v>
      </c>
      <c r="G187" s="62">
        <v>1</v>
      </c>
      <c r="H187" s="534"/>
      <c r="I187" s="62">
        <v>1</v>
      </c>
      <c r="J187" s="542"/>
      <c r="K187" s="569">
        <f>SUM(C187:J187)</f>
        <v>5</v>
      </c>
      <c r="L187" s="534"/>
      <c r="M187" s="534"/>
      <c r="N187" s="62">
        <v>1</v>
      </c>
      <c r="O187" s="546"/>
      <c r="P187" s="546"/>
      <c r="Q187" s="558">
        <v>1</v>
      </c>
      <c r="R187" s="43">
        <v>1</v>
      </c>
      <c r="S187" s="573">
        <f t="shared" si="32"/>
        <v>3</v>
      </c>
      <c r="T187" s="43">
        <f t="shared" si="33"/>
        <v>8</v>
      </c>
      <c r="U187" s="534"/>
    </row>
    <row r="188" spans="1:21" x14ac:dyDescent="0.25">
      <c r="A188" s="4"/>
      <c r="B188" s="1" t="s">
        <v>363</v>
      </c>
      <c r="C188" s="536">
        <v>1</v>
      </c>
      <c r="D188" s="536"/>
      <c r="E188" s="549">
        <v>1</v>
      </c>
      <c r="F188" s="536">
        <v>1</v>
      </c>
      <c r="G188" s="549">
        <v>1</v>
      </c>
      <c r="H188" s="536"/>
      <c r="I188" s="549"/>
      <c r="J188" s="542"/>
      <c r="K188" s="569">
        <f>SUM(C188:J188)</f>
        <v>4</v>
      </c>
      <c r="L188" s="536"/>
      <c r="M188" s="536"/>
      <c r="N188" s="549">
        <v>1</v>
      </c>
      <c r="O188" s="546">
        <v>1</v>
      </c>
      <c r="P188" s="546">
        <v>1</v>
      </c>
      <c r="Q188" s="558">
        <v>1</v>
      </c>
      <c r="R188" s="43">
        <v>1</v>
      </c>
      <c r="S188" s="573">
        <f t="shared" si="32"/>
        <v>5</v>
      </c>
      <c r="T188" s="43">
        <f t="shared" si="33"/>
        <v>9</v>
      </c>
      <c r="U188" s="536"/>
    </row>
    <row r="189" spans="1:21" x14ac:dyDescent="0.25">
      <c r="A189" s="4"/>
      <c r="B189" s="1" t="s">
        <v>381</v>
      </c>
      <c r="C189" s="534">
        <v>1</v>
      </c>
      <c r="D189" s="534"/>
      <c r="E189" s="62"/>
      <c r="F189" s="534"/>
      <c r="G189" s="62"/>
      <c r="H189" s="534"/>
      <c r="I189" s="62"/>
      <c r="J189" s="542">
        <v>1</v>
      </c>
      <c r="K189" s="569">
        <f>SUM(C189:J189)</f>
        <v>2</v>
      </c>
      <c r="L189" s="534"/>
      <c r="M189" s="534"/>
      <c r="N189" s="62"/>
      <c r="O189" s="546"/>
      <c r="P189" s="546">
        <v>1</v>
      </c>
      <c r="Q189" s="558">
        <v>1</v>
      </c>
      <c r="R189" s="43">
        <v>1</v>
      </c>
      <c r="S189" s="573">
        <f t="shared" si="32"/>
        <v>3</v>
      </c>
      <c r="T189" s="43">
        <f t="shared" si="33"/>
        <v>5</v>
      </c>
      <c r="U189" s="534"/>
    </row>
    <row r="190" spans="1:21" x14ac:dyDescent="0.25">
      <c r="A190" s="4"/>
      <c r="B190" s="1" t="s">
        <v>366</v>
      </c>
      <c r="C190" s="534">
        <v>1</v>
      </c>
      <c r="D190" s="534"/>
      <c r="E190" s="62"/>
      <c r="F190" s="534">
        <v>1</v>
      </c>
      <c r="G190" s="62"/>
      <c r="H190" s="534"/>
      <c r="I190" s="62"/>
      <c r="J190" s="542">
        <v>1</v>
      </c>
      <c r="K190" s="569">
        <f>SUM(C190:J190)</f>
        <v>3</v>
      </c>
      <c r="L190" s="534"/>
      <c r="M190" s="534"/>
      <c r="N190" s="62"/>
      <c r="O190" s="546"/>
      <c r="P190" s="546">
        <v>1</v>
      </c>
      <c r="Q190" s="558">
        <v>1</v>
      </c>
      <c r="R190" s="43">
        <v>1</v>
      </c>
      <c r="S190" s="573">
        <f t="shared" si="32"/>
        <v>3</v>
      </c>
      <c r="T190" s="43">
        <f t="shared" si="33"/>
        <v>6</v>
      </c>
      <c r="U190" s="534"/>
    </row>
    <row r="191" spans="1:21" x14ac:dyDescent="0.25">
      <c r="A191" s="4"/>
      <c r="B191" s="1" t="s">
        <v>428</v>
      </c>
      <c r="C191" s="534"/>
      <c r="D191" s="534"/>
      <c r="E191" s="62"/>
      <c r="F191" s="534"/>
      <c r="G191" s="62"/>
      <c r="H191" s="534"/>
      <c r="I191" s="62"/>
      <c r="J191" s="542"/>
      <c r="K191" s="569"/>
      <c r="L191" s="534"/>
      <c r="M191" s="534"/>
      <c r="N191" s="62">
        <v>1</v>
      </c>
      <c r="O191" s="546">
        <v>1</v>
      </c>
      <c r="P191" s="546"/>
      <c r="Q191" s="558"/>
      <c r="R191" s="43">
        <v>1</v>
      </c>
      <c r="S191" s="573">
        <f t="shared" si="32"/>
        <v>3</v>
      </c>
      <c r="T191" s="43">
        <f t="shared" si="33"/>
        <v>3</v>
      </c>
      <c r="U191" s="534"/>
    </row>
    <row r="192" spans="1:21" x14ac:dyDescent="0.25">
      <c r="A192" s="4"/>
      <c r="B192" s="539" t="s">
        <v>795</v>
      </c>
      <c r="C192" s="534"/>
      <c r="D192" s="534"/>
      <c r="E192" s="62"/>
      <c r="F192" s="534">
        <v>1</v>
      </c>
      <c r="G192" s="62"/>
      <c r="H192" s="534"/>
      <c r="I192" s="62"/>
      <c r="J192" s="542">
        <v>1</v>
      </c>
      <c r="K192" s="569">
        <f>SUM(C192:J192)</f>
        <v>2</v>
      </c>
      <c r="L192" s="534"/>
      <c r="M192" s="534"/>
      <c r="N192" s="62"/>
      <c r="O192" s="546"/>
      <c r="P192" s="546"/>
      <c r="Q192" s="558">
        <v>1</v>
      </c>
      <c r="R192" s="43">
        <v>1</v>
      </c>
      <c r="S192" s="573">
        <f t="shared" si="32"/>
        <v>2</v>
      </c>
      <c r="T192" s="43">
        <f t="shared" si="33"/>
        <v>4</v>
      </c>
      <c r="U192" s="534"/>
    </row>
    <row r="193" spans="1:21" x14ac:dyDescent="0.25">
      <c r="A193" s="4"/>
      <c r="B193" s="1" t="s">
        <v>524</v>
      </c>
      <c r="C193" s="534"/>
      <c r="D193" s="534"/>
      <c r="E193" s="62"/>
      <c r="F193" s="534"/>
      <c r="G193" s="62"/>
      <c r="H193" s="534"/>
      <c r="I193" s="62"/>
      <c r="J193" s="542"/>
      <c r="K193" s="569"/>
      <c r="L193" s="534"/>
      <c r="M193" s="534"/>
      <c r="N193" s="62"/>
      <c r="O193" s="546"/>
      <c r="P193" s="546"/>
      <c r="Q193" s="558"/>
      <c r="R193" s="43">
        <v>1</v>
      </c>
      <c r="S193" s="573">
        <f t="shared" si="32"/>
        <v>1</v>
      </c>
      <c r="T193" s="43">
        <f t="shared" si="33"/>
        <v>1</v>
      </c>
      <c r="U193" s="534"/>
    </row>
    <row r="194" spans="1:21" x14ac:dyDescent="0.25">
      <c r="A194" s="4"/>
      <c r="B194" s="1" t="s">
        <v>369</v>
      </c>
      <c r="C194" s="534">
        <v>1</v>
      </c>
      <c r="D194" s="534"/>
      <c r="E194" s="62"/>
      <c r="F194" s="534"/>
      <c r="G194" s="62"/>
      <c r="H194" s="534"/>
      <c r="I194" s="62"/>
      <c r="J194" s="542"/>
      <c r="K194" s="569">
        <f>SUM(C194:J194)</f>
        <v>1</v>
      </c>
      <c r="L194" s="534">
        <v>1</v>
      </c>
      <c r="M194" s="534"/>
      <c r="N194" s="62"/>
      <c r="O194" s="546"/>
      <c r="P194" s="546"/>
      <c r="Q194" s="558">
        <v>1</v>
      </c>
      <c r="R194" s="43">
        <v>1</v>
      </c>
      <c r="S194" s="573">
        <f t="shared" si="32"/>
        <v>3</v>
      </c>
      <c r="T194" s="43">
        <f t="shared" si="33"/>
        <v>4</v>
      </c>
      <c r="U194" s="534"/>
    </row>
    <row r="195" spans="1:21" x14ac:dyDescent="0.25">
      <c r="A195" s="4"/>
      <c r="B195" s="1" t="s">
        <v>487</v>
      </c>
      <c r="C195" s="536"/>
      <c r="D195" s="536"/>
      <c r="E195" s="549"/>
      <c r="F195" s="536"/>
      <c r="G195" s="549"/>
      <c r="H195" s="536"/>
      <c r="I195" s="549"/>
      <c r="J195" s="542"/>
      <c r="K195" s="569"/>
      <c r="L195" s="536"/>
      <c r="M195" s="536"/>
      <c r="N195" s="549"/>
      <c r="O195" s="546"/>
      <c r="P195" s="546"/>
      <c r="Q195" s="558">
        <v>1</v>
      </c>
      <c r="R195" s="43">
        <v>1</v>
      </c>
      <c r="S195" s="573">
        <f t="shared" si="32"/>
        <v>2</v>
      </c>
      <c r="T195" s="43">
        <f t="shared" si="33"/>
        <v>2</v>
      </c>
      <c r="U195" s="536"/>
    </row>
    <row r="196" spans="1:21" x14ac:dyDescent="0.25">
      <c r="A196" s="4"/>
      <c r="B196" s="1" t="s">
        <v>390</v>
      </c>
      <c r="C196" s="552"/>
      <c r="D196" s="552"/>
      <c r="E196" s="557"/>
      <c r="F196" s="552"/>
      <c r="G196" s="557">
        <v>1</v>
      </c>
      <c r="H196" s="552"/>
      <c r="I196" s="557"/>
      <c r="J196" s="542"/>
      <c r="K196" s="569">
        <f>SUM(C196:J196)</f>
        <v>1</v>
      </c>
      <c r="L196" s="552"/>
      <c r="M196" s="552"/>
      <c r="N196" s="557"/>
      <c r="O196" s="546">
        <v>1</v>
      </c>
      <c r="P196" s="546">
        <v>1</v>
      </c>
      <c r="Q196" s="558">
        <v>1</v>
      </c>
      <c r="R196" s="43">
        <v>1</v>
      </c>
      <c r="S196" s="573">
        <f t="shared" si="32"/>
        <v>4</v>
      </c>
      <c r="T196" s="43">
        <f t="shared" si="33"/>
        <v>5</v>
      </c>
      <c r="U196" s="552"/>
    </row>
    <row r="197" spans="1:21" x14ac:dyDescent="0.25">
      <c r="A197" s="4"/>
      <c r="B197" s="1" t="s">
        <v>389</v>
      </c>
      <c r="C197" s="552"/>
      <c r="D197" s="552"/>
      <c r="E197" s="557"/>
      <c r="F197" s="552"/>
      <c r="G197" s="557">
        <v>1</v>
      </c>
      <c r="H197" s="552"/>
      <c r="I197" s="557"/>
      <c r="J197" s="542"/>
      <c r="K197" s="569">
        <f>SUM(C197:J197)</f>
        <v>1</v>
      </c>
      <c r="L197" s="552"/>
      <c r="M197" s="552"/>
      <c r="N197" s="557"/>
      <c r="O197" s="546"/>
      <c r="P197" s="546"/>
      <c r="Q197" s="558"/>
      <c r="R197" s="43">
        <v>1</v>
      </c>
      <c r="S197" s="573">
        <f t="shared" si="32"/>
        <v>1</v>
      </c>
      <c r="T197" s="43">
        <f t="shared" si="33"/>
        <v>2</v>
      </c>
      <c r="U197" s="552"/>
    </row>
    <row r="198" spans="1:21" x14ac:dyDescent="0.25">
      <c r="A198" s="4"/>
      <c r="B198" s="1" t="s">
        <v>368</v>
      </c>
      <c r="C198" s="534">
        <v>1</v>
      </c>
      <c r="D198" s="534"/>
      <c r="E198" s="62"/>
      <c r="F198" s="534">
        <v>1</v>
      </c>
      <c r="G198" s="62"/>
      <c r="H198" s="534"/>
      <c r="I198" s="62"/>
      <c r="J198" s="542">
        <v>1</v>
      </c>
      <c r="K198" s="569">
        <f>SUM(C198:J198)</f>
        <v>3</v>
      </c>
      <c r="L198" s="534">
        <v>1</v>
      </c>
      <c r="M198" s="534">
        <v>1</v>
      </c>
      <c r="N198" s="62"/>
      <c r="O198" s="546">
        <v>1</v>
      </c>
      <c r="P198" s="546">
        <v>1</v>
      </c>
      <c r="Q198" s="558"/>
      <c r="R198" s="43">
        <v>1</v>
      </c>
      <c r="S198" s="573">
        <f t="shared" si="32"/>
        <v>5</v>
      </c>
      <c r="T198" s="43">
        <f t="shared" si="33"/>
        <v>8</v>
      </c>
      <c r="U198" s="534"/>
    </row>
    <row r="199" spans="1:21" x14ac:dyDescent="0.25">
      <c r="A199" s="4"/>
      <c r="B199" s="1" t="s">
        <v>441</v>
      </c>
      <c r="C199" s="552"/>
      <c r="D199" s="552"/>
      <c r="E199" s="557"/>
      <c r="F199" s="552"/>
      <c r="G199" s="557"/>
      <c r="H199" s="552"/>
      <c r="I199" s="557"/>
      <c r="J199" s="542"/>
      <c r="K199" s="569"/>
      <c r="L199" s="552"/>
      <c r="M199" s="552"/>
      <c r="N199" s="557"/>
      <c r="O199" s="546">
        <v>1</v>
      </c>
      <c r="P199" s="546"/>
      <c r="Q199" s="558">
        <v>1</v>
      </c>
      <c r="R199" s="43">
        <v>1</v>
      </c>
      <c r="S199" s="573">
        <f t="shared" si="32"/>
        <v>3</v>
      </c>
      <c r="T199" s="43">
        <f t="shared" si="33"/>
        <v>3</v>
      </c>
      <c r="U199" s="552"/>
    </row>
    <row r="200" spans="1:21" x14ac:dyDescent="0.25">
      <c r="A200" s="4"/>
      <c r="B200" s="1" t="s">
        <v>393</v>
      </c>
      <c r="C200" s="534"/>
      <c r="D200" s="534"/>
      <c r="E200" s="62"/>
      <c r="F200" s="534"/>
      <c r="G200" s="62"/>
      <c r="H200" s="534"/>
      <c r="I200" s="62"/>
      <c r="J200" s="542">
        <v>1</v>
      </c>
      <c r="K200" s="569">
        <f>SUM(C200:J200)</f>
        <v>1</v>
      </c>
      <c r="L200" s="534"/>
      <c r="M200" s="534"/>
      <c r="N200" s="62"/>
      <c r="O200" s="546"/>
      <c r="P200" s="546">
        <v>1</v>
      </c>
      <c r="Q200" s="558">
        <v>1</v>
      </c>
      <c r="R200" s="43">
        <v>1</v>
      </c>
      <c r="S200" s="573">
        <f t="shared" si="32"/>
        <v>3</v>
      </c>
      <c r="T200" s="43">
        <f t="shared" si="33"/>
        <v>4</v>
      </c>
      <c r="U200" s="534"/>
    </row>
    <row r="201" spans="1:21" x14ac:dyDescent="0.25">
      <c r="A201" s="4"/>
      <c r="B201" s="1" t="s">
        <v>382</v>
      </c>
      <c r="C201" s="534">
        <v>1</v>
      </c>
      <c r="D201" s="534"/>
      <c r="E201" s="62"/>
      <c r="F201" s="534"/>
      <c r="G201" s="62"/>
      <c r="H201" s="534"/>
      <c r="I201" s="62"/>
      <c r="J201" s="542">
        <v>1</v>
      </c>
      <c r="K201" s="569">
        <f>SUM(C201:J201)</f>
        <v>2</v>
      </c>
      <c r="L201" s="534"/>
      <c r="M201" s="534"/>
      <c r="N201" s="62"/>
      <c r="O201" s="546"/>
      <c r="P201" s="546">
        <v>1</v>
      </c>
      <c r="Q201" s="558"/>
      <c r="R201" s="43">
        <v>1</v>
      </c>
      <c r="S201" s="573">
        <f t="shared" si="32"/>
        <v>2</v>
      </c>
      <c r="T201" s="43">
        <f t="shared" si="33"/>
        <v>4</v>
      </c>
      <c r="U201" s="534"/>
    </row>
    <row r="202" spans="1:21" x14ac:dyDescent="0.25">
      <c r="A202" s="4"/>
      <c r="B202" s="1" t="s">
        <v>442</v>
      </c>
      <c r="C202" s="534"/>
      <c r="D202" s="534"/>
      <c r="E202" s="62"/>
      <c r="F202" s="534"/>
      <c r="G202" s="62"/>
      <c r="H202" s="534"/>
      <c r="I202" s="62"/>
      <c r="J202" s="542"/>
      <c r="K202" s="569"/>
      <c r="L202" s="534"/>
      <c r="M202" s="534"/>
      <c r="N202" s="62"/>
      <c r="O202" s="546">
        <v>1</v>
      </c>
      <c r="P202" s="546"/>
      <c r="Q202" s="558"/>
      <c r="R202" s="43">
        <v>1</v>
      </c>
      <c r="S202" s="573">
        <f t="shared" si="32"/>
        <v>2</v>
      </c>
      <c r="T202" s="43">
        <f t="shared" si="33"/>
        <v>2</v>
      </c>
      <c r="U202" s="534"/>
    </row>
    <row r="203" spans="1:21" x14ac:dyDescent="0.25">
      <c r="A203" s="4"/>
      <c r="B203" s="1" t="s">
        <v>388</v>
      </c>
      <c r="C203" s="534"/>
      <c r="D203" s="534"/>
      <c r="E203" s="62"/>
      <c r="F203" s="534"/>
      <c r="G203" s="62">
        <v>1</v>
      </c>
      <c r="H203" s="534"/>
      <c r="I203" s="62"/>
      <c r="J203" s="542"/>
      <c r="K203" s="569">
        <f>SUM(C203:J203)</f>
        <v>1</v>
      </c>
      <c r="L203" s="534"/>
      <c r="M203" s="534"/>
      <c r="N203" s="62">
        <v>1</v>
      </c>
      <c r="O203" s="546"/>
      <c r="P203" s="546"/>
      <c r="Q203" s="558"/>
      <c r="R203" s="43">
        <v>1</v>
      </c>
      <c r="S203" s="573">
        <f t="shared" si="32"/>
        <v>2</v>
      </c>
      <c r="T203" s="43">
        <f t="shared" si="33"/>
        <v>3</v>
      </c>
      <c r="U203" s="534"/>
    </row>
    <row r="204" spans="1:21" x14ac:dyDescent="0.25">
      <c r="A204" s="4"/>
      <c r="B204" s="1" t="s">
        <v>343</v>
      </c>
      <c r="C204" s="534">
        <v>1</v>
      </c>
      <c r="D204" s="534">
        <v>1</v>
      </c>
      <c r="E204" s="62"/>
      <c r="F204" s="534">
        <v>1</v>
      </c>
      <c r="G204" s="62"/>
      <c r="H204" s="534"/>
      <c r="I204" s="62">
        <v>1</v>
      </c>
      <c r="J204" s="542"/>
      <c r="K204" s="569">
        <f>SUM(C204:J204)</f>
        <v>4</v>
      </c>
      <c r="L204" s="534"/>
      <c r="M204" s="534"/>
      <c r="N204" s="62">
        <v>1</v>
      </c>
      <c r="O204" s="546"/>
      <c r="P204" s="546">
        <v>1</v>
      </c>
      <c r="Q204" s="558">
        <v>1</v>
      </c>
      <c r="R204" s="43">
        <v>1</v>
      </c>
      <c r="S204" s="573">
        <f t="shared" si="32"/>
        <v>4</v>
      </c>
      <c r="T204" s="43">
        <f t="shared" si="33"/>
        <v>8</v>
      </c>
      <c r="U204" s="534"/>
    </row>
    <row r="205" spans="1:21" x14ac:dyDescent="0.25">
      <c r="A205" s="4"/>
      <c r="B205" s="1"/>
      <c r="C205" s="535">
        <f t="shared" ref="C205:I205" si="34">SUM(C178:C204)</f>
        <v>13</v>
      </c>
      <c r="D205" s="535">
        <f t="shared" si="34"/>
        <v>1</v>
      </c>
      <c r="E205" s="58">
        <f t="shared" si="34"/>
        <v>2</v>
      </c>
      <c r="F205" s="535">
        <f t="shared" si="34"/>
        <v>7</v>
      </c>
      <c r="G205" s="58">
        <f t="shared" si="34"/>
        <v>8</v>
      </c>
      <c r="H205" s="535">
        <f t="shared" si="34"/>
        <v>2</v>
      </c>
      <c r="I205" s="58">
        <f t="shared" si="34"/>
        <v>2</v>
      </c>
      <c r="J205" s="543">
        <f t="shared" ref="J205:S205" si="35">SUM(J178:J204)</f>
        <v>9</v>
      </c>
      <c r="K205" s="572">
        <f t="shared" si="35"/>
        <v>44</v>
      </c>
      <c r="L205" s="535">
        <f t="shared" si="35"/>
        <v>3</v>
      </c>
      <c r="M205" s="535">
        <f t="shared" si="35"/>
        <v>3</v>
      </c>
      <c r="N205" s="58">
        <f t="shared" si="35"/>
        <v>7</v>
      </c>
      <c r="O205" s="547">
        <f t="shared" si="35"/>
        <v>9</v>
      </c>
      <c r="P205" s="547">
        <f t="shared" si="35"/>
        <v>12</v>
      </c>
      <c r="Q205" s="118">
        <f t="shared" si="35"/>
        <v>18</v>
      </c>
      <c r="R205" s="2">
        <f t="shared" si="35"/>
        <v>26</v>
      </c>
      <c r="S205" s="567">
        <f t="shared" si="35"/>
        <v>78</v>
      </c>
      <c r="T205" s="2">
        <f t="shared" ref="T205" si="36">K205+S205</f>
        <v>122</v>
      </c>
      <c r="U205" s="534"/>
    </row>
    <row r="206" spans="1:21" x14ac:dyDescent="0.25">
      <c r="A206" s="4"/>
      <c r="B206" s="1"/>
      <c r="C206" s="556"/>
      <c r="D206" s="556"/>
      <c r="E206" s="557"/>
      <c r="F206" s="556"/>
      <c r="G206" s="557"/>
      <c r="H206" s="556"/>
      <c r="I206" s="557"/>
      <c r="J206" s="542"/>
      <c r="K206" s="569"/>
      <c r="L206" s="556"/>
      <c r="M206" s="556"/>
      <c r="N206" s="557"/>
      <c r="O206" s="546"/>
      <c r="P206" s="546"/>
      <c r="Q206" s="558"/>
      <c r="R206" s="43"/>
      <c r="S206" s="573"/>
      <c r="T206" s="43"/>
      <c r="U206" s="584"/>
    </row>
    <row r="207" spans="1:21" x14ac:dyDescent="0.25">
      <c r="A207" s="656" t="s">
        <v>344</v>
      </c>
      <c r="B207" s="657"/>
      <c r="C207" s="534"/>
      <c r="D207" s="534"/>
      <c r="E207" s="62"/>
      <c r="F207" s="534"/>
      <c r="G207" s="62"/>
      <c r="H207" s="534"/>
      <c r="I207" s="62"/>
      <c r="J207" s="542"/>
      <c r="K207" s="569"/>
      <c r="L207" s="534"/>
      <c r="M207" s="534"/>
      <c r="N207" s="62"/>
      <c r="O207" s="546"/>
      <c r="P207" s="546"/>
      <c r="Q207" s="558"/>
      <c r="R207" s="43"/>
      <c r="S207" s="573"/>
      <c r="T207" s="43"/>
      <c r="U207" s="534"/>
    </row>
    <row r="208" spans="1:21" x14ac:dyDescent="0.25">
      <c r="A208" s="4"/>
      <c r="B208" s="1" t="s">
        <v>510</v>
      </c>
      <c r="C208" s="534"/>
      <c r="D208" s="534"/>
      <c r="E208" s="62"/>
      <c r="F208" s="534"/>
      <c r="G208" s="62"/>
      <c r="H208" s="534"/>
      <c r="I208" s="62"/>
      <c r="J208" s="542"/>
      <c r="K208" s="569"/>
      <c r="L208" s="534"/>
      <c r="M208" s="534"/>
      <c r="N208" s="62"/>
      <c r="O208" s="546"/>
      <c r="P208" s="546"/>
      <c r="Q208" s="558"/>
      <c r="R208" s="43">
        <v>1</v>
      </c>
      <c r="S208" s="573">
        <f t="shared" ref="S208:S214" si="37">SUM(L208:R208)</f>
        <v>1</v>
      </c>
      <c r="T208" s="43">
        <f t="shared" ref="T208:T214" si="38">K208+S208</f>
        <v>1</v>
      </c>
      <c r="U208" s="534"/>
    </row>
    <row r="209" spans="1:21" x14ac:dyDescent="0.25">
      <c r="A209" s="4"/>
      <c r="B209" s="1" t="s">
        <v>509</v>
      </c>
      <c r="C209" s="552"/>
      <c r="D209" s="552"/>
      <c r="E209" s="557"/>
      <c r="F209" s="552"/>
      <c r="G209" s="557"/>
      <c r="H209" s="552"/>
      <c r="I209" s="557"/>
      <c r="J209" s="542"/>
      <c r="K209" s="569"/>
      <c r="L209" s="552"/>
      <c r="M209" s="552"/>
      <c r="N209" s="557"/>
      <c r="O209" s="546"/>
      <c r="P209" s="546"/>
      <c r="Q209" s="558"/>
      <c r="R209" s="43">
        <v>1</v>
      </c>
      <c r="S209" s="573">
        <f t="shared" si="37"/>
        <v>1</v>
      </c>
      <c r="T209" s="43">
        <f t="shared" si="38"/>
        <v>1</v>
      </c>
      <c r="U209" s="552"/>
    </row>
    <row r="210" spans="1:21" x14ac:dyDescent="0.25">
      <c r="A210" s="4"/>
      <c r="B210" s="1" t="s">
        <v>351</v>
      </c>
      <c r="C210" s="552"/>
      <c r="D210" s="552"/>
      <c r="E210" s="557"/>
      <c r="F210" s="552"/>
      <c r="G210" s="557"/>
      <c r="H210" s="552"/>
      <c r="I210" s="557"/>
      <c r="J210" s="542"/>
      <c r="K210" s="569"/>
      <c r="L210" s="552"/>
      <c r="M210" s="552"/>
      <c r="N210" s="557"/>
      <c r="O210" s="546"/>
      <c r="P210" s="546"/>
      <c r="Q210" s="558"/>
      <c r="R210" s="43">
        <v>1</v>
      </c>
      <c r="S210" s="573">
        <f t="shared" si="37"/>
        <v>1</v>
      </c>
      <c r="T210" s="43">
        <f t="shared" si="38"/>
        <v>1</v>
      </c>
      <c r="U210" s="552"/>
    </row>
    <row r="211" spans="1:21" x14ac:dyDescent="0.25">
      <c r="A211" s="4"/>
      <c r="B211" s="1" t="s">
        <v>512</v>
      </c>
      <c r="C211" s="552"/>
      <c r="D211" s="552"/>
      <c r="E211" s="557"/>
      <c r="F211" s="552"/>
      <c r="G211" s="557"/>
      <c r="H211" s="552"/>
      <c r="I211" s="557"/>
      <c r="J211" s="542"/>
      <c r="K211" s="569"/>
      <c r="L211" s="552"/>
      <c r="M211" s="552"/>
      <c r="N211" s="557"/>
      <c r="O211" s="546"/>
      <c r="P211" s="546"/>
      <c r="Q211" s="558"/>
      <c r="R211" s="43">
        <v>1</v>
      </c>
      <c r="S211" s="573">
        <f t="shared" si="37"/>
        <v>1</v>
      </c>
      <c r="T211" s="43">
        <f t="shared" si="38"/>
        <v>1</v>
      </c>
      <c r="U211" s="552"/>
    </row>
    <row r="212" spans="1:21" x14ac:dyDescent="0.25">
      <c r="A212" s="4"/>
      <c r="B212" s="1" t="s">
        <v>346</v>
      </c>
      <c r="C212" s="552"/>
      <c r="D212" s="552">
        <v>1</v>
      </c>
      <c r="E212" s="557">
        <v>1</v>
      </c>
      <c r="F212" s="552"/>
      <c r="G212" s="557"/>
      <c r="H212" s="552"/>
      <c r="I212" s="557"/>
      <c r="J212" s="542"/>
      <c r="K212" s="569">
        <f>SUM(C212:J212)</f>
        <v>2</v>
      </c>
      <c r="L212" s="552"/>
      <c r="M212" s="552"/>
      <c r="N212" s="557"/>
      <c r="O212" s="546"/>
      <c r="P212" s="546"/>
      <c r="Q212" s="558"/>
      <c r="R212" s="43">
        <v>1</v>
      </c>
      <c r="S212" s="573">
        <f t="shared" si="37"/>
        <v>1</v>
      </c>
      <c r="T212" s="43">
        <f t="shared" si="38"/>
        <v>3</v>
      </c>
      <c r="U212" s="552"/>
    </row>
    <row r="213" spans="1:21" x14ac:dyDescent="0.25">
      <c r="A213" s="4"/>
      <c r="B213" s="1" t="s">
        <v>511</v>
      </c>
      <c r="C213" s="552"/>
      <c r="D213" s="552"/>
      <c r="E213" s="557"/>
      <c r="F213" s="552"/>
      <c r="G213" s="557"/>
      <c r="H213" s="552"/>
      <c r="I213" s="557"/>
      <c r="J213" s="542"/>
      <c r="K213" s="569"/>
      <c r="L213" s="552"/>
      <c r="M213" s="552"/>
      <c r="N213" s="557"/>
      <c r="O213" s="546"/>
      <c r="P213" s="546"/>
      <c r="Q213" s="558"/>
      <c r="R213" s="43">
        <v>1</v>
      </c>
      <c r="S213" s="573">
        <f t="shared" si="37"/>
        <v>1</v>
      </c>
      <c r="T213" s="43">
        <f t="shared" si="38"/>
        <v>1</v>
      </c>
      <c r="U213" s="552"/>
    </row>
    <row r="214" spans="1:21" x14ac:dyDescent="0.25">
      <c r="A214" s="4"/>
      <c r="B214" s="1" t="s">
        <v>345</v>
      </c>
      <c r="C214" s="534"/>
      <c r="D214" s="534">
        <v>1</v>
      </c>
      <c r="E214" s="62"/>
      <c r="F214" s="534"/>
      <c r="G214" s="62"/>
      <c r="H214" s="534">
        <v>1</v>
      </c>
      <c r="I214" s="62"/>
      <c r="J214" s="542"/>
      <c r="K214" s="569">
        <f>SUM(C214:J214)</f>
        <v>2</v>
      </c>
      <c r="L214" s="534"/>
      <c r="M214" s="534"/>
      <c r="N214" s="62">
        <v>1</v>
      </c>
      <c r="O214" s="546"/>
      <c r="P214" s="546"/>
      <c r="Q214" s="558">
        <v>1</v>
      </c>
      <c r="R214" s="43">
        <v>1</v>
      </c>
      <c r="S214" s="573">
        <f t="shared" si="37"/>
        <v>3</v>
      </c>
      <c r="T214" s="43">
        <f t="shared" si="38"/>
        <v>5</v>
      </c>
      <c r="U214" s="534"/>
    </row>
    <row r="215" spans="1:21" x14ac:dyDescent="0.25">
      <c r="A215" s="4"/>
      <c r="B215" s="1"/>
      <c r="C215" s="534"/>
      <c r="D215" s="535">
        <f>SUM(D208:D214)</f>
        <v>2</v>
      </c>
      <c r="E215" s="58">
        <f>SUM(E208:E214)</f>
        <v>1</v>
      </c>
      <c r="F215" s="534"/>
      <c r="G215" s="62"/>
      <c r="H215" s="535">
        <f>SUM(H208:H214)</f>
        <v>1</v>
      </c>
      <c r="I215" s="62"/>
      <c r="J215" s="542"/>
      <c r="K215" s="572">
        <f>SUM(K208:K214)</f>
        <v>4</v>
      </c>
      <c r="L215" s="534"/>
      <c r="M215" s="534"/>
      <c r="N215" s="58">
        <f>SUM(N208:N214)</f>
        <v>1</v>
      </c>
      <c r="O215" s="546"/>
      <c r="P215" s="546"/>
      <c r="Q215" s="553">
        <f>SUM(Q208:Q214)</f>
        <v>1</v>
      </c>
      <c r="R215" s="2">
        <f>SUM(R208:R214)</f>
        <v>7</v>
      </c>
      <c r="S215" s="567">
        <f>SUM(S208:S214)</f>
        <v>9</v>
      </c>
      <c r="T215" s="2">
        <f t="shared" ref="T215" si="39">K215+S215</f>
        <v>13</v>
      </c>
      <c r="U215" s="534"/>
    </row>
    <row r="216" spans="1:21" x14ac:dyDescent="0.25">
      <c r="A216" s="4"/>
      <c r="B216" s="1"/>
      <c r="C216" s="584"/>
      <c r="D216" s="556"/>
      <c r="E216" s="557"/>
      <c r="F216" s="584"/>
      <c r="G216" s="557"/>
      <c r="H216" s="556"/>
      <c r="I216" s="557"/>
      <c r="J216" s="542"/>
      <c r="K216" s="569"/>
      <c r="L216" s="584"/>
      <c r="M216" s="584"/>
      <c r="N216" s="557"/>
      <c r="O216" s="546"/>
      <c r="P216" s="546"/>
      <c r="Q216" s="556"/>
      <c r="R216" s="43"/>
      <c r="S216" s="573"/>
      <c r="T216" s="43"/>
      <c r="U216" s="584"/>
    </row>
    <row r="217" spans="1:21" x14ac:dyDescent="0.25">
      <c r="A217" s="656" t="s">
        <v>564</v>
      </c>
      <c r="B217" s="657"/>
      <c r="C217" s="534"/>
      <c r="D217" s="534"/>
      <c r="E217" s="62"/>
      <c r="F217" s="534"/>
      <c r="G217" s="62"/>
      <c r="H217" s="534"/>
      <c r="I217" s="62"/>
      <c r="J217" s="542"/>
      <c r="K217" s="569"/>
      <c r="L217" s="534"/>
      <c r="M217" s="534"/>
      <c r="N217" s="62"/>
      <c r="O217" s="546"/>
      <c r="P217" s="546"/>
      <c r="Q217" s="558"/>
      <c r="R217" s="43"/>
      <c r="S217" s="573"/>
      <c r="T217" s="43"/>
      <c r="U217" s="534"/>
    </row>
    <row r="218" spans="1:21" x14ac:dyDescent="0.25">
      <c r="A218" s="4"/>
      <c r="B218" s="1" t="s">
        <v>347</v>
      </c>
      <c r="C218" s="534">
        <v>1</v>
      </c>
      <c r="D218" s="534">
        <v>1</v>
      </c>
      <c r="E218" s="62">
        <v>1</v>
      </c>
      <c r="F218" s="534"/>
      <c r="G218" s="62"/>
      <c r="H218" s="534"/>
      <c r="I218" s="62">
        <v>1</v>
      </c>
      <c r="J218" s="542">
        <v>1</v>
      </c>
      <c r="K218" s="569">
        <f t="shared" ref="K218" si="40">SUM(C218:J218)</f>
        <v>5</v>
      </c>
      <c r="L218" s="534"/>
      <c r="M218" s="534"/>
      <c r="N218" s="62"/>
      <c r="O218" s="546"/>
      <c r="P218" s="546"/>
      <c r="Q218" s="558">
        <v>1</v>
      </c>
      <c r="R218" s="43"/>
      <c r="S218" s="573">
        <f t="shared" ref="S218" si="41">SUM(L218:R218)</f>
        <v>1</v>
      </c>
      <c r="T218" s="43">
        <f t="shared" ref="T218" si="42">K218+S218</f>
        <v>6</v>
      </c>
      <c r="U218" s="534"/>
    </row>
    <row r="219" spans="1:21" x14ac:dyDescent="0.25">
      <c r="A219" s="4"/>
      <c r="B219" s="1"/>
      <c r="C219" s="534"/>
      <c r="D219" s="534"/>
      <c r="E219" s="62"/>
      <c r="F219" s="534"/>
      <c r="G219" s="62"/>
      <c r="H219" s="534"/>
      <c r="I219" s="62"/>
      <c r="J219" s="542"/>
      <c r="K219" s="569"/>
      <c r="L219" s="534"/>
      <c r="M219" s="534"/>
      <c r="N219" s="62"/>
      <c r="O219" s="546"/>
      <c r="P219" s="546"/>
      <c r="Q219" s="558"/>
      <c r="R219" s="43"/>
      <c r="S219" s="573"/>
      <c r="T219" s="43"/>
      <c r="U219" s="534"/>
    </row>
    <row r="220" spans="1:21" x14ac:dyDescent="0.25">
      <c r="A220" s="660" t="s">
        <v>562</v>
      </c>
      <c r="B220" s="661"/>
      <c r="C220" s="534"/>
      <c r="D220" s="534"/>
      <c r="E220" s="62"/>
      <c r="F220" s="534"/>
      <c r="G220" s="62"/>
      <c r="H220" s="534"/>
      <c r="I220" s="62"/>
      <c r="J220" s="542"/>
      <c r="K220" s="569"/>
      <c r="L220" s="534"/>
      <c r="M220" s="534"/>
      <c r="N220" s="62"/>
      <c r="O220" s="546"/>
      <c r="P220" s="546"/>
      <c r="Q220" s="558"/>
      <c r="R220" s="43"/>
      <c r="S220" s="573"/>
      <c r="T220" s="43"/>
      <c r="U220" s="534"/>
    </row>
    <row r="221" spans="1:21" x14ac:dyDescent="0.25">
      <c r="A221" s="4"/>
      <c r="B221" s="1" t="s">
        <v>447</v>
      </c>
      <c r="C221" s="534"/>
      <c r="D221" s="534"/>
      <c r="E221" s="62"/>
      <c r="F221" s="534"/>
      <c r="G221" s="62"/>
      <c r="H221" s="534"/>
      <c r="I221" s="62"/>
      <c r="J221" s="542"/>
      <c r="K221" s="569"/>
      <c r="L221" s="534"/>
      <c r="M221" s="534"/>
      <c r="N221" s="62"/>
      <c r="O221" s="546">
        <v>1</v>
      </c>
      <c r="P221" s="546"/>
      <c r="Q221" s="558"/>
      <c r="R221" s="43">
        <v>1</v>
      </c>
      <c r="S221" s="573">
        <f t="shared" ref="S221:S246" si="43">SUM(L221:R221)</f>
        <v>2</v>
      </c>
      <c r="T221" s="43">
        <f t="shared" ref="T221:T246" si="44">K221+S221</f>
        <v>2</v>
      </c>
      <c r="U221" s="534"/>
    </row>
    <row r="222" spans="1:21" x14ac:dyDescent="0.25">
      <c r="A222" s="4"/>
      <c r="B222" s="1" t="s">
        <v>414</v>
      </c>
      <c r="C222" s="534"/>
      <c r="D222" s="534"/>
      <c r="E222" s="62"/>
      <c r="F222" s="534"/>
      <c r="G222" s="62"/>
      <c r="H222" s="534"/>
      <c r="I222" s="62"/>
      <c r="J222" s="542"/>
      <c r="K222" s="569"/>
      <c r="L222" s="534">
        <v>1</v>
      </c>
      <c r="M222" s="534"/>
      <c r="N222" s="62"/>
      <c r="O222" s="546"/>
      <c r="P222" s="546">
        <v>1</v>
      </c>
      <c r="Q222" s="558"/>
      <c r="R222" s="43"/>
      <c r="S222" s="573">
        <f t="shared" si="43"/>
        <v>2</v>
      </c>
      <c r="T222" s="43">
        <f t="shared" si="44"/>
        <v>2</v>
      </c>
      <c r="U222" s="534"/>
    </row>
    <row r="223" spans="1:21" x14ac:dyDescent="0.25">
      <c r="A223" s="4"/>
      <c r="B223" s="1" t="s">
        <v>526</v>
      </c>
      <c r="C223" s="534"/>
      <c r="D223" s="534"/>
      <c r="E223" s="62"/>
      <c r="F223" s="534"/>
      <c r="G223" s="62"/>
      <c r="H223" s="534"/>
      <c r="I223" s="62"/>
      <c r="J223" s="542"/>
      <c r="K223" s="569"/>
      <c r="L223" s="534"/>
      <c r="M223" s="534"/>
      <c r="N223" s="62"/>
      <c r="O223" s="546"/>
      <c r="P223" s="546"/>
      <c r="Q223" s="558"/>
      <c r="R223" s="43">
        <v>1</v>
      </c>
      <c r="S223" s="573">
        <f t="shared" si="43"/>
        <v>1</v>
      </c>
      <c r="T223" s="43">
        <f t="shared" si="44"/>
        <v>1</v>
      </c>
      <c r="U223" s="534"/>
    </row>
    <row r="224" spans="1:21" x14ac:dyDescent="0.25">
      <c r="A224" s="4"/>
      <c r="B224" s="1" t="s">
        <v>415</v>
      </c>
      <c r="C224" s="534"/>
      <c r="D224" s="534"/>
      <c r="E224" s="62"/>
      <c r="F224" s="534"/>
      <c r="G224" s="62"/>
      <c r="H224" s="534"/>
      <c r="I224" s="62"/>
      <c r="J224" s="542"/>
      <c r="K224" s="569"/>
      <c r="L224" s="534">
        <v>1</v>
      </c>
      <c r="M224" s="534"/>
      <c r="N224" s="62"/>
      <c r="O224" s="546">
        <v>1</v>
      </c>
      <c r="P224" s="546">
        <v>1</v>
      </c>
      <c r="Q224" s="558">
        <v>1</v>
      </c>
      <c r="R224" s="43">
        <v>1</v>
      </c>
      <c r="S224" s="573">
        <f t="shared" si="43"/>
        <v>5</v>
      </c>
      <c r="T224" s="43">
        <f t="shared" si="44"/>
        <v>5</v>
      </c>
      <c r="U224" s="534"/>
    </row>
    <row r="225" spans="1:21" x14ac:dyDescent="0.25">
      <c r="A225" s="4"/>
      <c r="B225" s="1" t="s">
        <v>527</v>
      </c>
      <c r="C225" s="534"/>
      <c r="D225" s="534"/>
      <c r="E225" s="62"/>
      <c r="F225" s="534"/>
      <c r="G225" s="62"/>
      <c r="H225" s="534"/>
      <c r="I225" s="62"/>
      <c r="J225" s="542"/>
      <c r="K225" s="569"/>
      <c r="L225" s="534"/>
      <c r="M225" s="534"/>
      <c r="N225" s="62"/>
      <c r="O225" s="546"/>
      <c r="P225" s="546"/>
      <c r="Q225" s="558"/>
      <c r="R225" s="43">
        <v>1</v>
      </c>
      <c r="S225" s="573">
        <f t="shared" si="43"/>
        <v>1</v>
      </c>
      <c r="T225" s="43">
        <f t="shared" si="44"/>
        <v>1</v>
      </c>
      <c r="U225" s="534"/>
    </row>
    <row r="226" spans="1:21" x14ac:dyDescent="0.25">
      <c r="A226" s="4"/>
      <c r="B226" s="1" t="s">
        <v>413</v>
      </c>
      <c r="C226" s="552"/>
      <c r="D226" s="552"/>
      <c r="E226" s="557"/>
      <c r="F226" s="552"/>
      <c r="G226" s="557"/>
      <c r="H226" s="552"/>
      <c r="I226" s="557"/>
      <c r="J226" s="542"/>
      <c r="K226" s="569"/>
      <c r="L226" s="552">
        <v>1</v>
      </c>
      <c r="M226" s="552"/>
      <c r="N226" s="557"/>
      <c r="O226" s="546">
        <v>1</v>
      </c>
      <c r="P226" s="546">
        <v>1</v>
      </c>
      <c r="Q226" s="558"/>
      <c r="R226" s="43">
        <v>1</v>
      </c>
      <c r="S226" s="573">
        <f t="shared" si="43"/>
        <v>4</v>
      </c>
      <c r="T226" s="43">
        <f t="shared" si="44"/>
        <v>4</v>
      </c>
      <c r="U226" s="552"/>
    </row>
    <row r="227" spans="1:21" x14ac:dyDescent="0.25">
      <c r="A227" s="4"/>
      <c r="B227" s="1" t="s">
        <v>399</v>
      </c>
      <c r="C227" s="534"/>
      <c r="D227" s="534"/>
      <c r="E227" s="62"/>
      <c r="F227" s="534"/>
      <c r="G227" s="62"/>
      <c r="H227" s="534"/>
      <c r="I227" s="62">
        <v>1</v>
      </c>
      <c r="J227" s="542"/>
      <c r="K227" s="569">
        <f>SUM(C227:J227)</f>
        <v>1</v>
      </c>
      <c r="L227" s="534"/>
      <c r="M227" s="534"/>
      <c r="N227" s="62"/>
      <c r="O227" s="546">
        <v>1</v>
      </c>
      <c r="P227" s="546">
        <v>1</v>
      </c>
      <c r="Q227" s="558"/>
      <c r="R227" s="43">
        <v>1</v>
      </c>
      <c r="S227" s="573">
        <f t="shared" si="43"/>
        <v>3</v>
      </c>
      <c r="T227" s="43">
        <f t="shared" si="44"/>
        <v>4</v>
      </c>
      <c r="U227" s="534"/>
    </row>
    <row r="228" spans="1:21" x14ac:dyDescent="0.25">
      <c r="A228" s="4"/>
      <c r="B228" s="1" t="s">
        <v>497</v>
      </c>
      <c r="C228" s="534"/>
      <c r="D228" s="534"/>
      <c r="E228" s="62"/>
      <c r="F228" s="534"/>
      <c r="G228" s="62"/>
      <c r="H228" s="534"/>
      <c r="I228" s="62"/>
      <c r="J228" s="542"/>
      <c r="K228" s="569"/>
      <c r="L228" s="534"/>
      <c r="M228" s="534"/>
      <c r="N228" s="62"/>
      <c r="O228" s="546"/>
      <c r="P228" s="546"/>
      <c r="Q228" s="558"/>
      <c r="R228" s="43">
        <v>1</v>
      </c>
      <c r="S228" s="573">
        <f t="shared" si="43"/>
        <v>1</v>
      </c>
      <c r="T228" s="43">
        <f t="shared" si="44"/>
        <v>1</v>
      </c>
      <c r="U228" s="534"/>
    </row>
    <row r="229" spans="1:21" x14ac:dyDescent="0.25">
      <c r="A229" s="4"/>
      <c r="B229" s="1" t="s">
        <v>420</v>
      </c>
      <c r="C229" s="534"/>
      <c r="D229" s="534"/>
      <c r="E229" s="62"/>
      <c r="F229" s="534"/>
      <c r="G229" s="62"/>
      <c r="H229" s="534"/>
      <c r="I229" s="62"/>
      <c r="J229" s="542"/>
      <c r="K229" s="569"/>
      <c r="L229" s="534"/>
      <c r="M229" s="534">
        <v>1</v>
      </c>
      <c r="N229" s="62"/>
      <c r="O229" s="546">
        <v>1</v>
      </c>
      <c r="P229" s="546">
        <v>1</v>
      </c>
      <c r="Q229" s="558">
        <v>1</v>
      </c>
      <c r="R229" s="43">
        <v>1</v>
      </c>
      <c r="S229" s="573">
        <f t="shared" si="43"/>
        <v>5</v>
      </c>
      <c r="T229" s="43">
        <f t="shared" si="44"/>
        <v>5</v>
      </c>
      <c r="U229" s="534"/>
    </row>
    <row r="230" spans="1:21" x14ac:dyDescent="0.25">
      <c r="A230" s="4"/>
      <c r="B230" s="1" t="s">
        <v>406</v>
      </c>
      <c r="C230" s="534"/>
      <c r="D230" s="534"/>
      <c r="E230" s="62"/>
      <c r="F230" s="534"/>
      <c r="G230" s="62"/>
      <c r="H230" s="534"/>
      <c r="I230" s="62"/>
      <c r="J230" s="542"/>
      <c r="K230" s="569"/>
      <c r="L230" s="534">
        <v>1</v>
      </c>
      <c r="M230" s="534"/>
      <c r="N230" s="62"/>
      <c r="O230" s="546">
        <v>1</v>
      </c>
      <c r="P230" s="546"/>
      <c r="Q230" s="558"/>
      <c r="R230" s="43">
        <v>1</v>
      </c>
      <c r="S230" s="573">
        <f t="shared" si="43"/>
        <v>3</v>
      </c>
      <c r="T230" s="43">
        <f t="shared" si="44"/>
        <v>3</v>
      </c>
      <c r="U230" s="534"/>
    </row>
    <row r="231" spans="1:21" x14ac:dyDescent="0.25">
      <c r="A231" s="4"/>
      <c r="B231" s="1" t="s">
        <v>459</v>
      </c>
      <c r="C231" s="534"/>
      <c r="D231" s="534"/>
      <c r="E231" s="62"/>
      <c r="F231" s="534"/>
      <c r="G231" s="62"/>
      <c r="H231" s="534"/>
      <c r="I231" s="62"/>
      <c r="J231" s="542"/>
      <c r="K231" s="569"/>
      <c r="L231" s="534"/>
      <c r="M231" s="534"/>
      <c r="N231" s="62"/>
      <c r="O231" s="546"/>
      <c r="P231" s="546">
        <v>1</v>
      </c>
      <c r="Q231" s="558"/>
      <c r="R231" s="43">
        <v>1</v>
      </c>
      <c r="S231" s="573">
        <f t="shared" si="43"/>
        <v>2</v>
      </c>
      <c r="T231" s="43">
        <f t="shared" si="44"/>
        <v>2</v>
      </c>
      <c r="U231" s="534"/>
    </row>
    <row r="232" spans="1:21" x14ac:dyDescent="0.25">
      <c r="A232" s="4"/>
      <c r="B232" s="1" t="s">
        <v>458</v>
      </c>
      <c r="C232" s="534"/>
      <c r="D232" s="534"/>
      <c r="E232" s="62"/>
      <c r="F232" s="534"/>
      <c r="G232" s="62"/>
      <c r="H232" s="534"/>
      <c r="I232" s="62"/>
      <c r="J232" s="542"/>
      <c r="K232" s="569"/>
      <c r="L232" s="534"/>
      <c r="M232" s="534"/>
      <c r="N232" s="62"/>
      <c r="O232" s="546"/>
      <c r="P232" s="546">
        <v>1</v>
      </c>
      <c r="Q232" s="558"/>
      <c r="R232" s="43">
        <v>1</v>
      </c>
      <c r="S232" s="573">
        <f t="shared" si="43"/>
        <v>2</v>
      </c>
      <c r="T232" s="43">
        <f t="shared" si="44"/>
        <v>2</v>
      </c>
      <c r="U232" s="534"/>
    </row>
    <row r="233" spans="1:21" x14ac:dyDescent="0.25">
      <c r="A233" s="4"/>
      <c r="B233" s="1" t="s">
        <v>407</v>
      </c>
      <c r="C233" s="534"/>
      <c r="D233" s="534"/>
      <c r="E233" s="62"/>
      <c r="F233" s="534"/>
      <c r="G233" s="62"/>
      <c r="H233" s="534"/>
      <c r="I233" s="62"/>
      <c r="J233" s="542"/>
      <c r="K233" s="569"/>
      <c r="L233" s="534">
        <v>1</v>
      </c>
      <c r="M233" s="534"/>
      <c r="N233" s="62"/>
      <c r="O233" s="546"/>
      <c r="P233" s="546"/>
      <c r="Q233" s="558"/>
      <c r="R233" s="43">
        <v>1</v>
      </c>
      <c r="S233" s="573">
        <f t="shared" si="43"/>
        <v>2</v>
      </c>
      <c r="T233" s="43">
        <f t="shared" si="44"/>
        <v>2</v>
      </c>
      <c r="U233" s="534"/>
    </row>
    <row r="234" spans="1:21" x14ac:dyDescent="0.25">
      <c r="A234" s="4"/>
      <c r="B234" s="1" t="s">
        <v>349</v>
      </c>
      <c r="C234" s="534"/>
      <c r="D234" s="534">
        <v>1</v>
      </c>
      <c r="E234" s="62"/>
      <c r="F234" s="534"/>
      <c r="G234" s="62"/>
      <c r="H234" s="534">
        <v>1</v>
      </c>
      <c r="I234" s="62">
        <v>1</v>
      </c>
      <c r="J234" s="542"/>
      <c r="K234" s="569">
        <f>SUM(C234:J234)</f>
        <v>3</v>
      </c>
      <c r="L234" s="534">
        <v>1</v>
      </c>
      <c r="M234" s="534"/>
      <c r="N234" s="62"/>
      <c r="O234" s="546"/>
      <c r="P234" s="546"/>
      <c r="Q234" s="558"/>
      <c r="R234" s="43">
        <v>1</v>
      </c>
      <c r="S234" s="573">
        <f t="shared" si="43"/>
        <v>2</v>
      </c>
      <c r="T234" s="43">
        <f t="shared" si="44"/>
        <v>5</v>
      </c>
      <c r="U234" s="534"/>
    </row>
    <row r="235" spans="1:21" x14ac:dyDescent="0.25">
      <c r="A235" s="4"/>
      <c r="B235" s="1" t="s">
        <v>448</v>
      </c>
      <c r="C235" s="534"/>
      <c r="D235" s="534"/>
      <c r="E235" s="62"/>
      <c r="F235" s="534"/>
      <c r="G235" s="62"/>
      <c r="H235" s="534"/>
      <c r="I235" s="62"/>
      <c r="J235" s="542"/>
      <c r="K235" s="569"/>
      <c r="L235" s="534"/>
      <c r="M235" s="534"/>
      <c r="N235" s="62"/>
      <c r="O235" s="546">
        <v>1</v>
      </c>
      <c r="P235" s="546"/>
      <c r="Q235" s="558"/>
      <c r="R235" s="43">
        <v>1</v>
      </c>
      <c r="S235" s="573">
        <f t="shared" si="43"/>
        <v>2</v>
      </c>
      <c r="T235" s="43">
        <f t="shared" si="44"/>
        <v>2</v>
      </c>
      <c r="U235" s="534"/>
    </row>
    <row r="236" spans="1:21" x14ac:dyDescent="0.25">
      <c r="A236" s="4"/>
      <c r="B236" s="1" t="s">
        <v>457</v>
      </c>
      <c r="C236" s="534"/>
      <c r="D236" s="534"/>
      <c r="E236" s="62"/>
      <c r="F236" s="534"/>
      <c r="G236" s="62"/>
      <c r="H236" s="534"/>
      <c r="I236" s="62"/>
      <c r="J236" s="542"/>
      <c r="K236" s="569"/>
      <c r="L236" s="534"/>
      <c r="M236" s="534"/>
      <c r="N236" s="62"/>
      <c r="O236" s="546"/>
      <c r="P236" s="546">
        <v>1</v>
      </c>
      <c r="Q236" s="558"/>
      <c r="R236" s="43">
        <v>1</v>
      </c>
      <c r="S236" s="573">
        <f t="shared" si="43"/>
        <v>2</v>
      </c>
      <c r="T236" s="43">
        <f t="shared" si="44"/>
        <v>2</v>
      </c>
      <c r="U236" s="534"/>
    </row>
    <row r="237" spans="1:21" x14ac:dyDescent="0.25">
      <c r="A237" s="4"/>
      <c r="B237" s="1" t="s">
        <v>525</v>
      </c>
      <c r="C237" s="534"/>
      <c r="D237" s="534"/>
      <c r="E237" s="62"/>
      <c r="F237" s="534"/>
      <c r="G237" s="62"/>
      <c r="H237" s="534"/>
      <c r="I237" s="62"/>
      <c r="J237" s="542"/>
      <c r="K237" s="569"/>
      <c r="L237" s="534"/>
      <c r="M237" s="534"/>
      <c r="N237" s="62"/>
      <c r="O237" s="546"/>
      <c r="P237" s="546"/>
      <c r="Q237" s="558"/>
      <c r="R237" s="43">
        <v>1</v>
      </c>
      <c r="S237" s="573">
        <f t="shared" si="43"/>
        <v>1</v>
      </c>
      <c r="T237" s="43">
        <f t="shared" si="44"/>
        <v>1</v>
      </c>
      <c r="U237" s="534"/>
    </row>
    <row r="238" spans="1:21" x14ac:dyDescent="0.25">
      <c r="A238" s="4"/>
      <c r="B238" s="1" t="s">
        <v>416</v>
      </c>
      <c r="C238" s="534"/>
      <c r="D238" s="534"/>
      <c r="E238" s="62"/>
      <c r="F238" s="534"/>
      <c r="G238" s="62"/>
      <c r="H238" s="534"/>
      <c r="I238" s="62"/>
      <c r="J238" s="542"/>
      <c r="K238" s="569"/>
      <c r="L238" s="534">
        <v>1</v>
      </c>
      <c r="M238" s="534"/>
      <c r="N238" s="62"/>
      <c r="O238" s="546"/>
      <c r="P238" s="546">
        <v>1</v>
      </c>
      <c r="Q238" s="558"/>
      <c r="R238" s="43">
        <v>1</v>
      </c>
      <c r="S238" s="573">
        <f t="shared" si="43"/>
        <v>3</v>
      </c>
      <c r="T238" s="43">
        <f t="shared" si="44"/>
        <v>3</v>
      </c>
      <c r="U238" s="534"/>
    </row>
    <row r="239" spans="1:21" x14ac:dyDescent="0.25">
      <c r="A239" s="4"/>
      <c r="B239" s="1" t="s">
        <v>403</v>
      </c>
      <c r="C239" s="534"/>
      <c r="D239" s="534"/>
      <c r="E239" s="62"/>
      <c r="F239" s="534"/>
      <c r="G239" s="62"/>
      <c r="H239" s="534"/>
      <c r="I239" s="62"/>
      <c r="J239" s="542"/>
      <c r="K239" s="569"/>
      <c r="L239" s="534">
        <v>1</v>
      </c>
      <c r="M239" s="534">
        <v>1</v>
      </c>
      <c r="N239" s="62">
        <v>1</v>
      </c>
      <c r="O239" s="546"/>
      <c r="P239" s="546">
        <v>1</v>
      </c>
      <c r="Q239" s="558"/>
      <c r="R239" s="43">
        <v>1</v>
      </c>
      <c r="S239" s="573">
        <f t="shared" si="43"/>
        <v>5</v>
      </c>
      <c r="T239" s="43">
        <f t="shared" si="44"/>
        <v>5</v>
      </c>
      <c r="U239" s="534"/>
    </row>
    <row r="240" spans="1:21" x14ac:dyDescent="0.25">
      <c r="A240" s="4"/>
      <c r="B240" s="1" t="s">
        <v>513</v>
      </c>
      <c r="C240" s="552"/>
      <c r="D240" s="552"/>
      <c r="E240" s="557"/>
      <c r="F240" s="552"/>
      <c r="G240" s="557"/>
      <c r="H240" s="552"/>
      <c r="I240" s="557"/>
      <c r="J240" s="542"/>
      <c r="K240" s="569"/>
      <c r="L240" s="552"/>
      <c r="M240" s="552"/>
      <c r="N240" s="557"/>
      <c r="O240" s="546"/>
      <c r="P240" s="546"/>
      <c r="Q240" s="558"/>
      <c r="R240" s="43">
        <v>1</v>
      </c>
      <c r="S240" s="573">
        <f t="shared" si="43"/>
        <v>1</v>
      </c>
      <c r="T240" s="43">
        <f t="shared" si="44"/>
        <v>1</v>
      </c>
      <c r="U240" s="552"/>
    </row>
    <row r="241" spans="1:21" x14ac:dyDescent="0.25">
      <c r="A241" s="4"/>
      <c r="B241" s="1" t="s">
        <v>408</v>
      </c>
      <c r="C241" s="552"/>
      <c r="D241" s="552"/>
      <c r="E241" s="557"/>
      <c r="F241" s="552"/>
      <c r="G241" s="557"/>
      <c r="H241" s="552"/>
      <c r="I241" s="557"/>
      <c r="J241" s="542"/>
      <c r="K241" s="569"/>
      <c r="L241" s="552">
        <v>1</v>
      </c>
      <c r="M241" s="552"/>
      <c r="N241" s="557">
        <v>1</v>
      </c>
      <c r="O241" s="546">
        <v>1</v>
      </c>
      <c r="P241" s="546">
        <v>1</v>
      </c>
      <c r="Q241" s="558">
        <v>1</v>
      </c>
      <c r="R241" s="43">
        <v>1</v>
      </c>
      <c r="S241" s="573">
        <f t="shared" si="43"/>
        <v>6</v>
      </c>
      <c r="T241" s="43">
        <f t="shared" si="44"/>
        <v>6</v>
      </c>
      <c r="U241" s="552"/>
    </row>
    <row r="242" spans="1:21" x14ac:dyDescent="0.25">
      <c r="A242" s="4"/>
      <c r="B242" s="1" t="s">
        <v>784</v>
      </c>
      <c r="C242" s="584"/>
      <c r="D242" s="584"/>
      <c r="E242" s="557"/>
      <c r="F242" s="584"/>
      <c r="G242" s="557"/>
      <c r="H242" s="584"/>
      <c r="I242" s="557"/>
      <c r="J242" s="542"/>
      <c r="K242" s="569"/>
      <c r="L242" s="584"/>
      <c r="M242" s="584"/>
      <c r="N242" s="557"/>
      <c r="O242" s="546"/>
      <c r="P242" s="546"/>
      <c r="Q242" s="558"/>
      <c r="R242" s="43">
        <v>1</v>
      </c>
      <c r="S242" s="573">
        <f t="shared" si="43"/>
        <v>1</v>
      </c>
      <c r="T242" s="43">
        <f t="shared" si="44"/>
        <v>1</v>
      </c>
      <c r="U242" s="584"/>
    </row>
    <row r="243" spans="1:21" x14ac:dyDescent="0.25">
      <c r="A243" s="4"/>
      <c r="B243" s="1" t="s">
        <v>446</v>
      </c>
      <c r="C243" s="552"/>
      <c r="D243" s="552"/>
      <c r="E243" s="557"/>
      <c r="F243" s="552"/>
      <c r="G243" s="557"/>
      <c r="H243" s="552"/>
      <c r="I243" s="557"/>
      <c r="J243" s="542"/>
      <c r="K243" s="569"/>
      <c r="L243" s="552"/>
      <c r="M243" s="552"/>
      <c r="N243" s="557"/>
      <c r="O243" s="546">
        <v>1</v>
      </c>
      <c r="P243" s="546"/>
      <c r="Q243" s="558"/>
      <c r="R243" s="43">
        <v>1</v>
      </c>
      <c r="S243" s="573">
        <f t="shared" si="43"/>
        <v>2</v>
      </c>
      <c r="T243" s="43">
        <f t="shared" si="44"/>
        <v>2</v>
      </c>
      <c r="U243" s="552"/>
    </row>
    <row r="244" spans="1:21" x14ac:dyDescent="0.25">
      <c r="A244" s="4"/>
      <c r="B244" s="1" t="s">
        <v>348</v>
      </c>
      <c r="C244" s="552"/>
      <c r="D244" s="552">
        <v>1</v>
      </c>
      <c r="E244" s="557">
        <v>1</v>
      </c>
      <c r="F244" s="552"/>
      <c r="G244" s="557"/>
      <c r="H244" s="552"/>
      <c r="I244" s="557"/>
      <c r="J244" s="542"/>
      <c r="K244" s="569">
        <f>SUM(C244:J244)</f>
        <v>2</v>
      </c>
      <c r="L244" s="552">
        <v>1</v>
      </c>
      <c r="M244" s="552">
        <v>1</v>
      </c>
      <c r="N244" s="557"/>
      <c r="O244" s="546">
        <v>1</v>
      </c>
      <c r="P244" s="546">
        <v>1</v>
      </c>
      <c r="Q244" s="558"/>
      <c r="R244" s="43">
        <v>1</v>
      </c>
      <c r="S244" s="573">
        <f t="shared" si="43"/>
        <v>5</v>
      </c>
      <c r="T244" s="43">
        <f t="shared" si="44"/>
        <v>7</v>
      </c>
      <c r="U244" s="552"/>
    </row>
    <row r="245" spans="1:21" x14ac:dyDescent="0.25">
      <c r="A245" s="4"/>
      <c r="B245" s="1" t="s">
        <v>445</v>
      </c>
      <c r="C245" s="534"/>
      <c r="D245" s="534"/>
      <c r="E245" s="62"/>
      <c r="F245" s="534"/>
      <c r="G245" s="62"/>
      <c r="H245" s="534"/>
      <c r="I245" s="62"/>
      <c r="J245" s="542"/>
      <c r="K245" s="569"/>
      <c r="L245" s="534"/>
      <c r="M245" s="534"/>
      <c r="N245" s="62"/>
      <c r="O245" s="546">
        <v>1</v>
      </c>
      <c r="P245" s="546">
        <v>1</v>
      </c>
      <c r="Q245" s="558">
        <v>1</v>
      </c>
      <c r="R245" s="43">
        <v>1</v>
      </c>
      <c r="S245" s="573">
        <f t="shared" si="43"/>
        <v>4</v>
      </c>
      <c r="T245" s="43">
        <f t="shared" si="44"/>
        <v>4</v>
      </c>
      <c r="U245" s="534"/>
    </row>
    <row r="246" spans="1:21" x14ac:dyDescent="0.25">
      <c r="A246" s="4"/>
      <c r="B246" s="1" t="s">
        <v>384</v>
      </c>
      <c r="C246" s="534"/>
      <c r="D246" s="534"/>
      <c r="E246" s="62">
        <v>1</v>
      </c>
      <c r="F246" s="534"/>
      <c r="G246" s="62"/>
      <c r="H246" s="534"/>
      <c r="I246" s="62"/>
      <c r="J246" s="542"/>
      <c r="K246" s="569">
        <f>SUM(C246:J246)</f>
        <v>1</v>
      </c>
      <c r="L246" s="534"/>
      <c r="M246" s="534"/>
      <c r="N246" s="62"/>
      <c r="O246" s="546">
        <v>1</v>
      </c>
      <c r="P246" s="546">
        <v>1</v>
      </c>
      <c r="Q246" s="558">
        <v>1</v>
      </c>
      <c r="R246" s="43">
        <v>1</v>
      </c>
      <c r="S246" s="573">
        <f t="shared" si="43"/>
        <v>4</v>
      </c>
      <c r="T246" s="43">
        <f t="shared" si="44"/>
        <v>5</v>
      </c>
      <c r="U246" s="534"/>
    </row>
    <row r="247" spans="1:21" x14ac:dyDescent="0.25">
      <c r="A247" s="4"/>
      <c r="B247" s="1"/>
      <c r="C247" s="534"/>
      <c r="D247" s="535">
        <f>SUM(D221:D246)</f>
        <v>2</v>
      </c>
      <c r="E247" s="58">
        <f>SUM(E221:E246)</f>
        <v>2</v>
      </c>
      <c r="F247" s="534"/>
      <c r="G247" s="62"/>
      <c r="H247" s="535">
        <f>SUM(H221:H246)</f>
        <v>1</v>
      </c>
      <c r="I247" s="58">
        <f>SUM(I221:I246)</f>
        <v>2</v>
      </c>
      <c r="J247" s="542"/>
      <c r="K247" s="572">
        <f t="shared" ref="K247:S247" si="45">SUM(K221:K246)</f>
        <v>7</v>
      </c>
      <c r="L247" s="535">
        <f t="shared" si="45"/>
        <v>10</v>
      </c>
      <c r="M247" s="535">
        <f t="shared" si="45"/>
        <v>3</v>
      </c>
      <c r="N247" s="58">
        <f t="shared" si="45"/>
        <v>2</v>
      </c>
      <c r="O247" s="547">
        <f t="shared" si="45"/>
        <v>12</v>
      </c>
      <c r="P247" s="547">
        <f t="shared" si="45"/>
        <v>14</v>
      </c>
      <c r="Q247" s="118">
        <f t="shared" si="45"/>
        <v>5</v>
      </c>
      <c r="R247" s="2">
        <f t="shared" si="45"/>
        <v>25</v>
      </c>
      <c r="S247" s="567">
        <f t="shared" si="45"/>
        <v>71</v>
      </c>
      <c r="T247" s="2">
        <f t="shared" ref="T247" si="46">K247+S247</f>
        <v>78</v>
      </c>
      <c r="U247" s="534"/>
    </row>
    <row r="248" spans="1:21" x14ac:dyDescent="0.25">
      <c r="A248" s="4"/>
      <c r="B248" s="1"/>
      <c r="C248" s="534"/>
      <c r="D248" s="534"/>
      <c r="E248" s="62"/>
      <c r="F248" s="534"/>
      <c r="G248" s="62"/>
      <c r="H248" s="534"/>
      <c r="I248" s="62"/>
      <c r="J248" s="542"/>
      <c r="K248" s="569"/>
      <c r="L248" s="534"/>
      <c r="M248" s="534"/>
      <c r="N248" s="62"/>
      <c r="O248" s="546"/>
      <c r="P248" s="546"/>
      <c r="Q248" s="558"/>
      <c r="R248" s="43"/>
      <c r="S248" s="573"/>
      <c r="T248" s="43"/>
      <c r="U248" s="534"/>
    </row>
    <row r="249" spans="1:21" x14ac:dyDescent="0.25">
      <c r="A249" s="660" t="s">
        <v>563</v>
      </c>
      <c r="B249" s="661"/>
      <c r="C249" s="534"/>
      <c r="D249" s="534"/>
      <c r="E249" s="62"/>
      <c r="F249" s="534"/>
      <c r="G249" s="62"/>
      <c r="H249" s="534"/>
      <c r="I249" s="62"/>
      <c r="J249" s="542"/>
      <c r="K249" s="569"/>
      <c r="L249" s="534"/>
      <c r="M249" s="534"/>
      <c r="N249" s="62"/>
      <c r="O249" s="546"/>
      <c r="P249" s="546"/>
      <c r="Q249" s="558"/>
      <c r="R249" s="43"/>
      <c r="S249" s="573"/>
      <c r="T249" s="43"/>
      <c r="U249" s="534"/>
    </row>
    <row r="250" spans="1:21" x14ac:dyDescent="0.25">
      <c r="A250" s="4"/>
      <c r="B250" s="539" t="s">
        <v>537</v>
      </c>
      <c r="C250" s="534"/>
      <c r="D250" s="534"/>
      <c r="E250" s="62"/>
      <c r="F250" s="534">
        <v>1</v>
      </c>
      <c r="G250" s="62"/>
      <c r="H250" s="534"/>
      <c r="I250" s="62"/>
      <c r="J250" s="542"/>
      <c r="K250" s="569">
        <f>SUM(C250:J250)</f>
        <v>1</v>
      </c>
      <c r="L250" s="534">
        <v>1</v>
      </c>
      <c r="M250" s="534"/>
      <c r="N250" s="62"/>
      <c r="O250" s="546"/>
      <c r="P250" s="546">
        <v>1</v>
      </c>
      <c r="Q250" s="558"/>
      <c r="R250" s="43">
        <v>1</v>
      </c>
      <c r="S250" s="573">
        <f t="shared" ref="S250:S280" si="47">SUM(L250:R250)</f>
        <v>3</v>
      </c>
      <c r="T250" s="43">
        <f t="shared" ref="T250:T280" si="48">K250+S250</f>
        <v>4</v>
      </c>
      <c r="U250" s="534"/>
    </row>
    <row r="251" spans="1:21" x14ac:dyDescent="0.25">
      <c r="A251" s="4"/>
      <c r="B251" s="539" t="s">
        <v>418</v>
      </c>
      <c r="C251" s="534"/>
      <c r="D251" s="534"/>
      <c r="E251" s="62"/>
      <c r="F251" s="534"/>
      <c r="G251" s="62"/>
      <c r="H251" s="534"/>
      <c r="I251" s="62"/>
      <c r="J251" s="542"/>
      <c r="K251" s="569"/>
      <c r="L251" s="534"/>
      <c r="M251" s="534">
        <v>1</v>
      </c>
      <c r="N251" s="62"/>
      <c r="O251" s="546"/>
      <c r="P251" s="546">
        <v>1</v>
      </c>
      <c r="Q251" s="558">
        <v>1</v>
      </c>
      <c r="R251" s="43">
        <v>1</v>
      </c>
      <c r="S251" s="573">
        <f t="shared" si="47"/>
        <v>4</v>
      </c>
      <c r="T251" s="43">
        <f t="shared" si="48"/>
        <v>4</v>
      </c>
      <c r="U251" s="534"/>
    </row>
    <row r="252" spans="1:21" x14ac:dyDescent="0.25">
      <c r="A252" s="4"/>
      <c r="B252" s="539" t="s">
        <v>419</v>
      </c>
      <c r="C252" s="534"/>
      <c r="D252" s="534"/>
      <c r="E252" s="62"/>
      <c r="F252" s="534"/>
      <c r="G252" s="62"/>
      <c r="H252" s="534"/>
      <c r="I252" s="62"/>
      <c r="J252" s="542"/>
      <c r="K252" s="569"/>
      <c r="L252" s="534"/>
      <c r="M252" s="534">
        <v>1</v>
      </c>
      <c r="N252" s="62"/>
      <c r="O252" s="546"/>
      <c r="P252" s="546"/>
      <c r="Q252" s="558">
        <v>1</v>
      </c>
      <c r="R252" s="43">
        <v>1</v>
      </c>
      <c r="S252" s="573">
        <f t="shared" si="47"/>
        <v>3</v>
      </c>
      <c r="T252" s="43">
        <f t="shared" si="48"/>
        <v>3</v>
      </c>
      <c r="U252" s="534"/>
    </row>
    <row r="253" spans="1:21" x14ac:dyDescent="0.25">
      <c r="A253" s="4"/>
      <c r="B253" s="539" t="s">
        <v>548</v>
      </c>
      <c r="C253" s="555"/>
      <c r="D253" s="534"/>
      <c r="E253" s="62"/>
      <c r="F253" s="534">
        <v>1</v>
      </c>
      <c r="G253" s="62"/>
      <c r="H253" s="534"/>
      <c r="I253" s="62"/>
      <c r="J253" s="542"/>
      <c r="K253" s="569">
        <f>SUM(C253:J253)</f>
        <v>1</v>
      </c>
      <c r="L253" s="534"/>
      <c r="M253" s="534">
        <v>1</v>
      </c>
      <c r="N253" s="62"/>
      <c r="O253" s="546"/>
      <c r="P253" s="546"/>
      <c r="Q253" s="558">
        <v>1</v>
      </c>
      <c r="R253" s="43">
        <v>1</v>
      </c>
      <c r="S253" s="573">
        <f t="shared" si="47"/>
        <v>3</v>
      </c>
      <c r="T253" s="43">
        <f t="shared" si="48"/>
        <v>4</v>
      </c>
      <c r="U253" s="534"/>
    </row>
    <row r="254" spans="1:21" x14ac:dyDescent="0.25">
      <c r="A254" s="4"/>
      <c r="B254" s="539" t="s">
        <v>545</v>
      </c>
      <c r="C254" s="534"/>
      <c r="D254" s="534"/>
      <c r="E254" s="62"/>
      <c r="F254" s="534">
        <v>1</v>
      </c>
      <c r="G254" s="62">
        <v>1</v>
      </c>
      <c r="H254" s="534"/>
      <c r="I254" s="62"/>
      <c r="J254" s="542"/>
      <c r="K254" s="569">
        <f>SUM(C254:J254)</f>
        <v>2</v>
      </c>
      <c r="L254" s="534"/>
      <c r="M254" s="534"/>
      <c r="N254" s="62"/>
      <c r="O254" s="546"/>
      <c r="P254" s="546"/>
      <c r="Q254" s="558"/>
      <c r="R254" s="43">
        <v>1</v>
      </c>
      <c r="S254" s="573">
        <f t="shared" si="47"/>
        <v>1</v>
      </c>
      <c r="T254" s="43">
        <f t="shared" si="48"/>
        <v>3</v>
      </c>
      <c r="U254" s="534"/>
    </row>
    <row r="255" spans="1:21" x14ac:dyDescent="0.25">
      <c r="A255" s="4"/>
      <c r="B255" s="539" t="s">
        <v>444</v>
      </c>
      <c r="C255" s="534"/>
      <c r="D255" s="534"/>
      <c r="E255" s="62"/>
      <c r="F255" s="534"/>
      <c r="G255" s="62"/>
      <c r="H255" s="534"/>
      <c r="I255" s="62"/>
      <c r="J255" s="542"/>
      <c r="K255" s="569"/>
      <c r="L255" s="534"/>
      <c r="M255" s="534"/>
      <c r="N255" s="62"/>
      <c r="O255" s="546">
        <v>1</v>
      </c>
      <c r="P255" s="546"/>
      <c r="Q255" s="558">
        <v>1</v>
      </c>
      <c r="R255" s="43">
        <v>1</v>
      </c>
      <c r="S255" s="573">
        <f t="shared" si="47"/>
        <v>3</v>
      </c>
      <c r="T255" s="43">
        <f t="shared" si="48"/>
        <v>3</v>
      </c>
      <c r="U255" s="534"/>
    </row>
    <row r="256" spans="1:21" x14ac:dyDescent="0.25">
      <c r="A256" s="4"/>
      <c r="B256" s="591" t="s">
        <v>351</v>
      </c>
      <c r="C256" s="534"/>
      <c r="D256" s="534">
        <v>1</v>
      </c>
      <c r="E256" s="62">
        <v>1</v>
      </c>
      <c r="F256" s="534">
        <v>1</v>
      </c>
      <c r="G256" s="62">
        <v>1</v>
      </c>
      <c r="H256" s="534"/>
      <c r="I256" s="62"/>
      <c r="J256" s="542">
        <v>1</v>
      </c>
      <c r="K256" s="569">
        <f>SUM(C256:J256)</f>
        <v>5</v>
      </c>
      <c r="L256" s="534">
        <v>1</v>
      </c>
      <c r="M256" s="534">
        <v>1</v>
      </c>
      <c r="N256" s="62">
        <v>1</v>
      </c>
      <c r="O256" s="546">
        <v>1</v>
      </c>
      <c r="P256" s="546">
        <v>1</v>
      </c>
      <c r="Q256" s="558">
        <v>1</v>
      </c>
      <c r="R256" s="43">
        <v>1</v>
      </c>
      <c r="S256" s="573">
        <f t="shared" si="47"/>
        <v>7</v>
      </c>
      <c r="T256" s="590">
        <f t="shared" si="48"/>
        <v>12</v>
      </c>
      <c r="U256" s="534"/>
    </row>
    <row r="257" spans="1:21" x14ac:dyDescent="0.25">
      <c r="A257" s="4"/>
      <c r="B257" s="539" t="s">
        <v>532</v>
      </c>
      <c r="C257" s="534"/>
      <c r="D257" s="534"/>
      <c r="E257" s="62"/>
      <c r="F257" s="534"/>
      <c r="G257" s="62"/>
      <c r="H257" s="534"/>
      <c r="I257" s="62"/>
      <c r="J257" s="542"/>
      <c r="K257" s="569"/>
      <c r="L257" s="534"/>
      <c r="M257" s="534"/>
      <c r="N257" s="62"/>
      <c r="O257" s="546"/>
      <c r="P257" s="546"/>
      <c r="Q257" s="558"/>
      <c r="R257" s="43">
        <v>1</v>
      </c>
      <c r="S257" s="573">
        <f t="shared" si="47"/>
        <v>1</v>
      </c>
      <c r="T257" s="43">
        <f t="shared" si="48"/>
        <v>1</v>
      </c>
      <c r="U257" s="534"/>
    </row>
    <row r="258" spans="1:21" x14ac:dyDescent="0.25">
      <c r="A258" s="4"/>
      <c r="B258" s="539" t="s">
        <v>422</v>
      </c>
      <c r="C258" s="534"/>
      <c r="D258" s="534"/>
      <c r="E258" s="62"/>
      <c r="F258" s="534"/>
      <c r="G258" s="62"/>
      <c r="H258" s="534"/>
      <c r="I258" s="62"/>
      <c r="J258" s="542"/>
      <c r="K258" s="569"/>
      <c r="L258" s="534"/>
      <c r="M258" s="534">
        <v>1</v>
      </c>
      <c r="N258" s="62"/>
      <c r="O258" s="546">
        <v>1</v>
      </c>
      <c r="P258" s="546"/>
      <c r="Q258" s="558"/>
      <c r="R258" s="43">
        <v>1</v>
      </c>
      <c r="S258" s="573">
        <f t="shared" si="47"/>
        <v>3</v>
      </c>
      <c r="T258" s="43">
        <f t="shared" si="48"/>
        <v>3</v>
      </c>
      <c r="U258" s="534"/>
    </row>
    <row r="259" spans="1:21" x14ac:dyDescent="0.25">
      <c r="A259" s="4"/>
      <c r="B259" s="539" t="s">
        <v>538</v>
      </c>
      <c r="C259" s="534"/>
      <c r="D259" s="534"/>
      <c r="E259" s="62"/>
      <c r="F259" s="534">
        <v>1</v>
      </c>
      <c r="G259" s="62">
        <v>1</v>
      </c>
      <c r="H259" s="534"/>
      <c r="I259" s="62"/>
      <c r="J259" s="542">
        <v>1</v>
      </c>
      <c r="K259" s="569">
        <f>SUM(C259:J259)</f>
        <v>3</v>
      </c>
      <c r="L259" s="534"/>
      <c r="M259" s="534"/>
      <c r="N259" s="62"/>
      <c r="O259" s="546"/>
      <c r="P259" s="546"/>
      <c r="Q259" s="558"/>
      <c r="R259" s="43">
        <v>1</v>
      </c>
      <c r="S259" s="573">
        <f t="shared" si="47"/>
        <v>1</v>
      </c>
      <c r="T259" s="43">
        <f t="shared" si="48"/>
        <v>4</v>
      </c>
      <c r="U259" s="534"/>
    </row>
    <row r="260" spans="1:21" x14ac:dyDescent="0.25">
      <c r="A260" s="4"/>
      <c r="B260" s="539" t="s">
        <v>541</v>
      </c>
      <c r="C260" s="534"/>
      <c r="D260" s="534"/>
      <c r="E260" s="62"/>
      <c r="F260" s="534">
        <v>1</v>
      </c>
      <c r="G260" s="62">
        <v>1</v>
      </c>
      <c r="H260" s="534"/>
      <c r="I260" s="62"/>
      <c r="J260" s="542"/>
      <c r="K260" s="569">
        <f>SUM(C260:J260)</f>
        <v>2</v>
      </c>
      <c r="L260" s="534"/>
      <c r="M260" s="534">
        <v>1</v>
      </c>
      <c r="N260" s="62"/>
      <c r="O260" s="546">
        <v>1</v>
      </c>
      <c r="P260" s="546">
        <v>1</v>
      </c>
      <c r="Q260" s="558">
        <v>1</v>
      </c>
      <c r="R260" s="43">
        <v>1</v>
      </c>
      <c r="S260" s="573">
        <f t="shared" si="47"/>
        <v>5</v>
      </c>
      <c r="T260" s="43">
        <f t="shared" si="48"/>
        <v>7</v>
      </c>
      <c r="U260" s="534"/>
    </row>
    <row r="261" spans="1:21" x14ac:dyDescent="0.25">
      <c r="A261" s="4"/>
      <c r="B261" s="539" t="s">
        <v>423</v>
      </c>
      <c r="C261" s="534"/>
      <c r="D261" s="534"/>
      <c r="E261" s="62"/>
      <c r="F261" s="534"/>
      <c r="G261" s="62"/>
      <c r="H261" s="534"/>
      <c r="I261" s="62"/>
      <c r="J261" s="542"/>
      <c r="K261" s="569"/>
      <c r="L261" s="534"/>
      <c r="M261" s="534">
        <v>1</v>
      </c>
      <c r="N261" s="62"/>
      <c r="O261" s="546"/>
      <c r="P261" s="546"/>
      <c r="Q261" s="558"/>
      <c r="R261" s="43"/>
      <c r="S261" s="573">
        <f t="shared" si="47"/>
        <v>1</v>
      </c>
      <c r="T261" s="43">
        <f t="shared" si="48"/>
        <v>1</v>
      </c>
      <c r="U261" s="534"/>
    </row>
    <row r="262" spans="1:21" x14ac:dyDescent="0.25">
      <c r="A262" s="4"/>
      <c r="B262" s="539" t="s">
        <v>531</v>
      </c>
      <c r="C262" s="534"/>
      <c r="D262" s="534"/>
      <c r="E262" s="62"/>
      <c r="F262" s="534"/>
      <c r="G262" s="62"/>
      <c r="H262" s="534"/>
      <c r="I262" s="62"/>
      <c r="J262" s="542"/>
      <c r="K262" s="569"/>
      <c r="L262" s="534"/>
      <c r="M262" s="534"/>
      <c r="N262" s="62"/>
      <c r="O262" s="546"/>
      <c r="P262" s="546"/>
      <c r="Q262" s="558"/>
      <c r="R262" s="43">
        <v>1</v>
      </c>
      <c r="S262" s="573">
        <f t="shared" si="47"/>
        <v>1</v>
      </c>
      <c r="T262" s="43">
        <f t="shared" si="48"/>
        <v>1</v>
      </c>
      <c r="U262" s="534"/>
    </row>
    <row r="263" spans="1:21" x14ac:dyDescent="0.25">
      <c r="A263" s="4"/>
      <c r="B263" s="539" t="s">
        <v>529</v>
      </c>
      <c r="C263" s="534"/>
      <c r="D263" s="534"/>
      <c r="E263" s="62"/>
      <c r="F263" s="534"/>
      <c r="G263" s="62"/>
      <c r="H263" s="534"/>
      <c r="I263" s="62"/>
      <c r="J263" s="542"/>
      <c r="K263" s="569"/>
      <c r="L263" s="534"/>
      <c r="M263" s="534"/>
      <c r="N263" s="62"/>
      <c r="O263" s="546"/>
      <c r="P263" s="546"/>
      <c r="Q263" s="558"/>
      <c r="R263" s="43">
        <v>1</v>
      </c>
      <c r="S263" s="573">
        <f t="shared" si="47"/>
        <v>1</v>
      </c>
      <c r="T263" s="43">
        <f t="shared" si="48"/>
        <v>1</v>
      </c>
      <c r="U263" s="534"/>
    </row>
    <row r="264" spans="1:21" x14ac:dyDescent="0.25">
      <c r="A264" s="4"/>
      <c r="B264" s="539" t="s">
        <v>543</v>
      </c>
      <c r="C264" s="534"/>
      <c r="D264" s="534"/>
      <c r="E264" s="62"/>
      <c r="F264" s="534">
        <v>1</v>
      </c>
      <c r="G264" s="62"/>
      <c r="H264" s="534"/>
      <c r="I264" s="62"/>
      <c r="J264" s="542">
        <v>1</v>
      </c>
      <c r="K264" s="569">
        <f>SUM(C264:J264)</f>
        <v>2</v>
      </c>
      <c r="L264" s="534"/>
      <c r="M264" s="534"/>
      <c r="N264" s="62"/>
      <c r="O264" s="546"/>
      <c r="P264" s="546"/>
      <c r="Q264" s="558"/>
      <c r="R264" s="43">
        <v>1</v>
      </c>
      <c r="S264" s="573">
        <f t="shared" si="47"/>
        <v>1</v>
      </c>
      <c r="T264" s="43">
        <f t="shared" si="48"/>
        <v>3</v>
      </c>
      <c r="U264" s="534"/>
    </row>
    <row r="265" spans="1:21" x14ac:dyDescent="0.25">
      <c r="A265" s="4"/>
      <c r="B265" s="539" t="s">
        <v>542</v>
      </c>
      <c r="C265" s="534"/>
      <c r="D265" s="534"/>
      <c r="E265" s="62"/>
      <c r="F265" s="534">
        <v>1</v>
      </c>
      <c r="G265" s="62"/>
      <c r="H265" s="534"/>
      <c r="I265" s="62"/>
      <c r="J265" s="542"/>
      <c r="K265" s="569">
        <f>SUM(C265:J265)</f>
        <v>1</v>
      </c>
      <c r="L265" s="534"/>
      <c r="M265" s="534"/>
      <c r="N265" s="62"/>
      <c r="O265" s="546"/>
      <c r="P265" s="546"/>
      <c r="Q265" s="558"/>
      <c r="R265" s="43">
        <v>1</v>
      </c>
      <c r="S265" s="573">
        <f t="shared" si="47"/>
        <v>1</v>
      </c>
      <c r="T265" s="43">
        <f t="shared" si="48"/>
        <v>2</v>
      </c>
      <c r="U265" s="534"/>
    </row>
    <row r="266" spans="1:21" x14ac:dyDescent="0.25">
      <c r="A266" s="4"/>
      <c r="B266" s="539" t="s">
        <v>540</v>
      </c>
      <c r="C266" s="536"/>
      <c r="D266" s="536"/>
      <c r="E266" s="549"/>
      <c r="F266" s="536">
        <v>1</v>
      </c>
      <c r="G266" s="549"/>
      <c r="H266" s="536"/>
      <c r="I266" s="549"/>
      <c r="J266" s="542"/>
      <c r="K266" s="569">
        <f>SUM(C266:J266)</f>
        <v>1</v>
      </c>
      <c r="L266" s="536"/>
      <c r="M266" s="536">
        <v>1</v>
      </c>
      <c r="N266" s="549"/>
      <c r="O266" s="546">
        <v>1</v>
      </c>
      <c r="P266" s="546"/>
      <c r="Q266" s="558">
        <v>1</v>
      </c>
      <c r="R266" s="43">
        <v>1</v>
      </c>
      <c r="S266" s="573">
        <f t="shared" si="47"/>
        <v>4</v>
      </c>
      <c r="T266" s="43">
        <f t="shared" si="48"/>
        <v>5</v>
      </c>
      <c r="U266" s="536"/>
    </row>
    <row r="267" spans="1:21" x14ac:dyDescent="0.25">
      <c r="A267" s="4"/>
      <c r="B267" s="539" t="s">
        <v>536</v>
      </c>
      <c r="C267" s="534"/>
      <c r="D267" s="534"/>
      <c r="E267" s="62"/>
      <c r="F267" s="534">
        <v>1</v>
      </c>
      <c r="G267" s="62"/>
      <c r="H267" s="534"/>
      <c r="I267" s="62"/>
      <c r="J267" s="542"/>
      <c r="K267" s="569">
        <f>SUM(C267:J267)</f>
        <v>1</v>
      </c>
      <c r="L267" s="534"/>
      <c r="M267" s="534">
        <v>1</v>
      </c>
      <c r="N267" s="62"/>
      <c r="O267" s="546"/>
      <c r="P267" s="546">
        <v>1</v>
      </c>
      <c r="Q267" s="558"/>
      <c r="R267" s="43"/>
      <c r="S267" s="573">
        <f t="shared" si="47"/>
        <v>2</v>
      </c>
      <c r="T267" s="43">
        <f t="shared" si="48"/>
        <v>3</v>
      </c>
      <c r="U267" s="534"/>
    </row>
    <row r="268" spans="1:21" x14ac:dyDescent="0.25">
      <c r="A268" s="4"/>
      <c r="B268" s="539" t="s">
        <v>578</v>
      </c>
      <c r="C268" s="534"/>
      <c r="D268" s="534"/>
      <c r="E268" s="62"/>
      <c r="F268" s="534">
        <v>1</v>
      </c>
      <c r="G268" s="62"/>
      <c r="H268" s="534"/>
      <c r="I268" s="62"/>
      <c r="J268" s="542"/>
      <c r="K268" s="569">
        <f>SUM(C268:J268)</f>
        <v>1</v>
      </c>
      <c r="L268" s="534"/>
      <c r="M268" s="534"/>
      <c r="N268" s="62"/>
      <c r="O268" s="546"/>
      <c r="P268" s="546"/>
      <c r="Q268" s="558"/>
      <c r="R268" s="43">
        <v>1</v>
      </c>
      <c r="S268" s="573">
        <f t="shared" si="47"/>
        <v>1</v>
      </c>
      <c r="T268" s="43">
        <f t="shared" si="48"/>
        <v>2</v>
      </c>
      <c r="U268" s="534"/>
    </row>
    <row r="269" spans="1:21" x14ac:dyDescent="0.25">
      <c r="A269" s="4"/>
      <c r="B269" s="539" t="s">
        <v>456</v>
      </c>
      <c r="C269" s="534"/>
      <c r="D269" s="534"/>
      <c r="E269" s="62"/>
      <c r="F269" s="534"/>
      <c r="G269" s="62"/>
      <c r="H269" s="534"/>
      <c r="I269" s="62"/>
      <c r="J269" s="542"/>
      <c r="K269" s="569"/>
      <c r="L269" s="534"/>
      <c r="M269" s="534"/>
      <c r="N269" s="62"/>
      <c r="O269" s="546"/>
      <c r="P269" s="546">
        <v>1</v>
      </c>
      <c r="Q269" s="558">
        <v>1</v>
      </c>
      <c r="R269" s="43">
        <v>1</v>
      </c>
      <c r="S269" s="573">
        <f t="shared" si="47"/>
        <v>3</v>
      </c>
      <c r="T269" s="43">
        <f t="shared" si="48"/>
        <v>3</v>
      </c>
      <c r="U269" s="534"/>
    </row>
    <row r="270" spans="1:21" x14ac:dyDescent="0.25">
      <c r="A270" s="4"/>
      <c r="B270" s="1" t="s">
        <v>557</v>
      </c>
      <c r="C270" s="556"/>
      <c r="D270" s="534">
        <v>1</v>
      </c>
      <c r="E270" s="62"/>
      <c r="F270" s="534">
        <v>1</v>
      </c>
      <c r="G270" s="62">
        <v>1</v>
      </c>
      <c r="H270" s="534"/>
      <c r="I270" s="62">
        <v>1</v>
      </c>
      <c r="J270" s="542"/>
      <c r="K270" s="569">
        <f>SUM(C270:J270)</f>
        <v>4</v>
      </c>
      <c r="L270" s="534">
        <v>1</v>
      </c>
      <c r="M270" s="534">
        <v>1</v>
      </c>
      <c r="N270" s="62">
        <v>1</v>
      </c>
      <c r="O270" s="546">
        <v>1</v>
      </c>
      <c r="P270" s="546">
        <v>1</v>
      </c>
      <c r="Q270" s="558">
        <v>1</v>
      </c>
      <c r="R270" s="43">
        <v>1</v>
      </c>
      <c r="S270" s="573">
        <f t="shared" si="47"/>
        <v>7</v>
      </c>
      <c r="T270" s="43">
        <f t="shared" si="48"/>
        <v>11</v>
      </c>
      <c r="U270" s="534"/>
    </row>
    <row r="271" spans="1:21" x14ac:dyDescent="0.25">
      <c r="A271" s="4"/>
      <c r="B271" s="539" t="s">
        <v>539</v>
      </c>
      <c r="C271" s="534"/>
      <c r="D271" s="534"/>
      <c r="E271" s="62"/>
      <c r="F271" s="534">
        <v>1</v>
      </c>
      <c r="G271" s="62">
        <v>1</v>
      </c>
      <c r="H271" s="534"/>
      <c r="I271" s="62"/>
      <c r="J271" s="542"/>
      <c r="K271" s="569">
        <f>SUM(C271:J271)</f>
        <v>2</v>
      </c>
      <c r="L271" s="534"/>
      <c r="M271" s="534">
        <v>1</v>
      </c>
      <c r="N271" s="62"/>
      <c r="O271" s="546">
        <v>1</v>
      </c>
      <c r="P271" s="546">
        <v>1</v>
      </c>
      <c r="Q271" s="558">
        <v>1</v>
      </c>
      <c r="R271" s="43">
        <v>1</v>
      </c>
      <c r="S271" s="573">
        <f t="shared" si="47"/>
        <v>5</v>
      </c>
      <c r="T271" s="43">
        <f t="shared" si="48"/>
        <v>7</v>
      </c>
      <c r="U271" s="534"/>
    </row>
    <row r="272" spans="1:21" x14ac:dyDescent="0.25">
      <c r="A272" s="4"/>
      <c r="B272" s="1" t="s">
        <v>350</v>
      </c>
      <c r="C272" s="534"/>
      <c r="D272" s="534">
        <v>1</v>
      </c>
      <c r="E272" s="62"/>
      <c r="F272" s="534">
        <v>1</v>
      </c>
      <c r="G272" s="62">
        <v>1</v>
      </c>
      <c r="H272" s="534"/>
      <c r="I272" s="62"/>
      <c r="J272" s="542">
        <v>1</v>
      </c>
      <c r="K272" s="569">
        <f>SUM(C272:J272)</f>
        <v>4</v>
      </c>
      <c r="L272" s="534"/>
      <c r="M272" s="534">
        <v>1</v>
      </c>
      <c r="N272" s="62">
        <v>1</v>
      </c>
      <c r="O272" s="546">
        <v>1</v>
      </c>
      <c r="P272" s="546"/>
      <c r="Q272" s="558"/>
      <c r="R272" s="43">
        <v>1</v>
      </c>
      <c r="S272" s="573">
        <f t="shared" si="47"/>
        <v>4</v>
      </c>
      <c r="T272" s="43">
        <f t="shared" si="48"/>
        <v>8</v>
      </c>
      <c r="U272" s="534"/>
    </row>
    <row r="273" spans="1:22" x14ac:dyDescent="0.25">
      <c r="A273" s="4"/>
      <c r="B273" s="539" t="s">
        <v>528</v>
      </c>
      <c r="C273" s="552"/>
      <c r="D273" s="552"/>
      <c r="E273" s="557"/>
      <c r="F273" s="552"/>
      <c r="G273" s="557"/>
      <c r="H273" s="552"/>
      <c r="I273" s="557"/>
      <c r="J273" s="542"/>
      <c r="K273" s="569"/>
      <c r="L273" s="552"/>
      <c r="M273" s="552"/>
      <c r="N273" s="557"/>
      <c r="O273" s="546"/>
      <c r="P273" s="546"/>
      <c r="Q273" s="558"/>
      <c r="R273" s="43">
        <v>1</v>
      </c>
      <c r="S273" s="573">
        <f t="shared" si="47"/>
        <v>1</v>
      </c>
      <c r="T273" s="43">
        <f t="shared" si="48"/>
        <v>1</v>
      </c>
      <c r="U273" s="552"/>
    </row>
    <row r="274" spans="1:22" x14ac:dyDescent="0.25">
      <c r="A274" s="4"/>
      <c r="B274" s="539" t="s">
        <v>547</v>
      </c>
      <c r="C274" s="552"/>
      <c r="D274" s="552"/>
      <c r="E274" s="557"/>
      <c r="F274" s="552">
        <v>1</v>
      </c>
      <c r="G274" s="557"/>
      <c r="H274" s="552"/>
      <c r="I274" s="557"/>
      <c r="J274" s="542"/>
      <c r="K274" s="569">
        <f>SUM(C274:J274)</f>
        <v>1</v>
      </c>
      <c r="L274" s="552"/>
      <c r="M274" s="552"/>
      <c r="N274" s="557"/>
      <c r="O274" s="546"/>
      <c r="P274" s="546"/>
      <c r="Q274" s="558">
        <v>1</v>
      </c>
      <c r="R274" s="43">
        <v>1</v>
      </c>
      <c r="S274" s="573">
        <f t="shared" si="47"/>
        <v>2</v>
      </c>
      <c r="T274" s="43">
        <f t="shared" si="48"/>
        <v>3</v>
      </c>
      <c r="U274" s="552"/>
    </row>
    <row r="275" spans="1:22" x14ac:dyDescent="0.25">
      <c r="A275" s="4"/>
      <c r="B275" s="539" t="s">
        <v>544</v>
      </c>
      <c r="C275" s="552"/>
      <c r="D275" s="552"/>
      <c r="E275" s="557"/>
      <c r="F275" s="552">
        <v>1</v>
      </c>
      <c r="G275" s="557">
        <v>1</v>
      </c>
      <c r="H275" s="552"/>
      <c r="I275" s="557"/>
      <c r="J275" s="542"/>
      <c r="K275" s="569">
        <f>SUM(C275:J275)</f>
        <v>2</v>
      </c>
      <c r="L275" s="552"/>
      <c r="M275" s="552">
        <v>1</v>
      </c>
      <c r="N275" s="557"/>
      <c r="O275" s="546">
        <v>1</v>
      </c>
      <c r="P275" s="546"/>
      <c r="Q275" s="558">
        <v>1</v>
      </c>
      <c r="R275" s="43">
        <v>1</v>
      </c>
      <c r="S275" s="573">
        <f t="shared" si="47"/>
        <v>4</v>
      </c>
      <c r="T275" s="43">
        <f t="shared" si="48"/>
        <v>6</v>
      </c>
      <c r="U275" s="552"/>
      <c r="V275" s="278"/>
    </row>
    <row r="276" spans="1:22" x14ac:dyDescent="0.25">
      <c r="A276" s="4"/>
      <c r="B276" s="539" t="s">
        <v>486</v>
      </c>
      <c r="C276" s="552"/>
      <c r="D276" s="552"/>
      <c r="E276" s="557"/>
      <c r="F276" s="552"/>
      <c r="G276" s="557"/>
      <c r="H276" s="552"/>
      <c r="I276" s="557"/>
      <c r="J276" s="542"/>
      <c r="K276" s="569"/>
      <c r="L276" s="552"/>
      <c r="M276" s="552"/>
      <c r="N276" s="557"/>
      <c r="O276" s="546"/>
      <c r="P276" s="546"/>
      <c r="Q276" s="558">
        <v>1</v>
      </c>
      <c r="R276" s="43">
        <v>1</v>
      </c>
      <c r="S276" s="573">
        <f t="shared" si="47"/>
        <v>2</v>
      </c>
      <c r="T276" s="43">
        <f t="shared" si="48"/>
        <v>2</v>
      </c>
      <c r="U276" s="552"/>
      <c r="V276" s="278"/>
    </row>
    <row r="277" spans="1:22" x14ac:dyDescent="0.25">
      <c r="A277" s="4"/>
      <c r="B277" s="539" t="s">
        <v>530</v>
      </c>
      <c r="C277" s="552"/>
      <c r="D277" s="552"/>
      <c r="E277" s="557"/>
      <c r="F277" s="552"/>
      <c r="G277" s="557"/>
      <c r="H277" s="552"/>
      <c r="I277" s="557"/>
      <c r="J277" s="542"/>
      <c r="K277" s="569"/>
      <c r="L277" s="552"/>
      <c r="M277" s="552"/>
      <c r="N277" s="557"/>
      <c r="O277" s="546"/>
      <c r="P277" s="546"/>
      <c r="Q277" s="558"/>
      <c r="R277" s="43">
        <v>1</v>
      </c>
      <c r="S277" s="573">
        <f t="shared" si="47"/>
        <v>1</v>
      </c>
      <c r="T277" s="43">
        <f t="shared" si="48"/>
        <v>1</v>
      </c>
      <c r="U277" s="552"/>
      <c r="V277" s="595"/>
    </row>
    <row r="278" spans="1:22" x14ac:dyDescent="0.25">
      <c r="A278" s="4"/>
      <c r="B278" s="539" t="s">
        <v>546</v>
      </c>
      <c r="C278" s="534"/>
      <c r="D278" s="534"/>
      <c r="E278" s="62"/>
      <c r="F278" s="534">
        <v>1</v>
      </c>
      <c r="G278" s="62">
        <v>1</v>
      </c>
      <c r="H278" s="534"/>
      <c r="I278" s="62"/>
      <c r="J278" s="542"/>
      <c r="K278" s="569">
        <f>SUM(C278:J278)</f>
        <v>2</v>
      </c>
      <c r="L278" s="534"/>
      <c r="M278" s="534">
        <v>1</v>
      </c>
      <c r="N278" s="62"/>
      <c r="O278" s="546"/>
      <c r="P278" s="546"/>
      <c r="Q278" s="558"/>
      <c r="R278" s="43">
        <v>1</v>
      </c>
      <c r="S278" s="573">
        <f t="shared" si="47"/>
        <v>2</v>
      </c>
      <c r="T278" s="43">
        <f t="shared" si="48"/>
        <v>4</v>
      </c>
      <c r="U278" s="534"/>
    </row>
    <row r="279" spans="1:22" x14ac:dyDescent="0.25">
      <c r="A279" s="4"/>
      <c r="B279" s="539" t="s">
        <v>424</v>
      </c>
      <c r="C279" s="534"/>
      <c r="D279" s="534"/>
      <c r="E279" s="62"/>
      <c r="F279" s="534"/>
      <c r="G279" s="62"/>
      <c r="H279" s="534"/>
      <c r="I279" s="62"/>
      <c r="J279" s="542"/>
      <c r="K279" s="569"/>
      <c r="L279" s="534"/>
      <c r="M279" s="534">
        <v>1</v>
      </c>
      <c r="N279" s="62"/>
      <c r="O279" s="546">
        <v>1</v>
      </c>
      <c r="P279" s="546"/>
      <c r="Q279" s="558"/>
      <c r="R279" s="43">
        <v>1</v>
      </c>
      <c r="S279" s="573">
        <f t="shared" si="47"/>
        <v>3</v>
      </c>
      <c r="T279" s="43">
        <f t="shared" si="48"/>
        <v>3</v>
      </c>
      <c r="U279" s="534"/>
    </row>
    <row r="280" spans="1:22" x14ac:dyDescent="0.25">
      <c r="A280" s="4"/>
      <c r="B280" s="1" t="s">
        <v>352</v>
      </c>
      <c r="C280" s="534"/>
      <c r="D280" s="534">
        <v>1</v>
      </c>
      <c r="E280" s="62"/>
      <c r="F280" s="534"/>
      <c r="G280" s="62"/>
      <c r="H280" s="534"/>
      <c r="I280" s="62"/>
      <c r="J280" s="542"/>
      <c r="K280" s="569">
        <f>SUM(C280:J280)</f>
        <v>1</v>
      </c>
      <c r="L280" s="534"/>
      <c r="M280" s="534">
        <v>1</v>
      </c>
      <c r="N280" s="62"/>
      <c r="O280" s="546">
        <v>1</v>
      </c>
      <c r="P280" s="546">
        <v>1</v>
      </c>
      <c r="Q280" s="558"/>
      <c r="R280" s="43">
        <v>1</v>
      </c>
      <c r="S280" s="573">
        <f t="shared" si="47"/>
        <v>4</v>
      </c>
      <c r="T280" s="43">
        <f t="shared" si="48"/>
        <v>5</v>
      </c>
      <c r="U280" s="534"/>
    </row>
    <row r="281" spans="1:22" x14ac:dyDescent="0.25">
      <c r="A281" s="4"/>
      <c r="B281" s="1"/>
      <c r="C281" s="534"/>
      <c r="D281" s="535">
        <f>SUM(D250:D280)</f>
        <v>4</v>
      </c>
      <c r="E281" s="58">
        <f>SUM(E250:E280)</f>
        <v>1</v>
      </c>
      <c r="F281" s="535">
        <f>SUM(F250:F280)</f>
        <v>17</v>
      </c>
      <c r="G281" s="58">
        <f>SUM(G250:G280)</f>
        <v>9</v>
      </c>
      <c r="H281" s="534"/>
      <c r="I281" s="58">
        <f t="shared" ref="I281:S281" si="49">SUM(I250:I280)</f>
        <v>1</v>
      </c>
      <c r="J281" s="543">
        <f t="shared" si="49"/>
        <v>4</v>
      </c>
      <c r="K281" s="572">
        <f t="shared" si="49"/>
        <v>36</v>
      </c>
      <c r="L281" s="535">
        <f t="shared" si="49"/>
        <v>3</v>
      </c>
      <c r="M281" s="535">
        <f t="shared" si="49"/>
        <v>16</v>
      </c>
      <c r="N281" s="58">
        <f t="shared" si="49"/>
        <v>3</v>
      </c>
      <c r="O281" s="547">
        <f t="shared" si="49"/>
        <v>11</v>
      </c>
      <c r="P281" s="547">
        <f t="shared" si="49"/>
        <v>9</v>
      </c>
      <c r="Q281" s="118">
        <f t="shared" si="49"/>
        <v>13</v>
      </c>
      <c r="R281" s="2">
        <f t="shared" si="49"/>
        <v>29</v>
      </c>
      <c r="S281" s="567">
        <f t="shared" si="49"/>
        <v>84</v>
      </c>
      <c r="T281" s="2">
        <f t="shared" ref="T281" si="50">K281+S281</f>
        <v>120</v>
      </c>
      <c r="U281" s="534"/>
    </row>
    <row r="282" spans="1:22" x14ac:dyDescent="0.25">
      <c r="A282" s="660" t="s">
        <v>353</v>
      </c>
      <c r="B282" s="661"/>
      <c r="C282" s="534"/>
      <c r="D282" s="534"/>
      <c r="E282" s="62"/>
      <c r="F282" s="534"/>
      <c r="G282" s="62"/>
      <c r="H282" s="534"/>
      <c r="I282" s="62"/>
      <c r="J282" s="542"/>
      <c r="K282" s="569"/>
      <c r="L282" s="534"/>
      <c r="M282" s="534"/>
      <c r="N282" s="62"/>
      <c r="O282" s="546"/>
      <c r="P282" s="546"/>
      <c r="Q282" s="558"/>
      <c r="R282" s="43"/>
      <c r="S282" s="573"/>
      <c r="T282" s="43"/>
      <c r="U282" s="534"/>
    </row>
    <row r="283" spans="1:22" x14ac:dyDescent="0.25">
      <c r="A283" s="4"/>
      <c r="B283" s="539" t="s">
        <v>387</v>
      </c>
      <c r="C283" s="534"/>
      <c r="D283" s="534"/>
      <c r="E283" s="62"/>
      <c r="F283" s="534">
        <v>1</v>
      </c>
      <c r="G283" s="62">
        <v>1</v>
      </c>
      <c r="H283" s="534"/>
      <c r="I283" s="62">
        <v>1</v>
      </c>
      <c r="J283" s="542"/>
      <c r="K283" s="569">
        <f t="shared" ref="K283" si="51">SUM(C283:J283)</f>
        <v>3</v>
      </c>
      <c r="L283" s="534"/>
      <c r="M283" s="534">
        <v>1</v>
      </c>
      <c r="N283" s="62">
        <v>1</v>
      </c>
      <c r="O283" s="546">
        <v>1</v>
      </c>
      <c r="P283" s="546">
        <v>1</v>
      </c>
      <c r="Q283" s="558">
        <v>1</v>
      </c>
      <c r="R283" s="43">
        <v>1</v>
      </c>
      <c r="S283" s="573">
        <f t="shared" ref="S283" si="52">SUM(L283:R283)</f>
        <v>6</v>
      </c>
      <c r="T283" s="43">
        <f t="shared" ref="T283" si="53">K283+S283</f>
        <v>9</v>
      </c>
      <c r="U283" s="534"/>
    </row>
    <row r="284" spans="1:22" x14ac:dyDescent="0.25">
      <c r="A284" s="4"/>
      <c r="B284" s="1"/>
      <c r="C284" s="534"/>
      <c r="D284" s="534"/>
      <c r="E284" s="62"/>
      <c r="F284" s="534"/>
      <c r="G284" s="62"/>
      <c r="H284" s="534"/>
      <c r="I284" s="62"/>
      <c r="J284" s="542"/>
      <c r="K284" s="569"/>
      <c r="L284" s="534"/>
      <c r="M284" s="534"/>
      <c r="N284" s="62"/>
      <c r="O284" s="546"/>
      <c r="P284" s="546"/>
      <c r="Q284" s="558"/>
      <c r="R284" s="43"/>
      <c r="S284" s="573"/>
      <c r="T284" s="43"/>
      <c r="U284" s="534"/>
    </row>
    <row r="285" spans="1:22" x14ac:dyDescent="0.25">
      <c r="A285" s="660" t="s">
        <v>354</v>
      </c>
      <c r="B285" s="661"/>
      <c r="C285" s="534"/>
      <c r="D285" s="534"/>
      <c r="E285" s="62"/>
      <c r="F285" s="534"/>
      <c r="G285" s="62"/>
      <c r="H285" s="534"/>
      <c r="I285" s="62"/>
      <c r="J285" s="542"/>
      <c r="K285" s="569"/>
      <c r="L285" s="534"/>
      <c r="M285" s="534"/>
      <c r="N285" s="62"/>
      <c r="O285" s="546"/>
      <c r="P285" s="546"/>
      <c r="Q285" s="558"/>
      <c r="R285" s="43"/>
      <c r="S285" s="573"/>
      <c r="T285" s="43"/>
      <c r="U285" s="534"/>
    </row>
    <row r="286" spans="1:22" x14ac:dyDescent="0.25">
      <c r="A286" s="4"/>
      <c r="B286" s="539" t="s">
        <v>516</v>
      </c>
      <c r="C286" s="534"/>
      <c r="D286" s="534"/>
      <c r="E286" s="62"/>
      <c r="F286" s="534"/>
      <c r="G286" s="62"/>
      <c r="H286" s="534"/>
      <c r="I286" s="62"/>
      <c r="J286" s="542"/>
      <c r="K286" s="569"/>
      <c r="L286" s="534"/>
      <c r="M286" s="534"/>
      <c r="N286" s="62"/>
      <c r="O286" s="546"/>
      <c r="P286" s="546"/>
      <c r="Q286" s="558"/>
      <c r="R286" s="43">
        <v>1</v>
      </c>
      <c r="S286" s="573">
        <f t="shared" ref="S286:S292" si="54">SUM(L286:R286)</f>
        <v>1</v>
      </c>
      <c r="T286" s="43">
        <f t="shared" ref="T286:T292" si="55">K286+S286</f>
        <v>1</v>
      </c>
      <c r="U286" s="534"/>
    </row>
    <row r="287" spans="1:22" x14ac:dyDescent="0.25">
      <c r="A287" s="4"/>
      <c r="B287" s="539" t="s">
        <v>515</v>
      </c>
      <c r="C287" s="534"/>
      <c r="D287" s="534"/>
      <c r="E287" s="62"/>
      <c r="F287" s="534"/>
      <c r="G287" s="62"/>
      <c r="H287" s="534"/>
      <c r="I287" s="62"/>
      <c r="J287" s="542"/>
      <c r="K287" s="569"/>
      <c r="L287" s="534"/>
      <c r="M287" s="534"/>
      <c r="N287" s="62"/>
      <c r="O287" s="546"/>
      <c r="P287" s="546"/>
      <c r="Q287" s="558"/>
      <c r="R287" s="43">
        <v>1</v>
      </c>
      <c r="S287" s="573">
        <f t="shared" si="54"/>
        <v>1</v>
      </c>
      <c r="T287" s="43">
        <f t="shared" si="55"/>
        <v>1</v>
      </c>
      <c r="U287" s="534"/>
    </row>
    <row r="288" spans="1:22" x14ac:dyDescent="0.25">
      <c r="A288" s="4"/>
      <c r="B288" s="539" t="s">
        <v>533</v>
      </c>
      <c r="C288" s="534"/>
      <c r="D288" s="534"/>
      <c r="E288" s="62"/>
      <c r="F288" s="534">
        <v>1</v>
      </c>
      <c r="G288" s="62"/>
      <c r="H288" s="534"/>
      <c r="I288" s="62"/>
      <c r="J288" s="542"/>
      <c r="K288" s="569">
        <f>SUM(C288:J288)</f>
        <v>1</v>
      </c>
      <c r="L288" s="534"/>
      <c r="M288" s="534">
        <v>1</v>
      </c>
      <c r="N288" s="62"/>
      <c r="O288" s="546">
        <v>1</v>
      </c>
      <c r="P288" s="546">
        <v>1</v>
      </c>
      <c r="Q288" s="558"/>
      <c r="R288" s="43">
        <v>1</v>
      </c>
      <c r="S288" s="573">
        <f t="shared" si="54"/>
        <v>4</v>
      </c>
      <c r="T288" s="43">
        <f t="shared" si="55"/>
        <v>5</v>
      </c>
      <c r="U288" s="534"/>
    </row>
    <row r="289" spans="1:21" x14ac:dyDescent="0.25">
      <c r="A289" s="4"/>
      <c r="B289" s="539" t="s">
        <v>534</v>
      </c>
      <c r="C289" s="552"/>
      <c r="D289" s="552"/>
      <c r="E289" s="557"/>
      <c r="F289" s="552">
        <v>1</v>
      </c>
      <c r="G289" s="557"/>
      <c r="H289" s="552"/>
      <c r="I289" s="557"/>
      <c r="J289" s="542"/>
      <c r="K289" s="569">
        <f>SUM(C289:J289)</f>
        <v>1</v>
      </c>
      <c r="L289" s="552"/>
      <c r="M289" s="552"/>
      <c r="N289" s="557"/>
      <c r="O289" s="546">
        <v>1</v>
      </c>
      <c r="P289" s="546"/>
      <c r="Q289" s="558"/>
      <c r="R289" s="43"/>
      <c r="S289" s="573">
        <f t="shared" si="54"/>
        <v>1</v>
      </c>
      <c r="T289" s="43">
        <f t="shared" si="55"/>
        <v>2</v>
      </c>
      <c r="U289" s="552"/>
    </row>
    <row r="290" spans="1:21" x14ac:dyDescent="0.25">
      <c r="A290" s="4"/>
      <c r="B290" s="539" t="s">
        <v>517</v>
      </c>
      <c r="C290" s="552"/>
      <c r="D290" s="552"/>
      <c r="E290" s="557"/>
      <c r="F290" s="552">
        <v>1</v>
      </c>
      <c r="G290" s="557"/>
      <c r="H290" s="552"/>
      <c r="I290" s="557"/>
      <c r="J290" s="542"/>
      <c r="K290" s="569">
        <f>SUM(C290:J290)</f>
        <v>1</v>
      </c>
      <c r="L290" s="552"/>
      <c r="M290" s="552"/>
      <c r="N290" s="557"/>
      <c r="O290" s="546"/>
      <c r="P290" s="546"/>
      <c r="Q290" s="558"/>
      <c r="R290" s="43">
        <v>1</v>
      </c>
      <c r="S290" s="573">
        <f t="shared" si="54"/>
        <v>1</v>
      </c>
      <c r="T290" s="43">
        <f t="shared" si="55"/>
        <v>2</v>
      </c>
      <c r="U290" s="552"/>
    </row>
    <row r="291" spans="1:21" x14ac:dyDescent="0.25">
      <c r="A291" s="4"/>
      <c r="B291" s="539" t="s">
        <v>514</v>
      </c>
      <c r="C291" s="552"/>
      <c r="D291" s="552"/>
      <c r="E291" s="557"/>
      <c r="F291" s="552"/>
      <c r="G291" s="557"/>
      <c r="H291" s="552"/>
      <c r="I291" s="557"/>
      <c r="J291" s="542"/>
      <c r="K291" s="569"/>
      <c r="L291" s="552"/>
      <c r="M291" s="552"/>
      <c r="N291" s="557"/>
      <c r="O291" s="546"/>
      <c r="P291" s="546"/>
      <c r="Q291" s="558"/>
      <c r="R291" s="43">
        <v>1</v>
      </c>
      <c r="S291" s="573">
        <f t="shared" si="54"/>
        <v>1</v>
      </c>
      <c r="T291" s="43">
        <f t="shared" si="55"/>
        <v>1</v>
      </c>
      <c r="U291" s="552"/>
    </row>
    <row r="292" spans="1:21" x14ac:dyDescent="0.25">
      <c r="A292" s="4"/>
      <c r="B292" s="539" t="s">
        <v>535</v>
      </c>
      <c r="C292" s="534"/>
      <c r="D292" s="534"/>
      <c r="E292" s="62"/>
      <c r="F292" s="534">
        <v>1</v>
      </c>
      <c r="G292" s="62"/>
      <c r="H292" s="534"/>
      <c r="I292" s="62"/>
      <c r="J292" s="542"/>
      <c r="K292" s="569">
        <f>SUM(C292:J292)</f>
        <v>1</v>
      </c>
      <c r="L292" s="534"/>
      <c r="M292" s="534">
        <v>1</v>
      </c>
      <c r="N292" s="62"/>
      <c r="O292" s="546">
        <v>1</v>
      </c>
      <c r="P292" s="546">
        <v>1</v>
      </c>
      <c r="Q292" s="558">
        <v>1</v>
      </c>
      <c r="R292" s="43">
        <v>1</v>
      </c>
      <c r="S292" s="573">
        <f t="shared" si="54"/>
        <v>5</v>
      </c>
      <c r="T292" s="43">
        <f t="shared" si="55"/>
        <v>6</v>
      </c>
      <c r="U292" s="534"/>
    </row>
    <row r="293" spans="1:21" x14ac:dyDescent="0.25">
      <c r="A293" s="4"/>
      <c r="B293" s="1"/>
      <c r="C293" s="534"/>
      <c r="D293" s="534"/>
      <c r="E293" s="62"/>
      <c r="F293" s="535">
        <f>SUM(F286:F292)</f>
        <v>4</v>
      </c>
      <c r="G293" s="62"/>
      <c r="H293" s="534"/>
      <c r="I293" s="62"/>
      <c r="J293" s="542"/>
      <c r="K293" s="572">
        <f>SUM(K286:K292)</f>
        <v>4</v>
      </c>
      <c r="L293" s="534"/>
      <c r="M293" s="535">
        <f>SUM(M286:M292)</f>
        <v>2</v>
      </c>
      <c r="N293" s="62"/>
      <c r="O293" s="547">
        <f>SUM(O286:O292)</f>
        <v>3</v>
      </c>
      <c r="P293" s="547">
        <f>SUM(P286:P292)</f>
        <v>2</v>
      </c>
      <c r="Q293" s="118">
        <f>SUM(Q286:Q292)</f>
        <v>1</v>
      </c>
      <c r="R293" s="2">
        <f>SUM(R286:R292)</f>
        <v>6</v>
      </c>
      <c r="S293" s="567">
        <f>SUM(S286:S292)</f>
        <v>14</v>
      </c>
      <c r="T293" s="2">
        <f t="shared" ref="T293" si="56">K293+S293</f>
        <v>18</v>
      </c>
      <c r="U293" s="534"/>
    </row>
    <row r="294" spans="1:21" x14ac:dyDescent="0.25">
      <c r="A294" s="4"/>
      <c r="B294" s="540"/>
      <c r="C294" s="534"/>
      <c r="D294" s="534"/>
      <c r="E294" s="62"/>
      <c r="F294" s="534"/>
      <c r="G294" s="62"/>
      <c r="H294" s="534"/>
      <c r="I294" s="62"/>
      <c r="J294" s="542"/>
      <c r="K294" s="569"/>
      <c r="L294" s="534"/>
      <c r="M294" s="534"/>
      <c r="N294" s="62"/>
      <c r="O294" s="546"/>
      <c r="P294" s="546"/>
      <c r="Q294" s="558"/>
      <c r="R294" s="43"/>
      <c r="S294" s="573"/>
      <c r="T294" s="43"/>
      <c r="U294" s="534"/>
    </row>
    <row r="295" spans="1:21" x14ac:dyDescent="0.25">
      <c r="A295" s="4"/>
      <c r="B295" s="1"/>
      <c r="C295" s="534"/>
      <c r="D295" s="534"/>
      <c r="E295" s="62"/>
      <c r="F295" s="534"/>
      <c r="G295" s="62"/>
      <c r="H295" s="534"/>
      <c r="I295" s="62"/>
      <c r="J295" s="542"/>
      <c r="K295" s="569"/>
      <c r="L295" s="534"/>
      <c r="M295" s="534"/>
      <c r="N295" s="62"/>
      <c r="O295" s="546"/>
      <c r="P295" s="546"/>
      <c r="Q295" s="558"/>
      <c r="R295" s="43"/>
      <c r="S295" s="573"/>
      <c r="T295" s="43"/>
      <c r="U295" s="534"/>
    </row>
    <row r="296" spans="1:21" x14ac:dyDescent="0.25">
      <c r="A296" s="4"/>
      <c r="B296" s="598" t="s">
        <v>109</v>
      </c>
      <c r="C296" s="534">
        <f>C44+C110+C116+C131+C159+C175+C205+C215+C218+C247+C281+C283+C294</f>
        <v>61</v>
      </c>
      <c r="D296" s="584">
        <f>D44+D110+D116+D131+D159+D175+D205+D215+D218+D247+D281+D283+D294</f>
        <v>52</v>
      </c>
      <c r="E296" s="62">
        <f>+E44+E110+E116+E131+E159+E175+E205+E215+E218+E247+E281+E283+E294</f>
        <v>51</v>
      </c>
      <c r="F296" s="534">
        <f>+F44+F110+F116+F131+F159+F175+F205+F215+F218+F247+F281+F283+F293</f>
        <v>34</v>
      </c>
      <c r="G296" s="584">
        <f>+G44+G110+G116+G131+G159+G175+G205+G215+G218+G247+G281+G283+G293</f>
        <v>24</v>
      </c>
      <c r="H296" s="558">
        <f>+H44+H110+H116+H131+H159+H175+H205+H215+H218+H247+H281+H283+H293</f>
        <v>36</v>
      </c>
      <c r="I296" s="62">
        <f>+I44+I110+I116+I131+I159+I175+I205+I215+I218+I247+I281+I283+I293</f>
        <v>41</v>
      </c>
      <c r="J296" s="542">
        <f>+J44+J110+J116+J131+J159+J175+J205+J215+J218+J247+J281+J283+J293</f>
        <v>35</v>
      </c>
      <c r="K296" s="569">
        <f t="shared" ref="K296" si="57">SUM(C296:J296)</f>
        <v>334</v>
      </c>
      <c r="L296" s="534">
        <f t="shared" ref="L296:T296" si="58">+L44+L110+L116+L131+L159+L175+L205+L215+L218+L247+L281+L283+L293</f>
        <v>49</v>
      </c>
      <c r="M296" s="534">
        <f t="shared" si="58"/>
        <v>41</v>
      </c>
      <c r="N296" s="62">
        <f t="shared" si="58"/>
        <v>48</v>
      </c>
      <c r="O296" s="546">
        <f t="shared" si="58"/>
        <v>99</v>
      </c>
      <c r="P296" s="546">
        <f t="shared" si="58"/>
        <v>98</v>
      </c>
      <c r="Q296" s="558">
        <f t="shared" si="58"/>
        <v>100</v>
      </c>
      <c r="R296" s="587">
        <f t="shared" si="58"/>
        <v>219</v>
      </c>
      <c r="S296" s="573">
        <f t="shared" si="58"/>
        <v>654</v>
      </c>
      <c r="T296" s="43">
        <f t="shared" si="58"/>
        <v>988</v>
      </c>
      <c r="U296" s="534"/>
    </row>
    <row r="297" spans="1:21" x14ac:dyDescent="0.25">
      <c r="A297" s="4"/>
      <c r="B297" s="1"/>
      <c r="E297" s="63"/>
      <c r="G297" s="63"/>
      <c r="I297" s="63"/>
      <c r="J297" s="541"/>
      <c r="K297" s="571"/>
      <c r="N297" s="63"/>
      <c r="O297" s="545"/>
      <c r="P297" s="545"/>
      <c r="Q297" s="565"/>
      <c r="R297" s="36"/>
      <c r="S297" s="568"/>
      <c r="T297" s="36"/>
    </row>
    <row r="298" spans="1:21" x14ac:dyDescent="0.25">
      <c r="A298" s="4"/>
      <c r="B298" s="1"/>
      <c r="E298" s="63"/>
      <c r="G298" s="63"/>
      <c r="I298" s="63"/>
      <c r="J298" s="541"/>
      <c r="K298" s="571"/>
      <c r="N298" s="63"/>
      <c r="O298" s="545"/>
      <c r="P298" s="545"/>
      <c r="Q298" s="565"/>
      <c r="R298" s="36"/>
      <c r="S298" s="568"/>
      <c r="T298" s="36"/>
    </row>
    <row r="299" spans="1:21" x14ac:dyDescent="0.25">
      <c r="A299" s="12"/>
      <c r="B299" s="177"/>
      <c r="C299" s="11"/>
      <c r="D299" s="11"/>
      <c r="E299" s="66"/>
      <c r="F299" s="11"/>
      <c r="G299" s="66"/>
      <c r="H299" s="11"/>
      <c r="I299" s="66"/>
      <c r="J299" s="559"/>
      <c r="K299" s="576"/>
      <c r="L299" s="11"/>
      <c r="M299" s="11"/>
      <c r="N299" s="66"/>
      <c r="O299" s="560"/>
      <c r="P299" s="560"/>
      <c r="Q299" s="566"/>
      <c r="R299" s="35"/>
      <c r="S299" s="577"/>
      <c r="T299" s="35"/>
    </row>
    <row r="302" spans="1:21" x14ac:dyDescent="0.25">
      <c r="B302" t="s">
        <v>801</v>
      </c>
    </row>
    <row r="304" spans="1:21" x14ac:dyDescent="0.25">
      <c r="B304" t="s">
        <v>580</v>
      </c>
    </row>
    <row r="305" spans="2:2" x14ac:dyDescent="0.25">
      <c r="B305" t="s">
        <v>811</v>
      </c>
    </row>
    <row r="306" spans="2:2" x14ac:dyDescent="0.25">
      <c r="B306" t="s">
        <v>579</v>
      </c>
    </row>
    <row r="307" spans="2:2" x14ac:dyDescent="0.25">
      <c r="B307" t="s">
        <v>794</v>
      </c>
    </row>
    <row r="309" spans="2:2" x14ac:dyDescent="0.25">
      <c r="B309" t="s">
        <v>799</v>
      </c>
    </row>
    <row r="310" spans="2:2" x14ac:dyDescent="0.25">
      <c r="B310" t="s">
        <v>808</v>
      </c>
    </row>
    <row r="311" spans="2:2" x14ac:dyDescent="0.25">
      <c r="B311" t="s">
        <v>809</v>
      </c>
    </row>
    <row r="312" spans="2:2" x14ac:dyDescent="0.25">
      <c r="B312" t="s">
        <v>800</v>
      </c>
    </row>
  </sheetData>
  <sortState ref="B279:T285">
    <sortCondition ref="B279:B285"/>
  </sortState>
  <mergeCells count="18">
    <mergeCell ref="C9:K9"/>
    <mergeCell ref="C10:E10"/>
    <mergeCell ref="F10:G10"/>
    <mergeCell ref="H10:I10"/>
    <mergeCell ref="L9:S9"/>
    <mergeCell ref="A282:B282"/>
    <mergeCell ref="A285:B285"/>
    <mergeCell ref="A207:B207"/>
    <mergeCell ref="A177:B177"/>
    <mergeCell ref="A161:B161"/>
    <mergeCell ref="A220:B220"/>
    <mergeCell ref="A249:B249"/>
    <mergeCell ref="A217:B217"/>
    <mergeCell ref="A133:B133"/>
    <mergeCell ref="A118:B118"/>
    <mergeCell ref="A112:B112"/>
    <mergeCell ref="A46:B46"/>
    <mergeCell ref="A13:B13"/>
  </mergeCells>
  <pageMargins left="0.11811023622047245" right="0.11811023622047245" top="0.15748031496062992" bottom="0.15748031496062992" header="0" footer="0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0" workbookViewId="0">
      <selection activeCell="J34" sqref="J34"/>
    </sheetView>
  </sheetViews>
  <sheetFormatPr baseColWidth="10" defaultRowHeight="15" x14ac:dyDescent="0.25"/>
  <cols>
    <col min="11" max="11" width="10.140625" customWidth="1"/>
    <col min="12" max="12" width="10" customWidth="1"/>
    <col min="13" max="13" width="5.85546875" customWidth="1"/>
  </cols>
  <sheetData>
    <row r="1" spans="1:13" x14ac:dyDescent="0.25">
      <c r="A1" t="s">
        <v>797</v>
      </c>
    </row>
    <row r="2" spans="1:13" x14ac:dyDescent="0.25">
      <c r="A2" s="584" t="s">
        <v>653</v>
      </c>
      <c r="B2" s="584" t="s">
        <v>654</v>
      </c>
      <c r="C2" s="584" t="s">
        <v>655</v>
      </c>
      <c r="D2" s="584" t="s">
        <v>655</v>
      </c>
      <c r="E2" s="592" t="s">
        <v>652</v>
      </c>
      <c r="F2" s="592" t="s">
        <v>652</v>
      </c>
      <c r="G2" s="592" t="s">
        <v>652</v>
      </c>
      <c r="H2" s="592" t="s">
        <v>652</v>
      </c>
      <c r="I2" s="592" t="s">
        <v>652</v>
      </c>
      <c r="J2" s="592" t="s">
        <v>652</v>
      </c>
      <c r="M2" s="592" t="s">
        <v>798</v>
      </c>
    </row>
    <row r="3" spans="1:13" x14ac:dyDescent="0.25">
      <c r="A3" s="584" t="s">
        <v>588</v>
      </c>
      <c r="B3" s="584" t="s">
        <v>323</v>
      </c>
      <c r="C3" s="584" t="s">
        <v>597</v>
      </c>
      <c r="D3" s="584" t="s">
        <v>342</v>
      </c>
      <c r="E3" s="584" t="s">
        <v>588</v>
      </c>
      <c r="F3" s="584" t="s">
        <v>588</v>
      </c>
      <c r="G3" s="584" t="s">
        <v>588</v>
      </c>
      <c r="H3" s="584" t="s">
        <v>630</v>
      </c>
      <c r="I3" s="584" t="s">
        <v>8</v>
      </c>
      <c r="J3" s="584" t="s">
        <v>394</v>
      </c>
    </row>
    <row r="4" spans="1:13" x14ac:dyDescent="0.25">
      <c r="A4" t="s">
        <v>581</v>
      </c>
      <c r="B4" t="s">
        <v>589</v>
      </c>
      <c r="C4" t="s">
        <v>598</v>
      </c>
      <c r="D4" t="s">
        <v>604</v>
      </c>
      <c r="E4" t="s">
        <v>611</v>
      </c>
      <c r="F4" t="s">
        <v>617</v>
      </c>
      <c r="G4" t="s">
        <v>623</v>
      </c>
      <c r="H4" t="s">
        <v>631</v>
      </c>
      <c r="I4" t="s">
        <v>639</v>
      </c>
      <c r="J4" t="s">
        <v>645</v>
      </c>
      <c r="M4">
        <v>10</v>
      </c>
    </row>
    <row r="5" spans="1:13" x14ac:dyDescent="0.25">
      <c r="A5" t="s">
        <v>613</v>
      </c>
      <c r="B5" t="s">
        <v>590</v>
      </c>
      <c r="C5" t="s">
        <v>599</v>
      </c>
      <c r="D5" t="s">
        <v>605</v>
      </c>
      <c r="E5" t="s">
        <v>612</v>
      </c>
      <c r="F5" t="s">
        <v>618</v>
      </c>
      <c r="G5" t="s">
        <v>624</v>
      </c>
      <c r="H5" t="s">
        <v>632</v>
      </c>
      <c r="I5" t="s">
        <v>640</v>
      </c>
      <c r="J5" t="s">
        <v>646</v>
      </c>
      <c r="M5">
        <v>10</v>
      </c>
    </row>
    <row r="6" spans="1:13" x14ac:dyDescent="0.25">
      <c r="A6" t="s">
        <v>582</v>
      </c>
      <c r="B6" t="s">
        <v>591</v>
      </c>
      <c r="C6" t="s">
        <v>600</v>
      </c>
      <c r="D6" t="s">
        <v>606</v>
      </c>
      <c r="E6" t="s">
        <v>613</v>
      </c>
      <c r="F6" t="s">
        <v>619</v>
      </c>
      <c r="G6" t="s">
        <v>625</v>
      </c>
      <c r="H6" t="s">
        <v>633</v>
      </c>
      <c r="I6" t="s">
        <v>641</v>
      </c>
      <c r="J6" t="s">
        <v>647</v>
      </c>
      <c r="M6">
        <v>10</v>
      </c>
    </row>
    <row r="7" spans="1:13" x14ac:dyDescent="0.25">
      <c r="A7" t="s">
        <v>583</v>
      </c>
      <c r="B7" t="s">
        <v>592</v>
      </c>
      <c r="C7" t="s">
        <v>601</v>
      </c>
      <c r="D7" t="s">
        <v>607</v>
      </c>
      <c r="E7" t="s">
        <v>614</v>
      </c>
      <c r="F7" t="s">
        <v>620</v>
      </c>
      <c r="G7" t="s">
        <v>626</v>
      </c>
      <c r="H7" t="s">
        <v>634</v>
      </c>
      <c r="I7" t="s">
        <v>642</v>
      </c>
      <c r="J7" t="s">
        <v>648</v>
      </c>
      <c r="M7">
        <v>10</v>
      </c>
    </row>
    <row r="8" spans="1:13" x14ac:dyDescent="0.25">
      <c r="A8" t="s">
        <v>584</v>
      </c>
      <c r="B8" t="s">
        <v>593</v>
      </c>
      <c r="C8" t="s">
        <v>602</v>
      </c>
      <c r="D8" t="s">
        <v>608</v>
      </c>
      <c r="E8" t="s">
        <v>615</v>
      </c>
      <c r="F8" t="s">
        <v>621</v>
      </c>
      <c r="G8" t="s">
        <v>627</v>
      </c>
      <c r="H8" t="s">
        <v>635</v>
      </c>
      <c r="I8" t="s">
        <v>643</v>
      </c>
      <c r="J8" t="s">
        <v>649</v>
      </c>
      <c r="M8">
        <v>10</v>
      </c>
    </row>
    <row r="9" spans="1:13" x14ac:dyDescent="0.25">
      <c r="A9" t="s">
        <v>585</v>
      </c>
      <c r="B9" t="s">
        <v>594</v>
      </c>
      <c r="C9" t="s">
        <v>603</v>
      </c>
      <c r="D9" t="s">
        <v>609</v>
      </c>
      <c r="E9" t="s">
        <v>616</v>
      </c>
      <c r="F9" t="s">
        <v>622</v>
      </c>
      <c r="G9" t="s">
        <v>628</v>
      </c>
      <c r="H9" t="s">
        <v>636</v>
      </c>
      <c r="I9" t="s">
        <v>644</v>
      </c>
      <c r="J9" t="s">
        <v>650</v>
      </c>
      <c r="M9">
        <v>10</v>
      </c>
    </row>
    <row r="10" spans="1:13" x14ac:dyDescent="0.25">
      <c r="A10" t="s">
        <v>586</v>
      </c>
      <c r="B10" t="s">
        <v>595</v>
      </c>
      <c r="D10" t="s">
        <v>610</v>
      </c>
      <c r="G10" t="s">
        <v>629</v>
      </c>
      <c r="H10" t="s">
        <v>637</v>
      </c>
      <c r="J10" t="s">
        <v>651</v>
      </c>
      <c r="M10">
        <v>6</v>
      </c>
    </row>
    <row r="11" spans="1:13" x14ac:dyDescent="0.25">
      <c r="A11" t="s">
        <v>587</v>
      </c>
      <c r="B11" t="s">
        <v>596</v>
      </c>
      <c r="H11" t="s">
        <v>638</v>
      </c>
      <c r="M11">
        <v>3</v>
      </c>
    </row>
    <row r="12" spans="1:13" ht="6.75" customHeight="1" x14ac:dyDescent="0.25"/>
    <row r="13" spans="1:13" x14ac:dyDescent="0.25">
      <c r="A13" s="593" t="s">
        <v>656</v>
      </c>
      <c r="B13" s="593" t="s">
        <v>656</v>
      </c>
      <c r="C13" s="593" t="s">
        <v>656</v>
      </c>
      <c r="D13" s="593" t="s">
        <v>656</v>
      </c>
      <c r="E13" s="593" t="s">
        <v>656</v>
      </c>
      <c r="F13" s="593" t="s">
        <v>656</v>
      </c>
      <c r="G13" s="594" t="s">
        <v>693</v>
      </c>
      <c r="H13" s="594" t="s">
        <v>693</v>
      </c>
      <c r="I13" s="594" t="s">
        <v>693</v>
      </c>
      <c r="J13" s="594" t="s">
        <v>693</v>
      </c>
      <c r="K13" s="594" t="s">
        <v>693</v>
      </c>
      <c r="L13" s="594" t="s">
        <v>693</v>
      </c>
    </row>
    <row r="14" spans="1:13" x14ac:dyDescent="0.25">
      <c r="A14" s="584" t="s">
        <v>394</v>
      </c>
      <c r="B14" t="s">
        <v>344</v>
      </c>
      <c r="C14" s="584" t="s">
        <v>342</v>
      </c>
      <c r="D14" s="584" t="s">
        <v>597</v>
      </c>
      <c r="E14" s="584" t="s">
        <v>336</v>
      </c>
      <c r="F14" s="584" t="s">
        <v>686</v>
      </c>
      <c r="G14" s="584" t="s">
        <v>588</v>
      </c>
      <c r="H14" s="584" t="s">
        <v>597</v>
      </c>
      <c r="I14" s="584" t="s">
        <v>342</v>
      </c>
      <c r="J14" s="584" t="s">
        <v>323</v>
      </c>
      <c r="K14" s="584" t="s">
        <v>724</v>
      </c>
      <c r="L14" s="584" t="s">
        <v>724</v>
      </c>
    </row>
    <row r="15" spans="1:13" x14ac:dyDescent="0.25">
      <c r="A15" t="s">
        <v>657</v>
      </c>
      <c r="B15" t="s">
        <v>662</v>
      </c>
      <c r="C15" t="s">
        <v>668</v>
      </c>
      <c r="D15" t="s">
        <v>673</v>
      </c>
      <c r="E15" t="s">
        <v>679</v>
      </c>
      <c r="F15" t="s">
        <v>687</v>
      </c>
      <c r="G15" t="s">
        <v>694</v>
      </c>
      <c r="H15" t="s">
        <v>701</v>
      </c>
      <c r="I15" t="s">
        <v>709</v>
      </c>
      <c r="J15" t="s">
        <v>714</v>
      </c>
      <c r="K15" t="s">
        <v>725</v>
      </c>
      <c r="L15" s="584" t="s">
        <v>732</v>
      </c>
      <c r="M15">
        <v>12</v>
      </c>
    </row>
    <row r="16" spans="1:13" x14ac:dyDescent="0.25">
      <c r="A16" t="s">
        <v>658</v>
      </c>
      <c r="B16" t="s">
        <v>663</v>
      </c>
      <c r="C16" t="s">
        <v>669</v>
      </c>
      <c r="D16" t="s">
        <v>678</v>
      </c>
      <c r="E16" t="s">
        <v>680</v>
      </c>
      <c r="F16" t="s">
        <v>688</v>
      </c>
      <c r="G16" t="s">
        <v>695</v>
      </c>
      <c r="H16" t="s">
        <v>702</v>
      </c>
      <c r="I16" t="s">
        <v>682</v>
      </c>
      <c r="J16" t="s">
        <v>715</v>
      </c>
      <c r="K16" t="s">
        <v>726</v>
      </c>
      <c r="L16" s="584" t="s">
        <v>733</v>
      </c>
      <c r="M16">
        <v>12</v>
      </c>
    </row>
    <row r="17" spans="1:13" x14ac:dyDescent="0.25">
      <c r="A17" t="s">
        <v>659</v>
      </c>
      <c r="B17" t="s">
        <v>664</v>
      </c>
      <c r="C17" t="s">
        <v>670</v>
      </c>
      <c r="D17" t="s">
        <v>674</v>
      </c>
      <c r="E17" t="s">
        <v>681</v>
      </c>
      <c r="F17" t="s">
        <v>689</v>
      </c>
      <c r="G17" t="s">
        <v>696</v>
      </c>
      <c r="H17" t="s">
        <v>703</v>
      </c>
      <c r="I17" t="s">
        <v>710</v>
      </c>
      <c r="J17" t="s">
        <v>716</v>
      </c>
      <c r="K17" t="s">
        <v>727</v>
      </c>
      <c r="L17" s="584" t="s">
        <v>734</v>
      </c>
      <c r="M17">
        <v>12</v>
      </c>
    </row>
    <row r="18" spans="1:13" x14ac:dyDescent="0.25">
      <c r="A18" t="s">
        <v>660</v>
      </c>
      <c r="B18" t="s">
        <v>665</v>
      </c>
      <c r="C18" t="s">
        <v>671</v>
      </c>
      <c r="D18" t="s">
        <v>675</v>
      </c>
      <c r="E18" t="s">
        <v>682</v>
      </c>
      <c r="F18" t="s">
        <v>690</v>
      </c>
      <c r="G18" t="s">
        <v>697</v>
      </c>
      <c r="H18" t="s">
        <v>704</v>
      </c>
      <c r="I18" t="s">
        <v>711</v>
      </c>
      <c r="J18" t="s">
        <v>717</v>
      </c>
      <c r="K18" t="s">
        <v>728</v>
      </c>
      <c r="L18" s="584" t="s">
        <v>690</v>
      </c>
      <c r="M18">
        <v>12</v>
      </c>
    </row>
    <row r="19" spans="1:13" x14ac:dyDescent="0.25">
      <c r="A19" t="s">
        <v>661</v>
      </c>
      <c r="B19" t="s">
        <v>666</v>
      </c>
      <c r="C19" t="s">
        <v>672</v>
      </c>
      <c r="D19" t="s">
        <v>676</v>
      </c>
      <c r="E19" t="s">
        <v>683</v>
      </c>
      <c r="F19" t="s">
        <v>691</v>
      </c>
      <c r="G19" t="s">
        <v>698</v>
      </c>
      <c r="H19" t="s">
        <v>705</v>
      </c>
      <c r="I19" t="s">
        <v>712</v>
      </c>
      <c r="J19" t="s">
        <v>718</v>
      </c>
      <c r="K19" t="s">
        <v>729</v>
      </c>
      <c r="L19" s="584" t="s">
        <v>735</v>
      </c>
      <c r="M19">
        <v>12</v>
      </c>
    </row>
    <row r="20" spans="1:13" x14ac:dyDescent="0.25">
      <c r="B20" t="s">
        <v>641</v>
      </c>
      <c r="D20" t="s">
        <v>677</v>
      </c>
      <c r="E20" t="s">
        <v>684</v>
      </c>
      <c r="F20" t="s">
        <v>692</v>
      </c>
      <c r="G20" t="s">
        <v>699</v>
      </c>
      <c r="H20" t="s">
        <v>706</v>
      </c>
      <c r="I20" t="s">
        <v>713</v>
      </c>
      <c r="J20" t="s">
        <v>719</v>
      </c>
      <c r="K20" t="s">
        <v>660</v>
      </c>
      <c r="L20" s="584" t="s">
        <v>736</v>
      </c>
      <c r="M20">
        <v>10</v>
      </c>
    </row>
    <row r="21" spans="1:13" x14ac:dyDescent="0.25">
      <c r="B21" t="s">
        <v>667</v>
      </c>
      <c r="E21" t="s">
        <v>685</v>
      </c>
      <c r="G21" t="s">
        <v>700</v>
      </c>
      <c r="H21" t="s">
        <v>707</v>
      </c>
      <c r="J21" t="s">
        <v>720</v>
      </c>
      <c r="K21" t="s">
        <v>730</v>
      </c>
      <c r="M21">
        <v>6</v>
      </c>
    </row>
    <row r="22" spans="1:13" x14ac:dyDescent="0.25">
      <c r="H22" t="s">
        <v>708</v>
      </c>
      <c r="J22" t="s">
        <v>721</v>
      </c>
      <c r="K22" t="s">
        <v>731</v>
      </c>
      <c r="M22">
        <v>3</v>
      </c>
    </row>
    <row r="23" spans="1:13" x14ac:dyDescent="0.25">
      <c r="J23" t="s">
        <v>722</v>
      </c>
      <c r="K23" t="s">
        <v>607</v>
      </c>
      <c r="M23">
        <v>2</v>
      </c>
    </row>
    <row r="24" spans="1:13" x14ac:dyDescent="0.25">
      <c r="J24" t="s">
        <v>723</v>
      </c>
      <c r="M24">
        <v>1</v>
      </c>
    </row>
    <row r="25" spans="1:13" x14ac:dyDescent="0.25">
      <c r="A25" s="584" t="s">
        <v>737</v>
      </c>
      <c r="B25" s="584" t="s">
        <v>744</v>
      </c>
      <c r="C25" s="586" t="s">
        <v>786</v>
      </c>
      <c r="D25" s="586" t="s">
        <v>786</v>
      </c>
      <c r="E25" s="183" t="s">
        <v>748</v>
      </c>
      <c r="F25" s="183" t="s">
        <v>748</v>
      </c>
      <c r="G25" s="183" t="s">
        <v>748</v>
      </c>
      <c r="H25" s="183" t="s">
        <v>748</v>
      </c>
      <c r="I25" s="183" t="s">
        <v>748</v>
      </c>
      <c r="J25" s="183" t="s">
        <v>748</v>
      </c>
    </row>
    <row r="26" spans="1:13" x14ac:dyDescent="0.25">
      <c r="A26" s="584" t="s">
        <v>394</v>
      </c>
      <c r="B26" s="584" t="s">
        <v>724</v>
      </c>
      <c r="C26" s="586" t="s">
        <v>588</v>
      </c>
      <c r="D26" s="586" t="s">
        <v>597</v>
      </c>
      <c r="E26" s="584" t="s">
        <v>342</v>
      </c>
      <c r="F26" s="584" t="s">
        <v>724</v>
      </c>
      <c r="G26" s="584" t="s">
        <v>394</v>
      </c>
      <c r="H26" s="584" t="s">
        <v>394</v>
      </c>
      <c r="I26" s="584" t="s">
        <v>336</v>
      </c>
      <c r="J26" s="584" t="s">
        <v>588</v>
      </c>
    </row>
    <row r="27" spans="1:13" x14ac:dyDescent="0.25">
      <c r="A27" t="s">
        <v>738</v>
      </c>
      <c r="B27" t="s">
        <v>735</v>
      </c>
      <c r="C27" t="s">
        <v>620</v>
      </c>
      <c r="D27" t="s">
        <v>790</v>
      </c>
      <c r="E27" t="s">
        <v>606</v>
      </c>
      <c r="F27" t="s">
        <v>759</v>
      </c>
      <c r="G27" t="s">
        <v>762</v>
      </c>
      <c r="H27" t="s">
        <v>764</v>
      </c>
      <c r="I27" t="s">
        <v>749</v>
      </c>
      <c r="J27" t="s">
        <v>755</v>
      </c>
      <c r="M27">
        <v>10</v>
      </c>
    </row>
    <row r="28" spans="1:13" x14ac:dyDescent="0.25">
      <c r="A28" t="s">
        <v>739</v>
      </c>
      <c r="B28" t="s">
        <v>745</v>
      </c>
      <c r="C28" t="s">
        <v>787</v>
      </c>
      <c r="D28" t="s">
        <v>791</v>
      </c>
      <c r="E28" t="s">
        <v>752</v>
      </c>
      <c r="F28" t="s">
        <v>760</v>
      </c>
      <c r="G28" t="s">
        <v>753</v>
      </c>
      <c r="H28" t="s">
        <v>765</v>
      </c>
      <c r="I28" t="s">
        <v>750</v>
      </c>
      <c r="J28" t="s">
        <v>756</v>
      </c>
      <c r="M28">
        <v>10</v>
      </c>
    </row>
    <row r="29" spans="1:13" x14ac:dyDescent="0.25">
      <c r="A29" t="s">
        <v>740</v>
      </c>
      <c r="B29" t="s">
        <v>734</v>
      </c>
      <c r="C29" t="s">
        <v>788</v>
      </c>
      <c r="D29" t="s">
        <v>674</v>
      </c>
      <c r="E29" t="s">
        <v>753</v>
      </c>
      <c r="F29" t="s">
        <v>761</v>
      </c>
      <c r="G29" t="s">
        <v>763</v>
      </c>
      <c r="H29" t="s">
        <v>661</v>
      </c>
      <c r="I29" t="s">
        <v>751</v>
      </c>
      <c r="J29" t="s">
        <v>757</v>
      </c>
      <c r="M29">
        <v>10</v>
      </c>
    </row>
    <row r="30" spans="1:13" x14ac:dyDescent="0.25">
      <c r="A30" t="s">
        <v>741</v>
      </c>
      <c r="B30" t="s">
        <v>746</v>
      </c>
      <c r="C30" t="s">
        <v>789</v>
      </c>
      <c r="D30" t="s">
        <v>792</v>
      </c>
      <c r="E30" t="s">
        <v>754</v>
      </c>
      <c r="F30" t="s">
        <v>731</v>
      </c>
      <c r="G30" t="s">
        <v>766</v>
      </c>
      <c r="I30" t="s">
        <v>783</v>
      </c>
      <c r="J30" t="s">
        <v>758</v>
      </c>
      <c r="M30">
        <v>9</v>
      </c>
    </row>
    <row r="31" spans="1:13" x14ac:dyDescent="0.25">
      <c r="A31" t="s">
        <v>742</v>
      </c>
      <c r="B31" t="s">
        <v>747</v>
      </c>
      <c r="C31" t="s">
        <v>698</v>
      </c>
      <c r="D31" t="s">
        <v>793</v>
      </c>
      <c r="M31">
        <v>4</v>
      </c>
    </row>
    <row r="32" spans="1:13" x14ac:dyDescent="0.25">
      <c r="A32" t="s">
        <v>743</v>
      </c>
      <c r="M32">
        <v>1</v>
      </c>
    </row>
    <row r="33" spans="3:13" x14ac:dyDescent="0.25">
      <c r="C33" s="592" t="s">
        <v>767</v>
      </c>
      <c r="D33" s="592" t="s">
        <v>767</v>
      </c>
      <c r="E33" s="592" t="s">
        <v>767</v>
      </c>
      <c r="F33" s="592" t="s">
        <v>767</v>
      </c>
      <c r="G33" s="592" t="s">
        <v>767</v>
      </c>
      <c r="H33" s="592" t="s">
        <v>767</v>
      </c>
    </row>
    <row r="34" spans="3:13" x14ac:dyDescent="0.25">
      <c r="C34" s="584" t="s">
        <v>588</v>
      </c>
      <c r="D34" s="584" t="s">
        <v>588</v>
      </c>
      <c r="E34" s="584" t="s">
        <v>588</v>
      </c>
      <c r="F34" s="584" t="s">
        <v>342</v>
      </c>
      <c r="G34" s="584" t="s">
        <v>630</v>
      </c>
      <c r="H34" s="584" t="s">
        <v>323</v>
      </c>
    </row>
    <row r="35" spans="3:13" x14ac:dyDescent="0.25">
      <c r="C35" t="s">
        <v>626</v>
      </c>
      <c r="D35" t="s">
        <v>584</v>
      </c>
      <c r="E35" t="s">
        <v>772</v>
      </c>
      <c r="F35" t="s">
        <v>777</v>
      </c>
      <c r="G35" t="s">
        <v>780</v>
      </c>
      <c r="H35" t="s">
        <v>782</v>
      </c>
      <c r="M35">
        <v>6</v>
      </c>
    </row>
    <row r="36" spans="3:13" x14ac:dyDescent="0.25">
      <c r="C36" t="s">
        <v>768</v>
      </c>
      <c r="D36" t="s">
        <v>776</v>
      </c>
      <c r="E36" t="s">
        <v>773</v>
      </c>
      <c r="F36" t="s">
        <v>778</v>
      </c>
      <c r="G36" t="s">
        <v>638</v>
      </c>
      <c r="H36" t="s">
        <v>595</v>
      </c>
      <c r="M36">
        <v>6</v>
      </c>
    </row>
    <row r="37" spans="3:13" x14ac:dyDescent="0.25">
      <c r="C37" t="s">
        <v>624</v>
      </c>
      <c r="D37" t="s">
        <v>581</v>
      </c>
      <c r="E37" t="s">
        <v>774</v>
      </c>
      <c r="F37" t="s">
        <v>779</v>
      </c>
      <c r="G37" t="s">
        <v>781</v>
      </c>
      <c r="H37" t="s">
        <v>592</v>
      </c>
      <c r="M37">
        <v>6</v>
      </c>
    </row>
    <row r="38" spans="3:13" x14ac:dyDescent="0.25">
      <c r="C38" t="s">
        <v>586</v>
      </c>
      <c r="D38" t="s">
        <v>770</v>
      </c>
      <c r="E38" t="s">
        <v>775</v>
      </c>
      <c r="F38" t="s">
        <v>671</v>
      </c>
      <c r="H38" t="s">
        <v>716</v>
      </c>
      <c r="M38">
        <v>5</v>
      </c>
    </row>
    <row r="39" spans="3:13" x14ac:dyDescent="0.25">
      <c r="C39" t="s">
        <v>769</v>
      </c>
      <c r="D39" t="s">
        <v>771</v>
      </c>
      <c r="M39">
        <v>2</v>
      </c>
    </row>
    <row r="40" spans="3:13" x14ac:dyDescent="0.25">
      <c r="G40" t="s">
        <v>796</v>
      </c>
      <c r="M40" s="73">
        <f>SUM(M4:M39)</f>
        <v>220</v>
      </c>
    </row>
  </sheetData>
  <pageMargins left="0" right="0" top="0" bottom="0.15748031496062992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etude_par compétition</vt:lpstr>
      <vt:lpstr>étude_par_centre</vt:lpstr>
      <vt:lpstr>synthese</vt:lpstr>
      <vt:lpstr>prives</vt:lpstr>
      <vt:lpstr>detail_centres</vt:lpstr>
      <vt:lpstr>part_joueurs</vt:lpstr>
      <vt:lpstr>equipes_cdc</vt:lpstr>
      <vt:lpstr>part_joueurs!Impression_des_titres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2017-07-05T12:36:53Z</cp:lastPrinted>
  <dcterms:created xsi:type="dcterms:W3CDTF">2016-11-14T16:30:25Z</dcterms:created>
  <dcterms:modified xsi:type="dcterms:W3CDTF">2017-07-10T09:46:34Z</dcterms:modified>
</cp:coreProperties>
</file>