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2515" windowHeight="9030"/>
  </bookViews>
  <sheets>
    <sheet name="aout_18" sheetId="1" r:id="rId1"/>
  </sheets>
  <calcPr calcId="144525"/>
</workbook>
</file>

<file path=xl/calcChain.xml><?xml version="1.0" encoding="utf-8"?>
<calcChain xmlns="http://schemas.openxmlformats.org/spreadsheetml/2006/main">
  <c r="G108" i="1" l="1"/>
  <c r="G107" i="1"/>
  <c r="G106" i="1"/>
  <c r="G105" i="1"/>
  <c r="E108" i="1"/>
  <c r="E107" i="1"/>
  <c r="C108" i="1"/>
  <c r="C107" i="1"/>
  <c r="D38" i="1" l="1"/>
  <c r="D37" i="1"/>
  <c r="D36" i="1"/>
  <c r="G39" i="1"/>
  <c r="C39" i="1"/>
  <c r="F131" i="1"/>
  <c r="D131" i="1"/>
  <c r="G131" i="1"/>
  <c r="E131" i="1"/>
  <c r="C131" i="1"/>
  <c r="D20" i="1"/>
  <c r="D19" i="1"/>
  <c r="D18" i="1"/>
  <c r="E20" i="1"/>
  <c r="F20" i="1" s="1"/>
  <c r="E19" i="1"/>
  <c r="F19" i="1" s="1"/>
  <c r="E18" i="1"/>
  <c r="F18" i="1" s="1"/>
  <c r="F8" i="1" l="1"/>
  <c r="D32" i="1"/>
  <c r="D30" i="1"/>
  <c r="D28" i="1"/>
  <c r="D15" i="1"/>
  <c r="D8" i="1"/>
  <c r="E126" i="1"/>
  <c r="E125" i="1"/>
  <c r="E124" i="1"/>
  <c r="E123" i="1"/>
  <c r="E122" i="1"/>
  <c r="E121" i="1"/>
  <c r="E120" i="1"/>
  <c r="E119" i="1"/>
  <c r="E118" i="1"/>
  <c r="E117" i="1"/>
  <c r="E96" i="1"/>
  <c r="E95" i="1"/>
  <c r="E87" i="1"/>
  <c r="E86" i="1"/>
  <c r="E83" i="1"/>
  <c r="E82" i="1"/>
  <c r="E79" i="1"/>
  <c r="E78" i="1"/>
  <c r="E77" i="1"/>
  <c r="E74" i="1"/>
  <c r="E73" i="1"/>
  <c r="E72" i="1"/>
  <c r="E71" i="1"/>
  <c r="E70" i="1"/>
  <c r="E69" i="1"/>
  <c r="E58" i="1"/>
  <c r="E57" i="1"/>
  <c r="E56" i="1"/>
  <c r="E53" i="1"/>
  <c r="E49" i="1"/>
  <c r="E48" i="1"/>
  <c r="E47" i="1"/>
  <c r="E46" i="1"/>
  <c r="E45" i="1"/>
  <c r="E38" i="1"/>
  <c r="E37" i="1"/>
  <c r="E36" i="1"/>
  <c r="E32" i="1"/>
  <c r="F32" i="1" s="1"/>
  <c r="E30" i="1"/>
  <c r="F30" i="1" s="1"/>
  <c r="E28" i="1"/>
  <c r="F28" i="1" s="1"/>
  <c r="E15" i="1"/>
  <c r="F15" i="1" s="1"/>
  <c r="C133" i="1"/>
  <c r="C129" i="1"/>
  <c r="E129" i="1" s="1"/>
  <c r="C127" i="1"/>
  <c r="D126" i="1" s="1"/>
  <c r="C98" i="1"/>
  <c r="C88" i="1"/>
  <c r="C84" i="1"/>
  <c r="C80" i="1"/>
  <c r="C75" i="1"/>
  <c r="C59" i="1"/>
  <c r="C50" i="1"/>
  <c r="E84" i="1" l="1"/>
  <c r="E98" i="1"/>
  <c r="E39" i="1"/>
  <c r="F36" i="1" s="1"/>
  <c r="D133" i="1"/>
  <c r="E88" i="1"/>
  <c r="E127" i="1"/>
  <c r="F126" i="1" s="1"/>
  <c r="C90" i="1"/>
  <c r="D84" i="1" s="1"/>
  <c r="D119" i="1"/>
  <c r="D123" i="1"/>
  <c r="D129" i="1"/>
  <c r="E59" i="1"/>
  <c r="E75" i="1"/>
  <c r="E133" i="1"/>
  <c r="D120" i="1"/>
  <c r="D124" i="1"/>
  <c r="E80" i="1"/>
  <c r="D117" i="1"/>
  <c r="D121" i="1"/>
  <c r="D125" i="1"/>
  <c r="D118" i="1"/>
  <c r="D122" i="1"/>
  <c r="C61" i="1"/>
  <c r="D59" i="1" s="1"/>
  <c r="E50" i="1"/>
  <c r="F38" i="1" l="1"/>
  <c r="F37" i="1"/>
  <c r="F133" i="1"/>
  <c r="F125" i="1"/>
  <c r="F122" i="1"/>
  <c r="D75" i="1"/>
  <c r="F124" i="1"/>
  <c r="F120" i="1"/>
  <c r="F118" i="1"/>
  <c r="F117" i="1"/>
  <c r="F123" i="1"/>
  <c r="F119" i="1"/>
  <c r="F121" i="1"/>
  <c r="F129" i="1"/>
  <c r="C100" i="1"/>
  <c r="D72" i="1"/>
  <c r="D79" i="1"/>
  <c r="D83" i="1"/>
  <c r="D86" i="1"/>
  <c r="D71" i="1"/>
  <c r="D78" i="1"/>
  <c r="D82" i="1"/>
  <c r="D69" i="1"/>
  <c r="D74" i="1"/>
  <c r="D70" i="1"/>
  <c r="D77" i="1"/>
  <c r="D73" i="1"/>
  <c r="D87" i="1"/>
  <c r="D80" i="1"/>
  <c r="D88" i="1"/>
  <c r="D57" i="1"/>
  <c r="D49" i="1"/>
  <c r="D45" i="1"/>
  <c r="D56" i="1"/>
  <c r="D48" i="1"/>
  <c r="D47" i="1"/>
  <c r="D58" i="1"/>
  <c r="D53" i="1"/>
  <c r="D46" i="1"/>
  <c r="D50" i="1"/>
  <c r="E61" i="1"/>
  <c r="F58" i="1" l="1"/>
  <c r="F47" i="1"/>
  <c r="F45" i="1"/>
  <c r="F46" i="1"/>
  <c r="F56" i="1"/>
  <c r="F49" i="1"/>
  <c r="F53" i="1"/>
  <c r="F48" i="1"/>
  <c r="F59" i="1"/>
  <c r="F57" i="1"/>
  <c r="F50" i="1"/>
  <c r="G98" i="1" l="1"/>
  <c r="G127" i="1"/>
  <c r="G88" i="1"/>
  <c r="G84" i="1"/>
  <c r="G80" i="1"/>
  <c r="G75" i="1"/>
  <c r="G59" i="1"/>
  <c r="G50" i="1"/>
  <c r="G61" i="1" s="1"/>
  <c r="G90" i="1" l="1"/>
  <c r="E90" i="1" l="1"/>
  <c r="G100" i="1"/>
  <c r="E100" i="1" l="1"/>
  <c r="F87" i="1"/>
  <c r="F69" i="1"/>
  <c r="F73" i="1"/>
  <c r="F79" i="1"/>
  <c r="F77" i="1"/>
  <c r="F82" i="1"/>
  <c r="F72" i="1"/>
  <c r="F74" i="1"/>
  <c r="F84" i="1"/>
  <c r="F78" i="1"/>
  <c r="F70" i="1"/>
  <c r="F86" i="1"/>
  <c r="F88" i="1"/>
  <c r="F71" i="1"/>
  <c r="F83" i="1"/>
  <c r="F80" i="1"/>
  <c r="F75" i="1"/>
</calcChain>
</file>

<file path=xl/sharedStrings.xml><?xml version="1.0" encoding="utf-8"?>
<sst xmlns="http://schemas.openxmlformats.org/spreadsheetml/2006/main" count="124" uniqueCount="93">
  <si>
    <t>Nombre de licenciés</t>
  </si>
  <si>
    <t>Nouvelles  licences</t>
  </si>
  <si>
    <t>Sportivités des licences</t>
  </si>
  <si>
    <t>complaisances</t>
  </si>
  <si>
    <t>loisirs</t>
  </si>
  <si>
    <t>compétitions</t>
  </si>
  <si>
    <t>0 ligne tournoi ou ligue</t>
  </si>
  <si>
    <t>lignes ligues seules</t>
  </si>
  <si>
    <t>lignes tournois</t>
  </si>
  <si>
    <t>Types de licences</t>
  </si>
  <si>
    <t>I    Individuelle</t>
  </si>
  <si>
    <t xml:space="preserve"> F   Fédérale</t>
  </si>
  <si>
    <t xml:space="preserve"> M  Mixte (Sport Entreprise)</t>
  </si>
  <si>
    <t>Catégories de licenciés</t>
  </si>
  <si>
    <t>poussin</t>
  </si>
  <si>
    <t>benjamin</t>
  </si>
  <si>
    <t>minime</t>
  </si>
  <si>
    <t>cadet</t>
  </si>
  <si>
    <t xml:space="preserve">junior </t>
  </si>
  <si>
    <t>senior</t>
  </si>
  <si>
    <t>vétéran 1</t>
  </si>
  <si>
    <t>vétéran 2</t>
  </si>
  <si>
    <t>vétéran 3</t>
  </si>
  <si>
    <t>Moyennes tournois par tranches ( toutes catégories confondues ) :</t>
  </si>
  <si>
    <t>&lt; 100</t>
  </si>
  <si>
    <t>100 à 109,99</t>
  </si>
  <si>
    <t>110 à 119,99</t>
  </si>
  <si>
    <t>120 à 129,99</t>
  </si>
  <si>
    <t>130 à 139,99</t>
  </si>
  <si>
    <t>140 à 149,99</t>
  </si>
  <si>
    <t>150 à 159,99</t>
  </si>
  <si>
    <t>160 à 169,99</t>
  </si>
  <si>
    <t>170 à 179,99</t>
  </si>
  <si>
    <t>180 à 189,99</t>
  </si>
  <si>
    <t>190 à 199,99</t>
  </si>
  <si>
    <t>200 à 209,99</t>
  </si>
  <si>
    <r>
      <rPr>
        <sz val="11"/>
        <color theme="1"/>
        <rFont val="Calibri"/>
        <family val="2"/>
      </rPr>
      <t>≥</t>
    </r>
    <r>
      <rPr>
        <sz val="11"/>
        <color theme="1"/>
        <rFont val="Arial"/>
        <family val="2"/>
      </rPr>
      <t xml:space="preserve">  210</t>
    </r>
  </si>
  <si>
    <t>Fréquence participations tournois</t>
  </si>
  <si>
    <t>1 à 23 ( seuil hdp )</t>
  </si>
  <si>
    <t>24 à 49</t>
  </si>
  <si>
    <t>50 à 99</t>
  </si>
  <si>
    <t>100 à 149</t>
  </si>
  <si>
    <t>150 à 199</t>
  </si>
  <si>
    <t>200 à 249</t>
  </si>
  <si>
    <t>250 à 299</t>
  </si>
  <si>
    <t>300 à 349</t>
  </si>
  <si>
    <t>350 à 399</t>
  </si>
  <si>
    <r>
      <rPr>
        <sz val="11"/>
        <color theme="1"/>
        <rFont val="Calibri"/>
        <family val="2"/>
      </rPr>
      <t>≥</t>
    </r>
    <r>
      <rPr>
        <sz val="11"/>
        <color theme="1"/>
        <rFont val="Arial"/>
        <family val="2"/>
      </rPr>
      <t xml:space="preserve"> 400 </t>
    </r>
  </si>
  <si>
    <t>les loisirs + :</t>
  </si>
  <si>
    <r>
      <t xml:space="preserve"> </t>
    </r>
    <r>
      <rPr>
        <sz val="11"/>
        <color theme="1"/>
        <rFont val="Calibri"/>
        <family val="2"/>
      </rPr>
      <t>≤</t>
    </r>
    <r>
      <rPr>
        <sz val="11"/>
        <color theme="1"/>
        <rFont val="Arial"/>
        <family val="2"/>
      </rPr>
      <t xml:space="preserve">  99 lignes</t>
    </r>
  </si>
  <si>
    <t>les sportifs :</t>
  </si>
  <si>
    <r>
      <rPr>
        <sz val="11"/>
        <color theme="1"/>
        <rFont val="Calibri"/>
        <family val="2"/>
      </rPr>
      <t>≥</t>
    </r>
    <r>
      <rPr>
        <sz val="11"/>
        <color theme="1"/>
        <rFont val="Arial"/>
        <family val="2"/>
      </rPr>
      <t xml:space="preserve">  200 lignes</t>
    </r>
  </si>
  <si>
    <t>totaux quilles</t>
  </si>
  <si>
    <t>totaux lignes</t>
  </si>
  <si>
    <t>moyennes globales</t>
  </si>
  <si>
    <t>nbre moyen  lignes</t>
  </si>
  <si>
    <t>cumuls</t>
  </si>
  <si>
    <t xml:space="preserve"> % / dames</t>
  </si>
  <si>
    <t xml:space="preserve"> % / hommes</t>
  </si>
  <si>
    <t>% /global</t>
  </si>
  <si>
    <t>Chiffres  globaux</t>
  </si>
  <si>
    <t>les moyennes dames sont moindres en petite et grande catégorie</t>
  </si>
  <si>
    <t>jeunes</t>
  </si>
  <si>
    <t>seniors</t>
  </si>
  <si>
    <t>vétérans</t>
  </si>
  <si>
    <t>par catégorie :</t>
  </si>
  <si>
    <t xml:space="preserve">en proportion, davantage de nouvelles licences dames : + 4,3 % </t>
  </si>
  <si>
    <t>les % de catégories sont très voisins</t>
  </si>
  <si>
    <t>global</t>
  </si>
  <si>
    <t>une dame joue bien plus qu' un homme :  + 10 % de lignes</t>
  </si>
  <si>
    <t>sa  valeur moyenne est cependant bien inférieure : - 18 quilles</t>
  </si>
  <si>
    <t>illustration que les hommes  font  moins de lignes que les dames</t>
  </si>
  <si>
    <t>commentaire :</t>
  </si>
  <si>
    <t>commentaires :</t>
  </si>
  <si>
    <t>les pourcentages sont très voisins</t>
  </si>
  <si>
    <r>
      <t xml:space="preserve">≥ 100 et </t>
    </r>
    <r>
      <rPr>
        <sz val="11"/>
        <color theme="1"/>
        <rFont val="Calibri"/>
        <family val="2"/>
      </rPr>
      <t>&lt;</t>
    </r>
    <r>
      <rPr>
        <sz val="11"/>
        <color theme="1"/>
        <rFont val="Arial"/>
        <family val="2"/>
      </rPr>
      <t xml:space="preserve"> 199 lignes</t>
    </r>
  </si>
  <si>
    <t>D A M E S</t>
  </si>
  <si>
    <t xml:space="preserve">H O M M E S </t>
  </si>
  <si>
    <t>G L O B A L</t>
  </si>
  <si>
    <t>identifiables au listing.</t>
  </si>
  <si>
    <t>seniors et donc un peu moins de vétérans</t>
  </si>
  <si>
    <t>joueuses</t>
  </si>
  <si>
    <t>uniquement celles dont le n° débute par 18. Les reprises suite aux arrêts ne sont pas</t>
  </si>
  <si>
    <t>COMPARAISONS DAMES  -  HOMMES sur la saison 2018 ( listing août )</t>
  </si>
  <si>
    <t>joueurs</t>
  </si>
  <si>
    <t>tous joueurs</t>
  </si>
  <si>
    <t>globalement, l'élite joue presque deux fois plus que la moyenne</t>
  </si>
  <si>
    <t>les 100 meilleurs</t>
  </si>
  <si>
    <t>tendance inversée au niveau nombre moyen de lignes.</t>
  </si>
  <si>
    <t>globale, surtout chez les hommes.</t>
  </si>
  <si>
    <t>ne sont prises en compte que les lignes de compétition, pas celles des ligues.</t>
  </si>
  <si>
    <t xml:space="preserve">en  proportion, il y a plus de jeunes chez les dames,  autant en </t>
  </si>
  <si>
    <t>l' écart de moyenne s'accentue : + 4 quilles.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</si>
</sst>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_ ;\-#,##0\ "/>
    <numFmt numFmtId="166" formatCode="#,##0.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10" fontId="6" fillId="0" borderId="0" xfId="0" applyNumberFormat="1" applyFont="1" applyAlignment="1">
      <alignment horizontal="center"/>
    </xf>
    <xf numFmtId="0" fontId="1" fillId="0" borderId="0" xfId="0" applyFont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164" fontId="4" fillId="0" borderId="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2" fontId="5" fillId="0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10" fontId="4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7" fontId="3" fillId="0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3" fontId="4" fillId="0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165" fontId="8" fillId="0" borderId="0" xfId="0" applyNumberFormat="1" applyFont="1" applyFill="1" applyBorder="1" applyAlignme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3" fontId="6" fillId="0" borderId="0" xfId="0" applyNumberFormat="1" applyFont="1" applyAlignment="1"/>
    <xf numFmtId="0" fontId="6" fillId="0" borderId="0" xfId="0" applyFont="1"/>
    <xf numFmtId="0" fontId="11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166" fontId="5" fillId="0" borderId="0" xfId="0" applyNumberFormat="1" applyFont="1" applyAlignment="1">
      <alignment horizontal="center"/>
    </xf>
    <xf numFmtId="0" fontId="0" fillId="0" borderId="0" xfId="0" applyFont="1"/>
    <xf numFmtId="3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tabSelected="1" workbookViewId="0">
      <selection activeCell="C112" sqref="C112"/>
    </sheetView>
  </sheetViews>
  <sheetFormatPr baseColWidth="10" defaultRowHeight="15" x14ac:dyDescent="0.25"/>
  <cols>
    <col min="1" max="1" width="16.140625" customWidth="1"/>
    <col min="2" max="2" width="24.7109375" customWidth="1"/>
    <col min="6" max="6" width="12.28515625" customWidth="1"/>
  </cols>
  <sheetData>
    <row r="1" spans="1:7" ht="18" x14ac:dyDescent="0.25">
      <c r="A1" s="50" t="s">
        <v>83</v>
      </c>
      <c r="B1" s="50"/>
      <c r="C1" s="50"/>
      <c r="D1" s="50"/>
      <c r="E1" s="50"/>
      <c r="F1" s="50"/>
      <c r="G1" s="50"/>
    </row>
    <row r="3" spans="1:7" x14ac:dyDescent="0.25">
      <c r="B3" t="s">
        <v>90</v>
      </c>
    </row>
    <row r="5" spans="1:7" x14ac:dyDescent="0.25">
      <c r="C5" s="51" t="s">
        <v>76</v>
      </c>
      <c r="D5" s="51"/>
      <c r="E5" s="52" t="s">
        <v>77</v>
      </c>
      <c r="F5" s="52"/>
      <c r="G5" s="41" t="s">
        <v>78</v>
      </c>
    </row>
    <row r="6" spans="1:7" x14ac:dyDescent="0.25">
      <c r="C6" s="36"/>
    </row>
    <row r="7" spans="1:7" x14ac:dyDescent="0.25">
      <c r="C7" s="41" t="s">
        <v>81</v>
      </c>
      <c r="D7" s="41" t="s">
        <v>59</v>
      </c>
      <c r="E7" s="47" t="s">
        <v>84</v>
      </c>
      <c r="F7" s="41" t="s">
        <v>59</v>
      </c>
      <c r="G7" s="41" t="s">
        <v>68</v>
      </c>
    </row>
    <row r="8" spans="1:7" x14ac:dyDescent="0.25">
      <c r="A8" s="1" t="s">
        <v>0</v>
      </c>
      <c r="C8" s="6">
        <v>2479</v>
      </c>
      <c r="D8" s="37">
        <f>C8/G8</f>
        <v>0.2377709572223288</v>
      </c>
      <c r="E8" s="6">
        <v>7947</v>
      </c>
      <c r="F8" s="37">
        <f>E8/G8</f>
        <v>0.76222904277767123</v>
      </c>
      <c r="G8" s="6">
        <v>10426</v>
      </c>
    </row>
    <row r="9" spans="1:7" x14ac:dyDescent="0.25">
      <c r="C9" s="6"/>
      <c r="E9" s="6"/>
      <c r="G9" s="6"/>
    </row>
    <row r="10" spans="1:7" x14ac:dyDescent="0.25">
      <c r="C10" s="6"/>
      <c r="E10" s="6"/>
      <c r="G10" s="6"/>
    </row>
    <row r="11" spans="1:7" x14ac:dyDescent="0.25">
      <c r="A11" s="1" t="s">
        <v>1</v>
      </c>
      <c r="C11" s="6"/>
      <c r="E11" s="6"/>
      <c r="G11" s="6"/>
    </row>
    <row r="12" spans="1:7" x14ac:dyDescent="0.25">
      <c r="B12" t="s">
        <v>82</v>
      </c>
      <c r="C12" s="6"/>
      <c r="E12" s="6"/>
      <c r="G12" s="6"/>
    </row>
    <row r="13" spans="1:7" x14ac:dyDescent="0.25">
      <c r="B13" t="s">
        <v>79</v>
      </c>
      <c r="C13" s="6"/>
      <c r="E13" s="6"/>
      <c r="G13" s="6"/>
    </row>
    <row r="14" spans="1:7" x14ac:dyDescent="0.25">
      <c r="C14" s="6"/>
      <c r="D14" s="41" t="s">
        <v>59</v>
      </c>
      <c r="E14" s="6"/>
      <c r="F14" s="41" t="s">
        <v>59</v>
      </c>
      <c r="G14" s="6"/>
    </row>
    <row r="15" spans="1:7" x14ac:dyDescent="0.25">
      <c r="A15" s="1"/>
      <c r="C15" s="6">
        <v>262</v>
      </c>
      <c r="D15" s="39">
        <f>C15/G15</f>
        <v>0.28081457663451231</v>
      </c>
      <c r="E15" s="6">
        <f>G15-C15</f>
        <v>671</v>
      </c>
      <c r="F15" s="37">
        <f>E15/G15</f>
        <v>0.71918542336548763</v>
      </c>
      <c r="G15" s="6">
        <v>933</v>
      </c>
    </row>
    <row r="16" spans="1:7" x14ac:dyDescent="0.25">
      <c r="A16" s="1"/>
      <c r="C16" s="6"/>
      <c r="D16" s="37"/>
      <c r="E16" s="6"/>
      <c r="F16" s="37"/>
      <c r="G16" s="6"/>
    </row>
    <row r="17" spans="1:7" x14ac:dyDescent="0.25">
      <c r="A17" s="1"/>
      <c r="B17" s="41" t="s">
        <v>65</v>
      </c>
      <c r="C17" s="6"/>
      <c r="D17" s="37"/>
      <c r="E17" s="6"/>
      <c r="F17" s="37"/>
      <c r="G17" s="6"/>
    </row>
    <row r="18" spans="1:7" x14ac:dyDescent="0.25">
      <c r="A18" s="1"/>
      <c r="B18" s="3" t="s">
        <v>62</v>
      </c>
      <c r="C18" s="27">
        <v>85</v>
      </c>
      <c r="D18" s="37">
        <f t="shared" ref="D18:D20" si="0">C18/G18</f>
        <v>0.27960526315789475</v>
      </c>
      <c r="E18" s="6">
        <f t="shared" ref="E18:E20" si="1">G18-C18</f>
        <v>219</v>
      </c>
      <c r="F18" s="37">
        <f t="shared" ref="F18:F20" si="2">E18/G18</f>
        <v>0.72039473684210531</v>
      </c>
      <c r="G18" s="6">
        <v>304</v>
      </c>
    </row>
    <row r="19" spans="1:7" x14ac:dyDescent="0.25">
      <c r="A19" s="1"/>
      <c r="B19" s="3" t="s">
        <v>63</v>
      </c>
      <c r="C19" s="27">
        <v>82</v>
      </c>
      <c r="D19" s="37">
        <f t="shared" si="0"/>
        <v>0.26537216828478966</v>
      </c>
      <c r="E19" s="6">
        <f t="shared" si="1"/>
        <v>227</v>
      </c>
      <c r="F19" s="37">
        <f t="shared" si="2"/>
        <v>0.7346278317152104</v>
      </c>
      <c r="G19" s="6">
        <v>309</v>
      </c>
    </row>
    <row r="20" spans="1:7" x14ac:dyDescent="0.25">
      <c r="B20" s="3" t="s">
        <v>64</v>
      </c>
      <c r="C20" s="27">
        <v>95</v>
      </c>
      <c r="D20" s="37">
        <f t="shared" si="0"/>
        <v>0.296875</v>
      </c>
      <c r="E20" s="6">
        <f t="shared" si="1"/>
        <v>225</v>
      </c>
      <c r="F20" s="37">
        <f t="shared" si="2"/>
        <v>0.703125</v>
      </c>
      <c r="G20" s="6">
        <v>320</v>
      </c>
    </row>
    <row r="21" spans="1:7" x14ac:dyDescent="0.25">
      <c r="E21" s="6"/>
      <c r="G21" s="6"/>
    </row>
    <row r="22" spans="1:7" x14ac:dyDescent="0.25">
      <c r="B22" s="45" t="s">
        <v>73</v>
      </c>
      <c r="C22" s="42" t="s">
        <v>66</v>
      </c>
      <c r="E22" s="6"/>
      <c r="G22" s="6"/>
    </row>
    <row r="23" spans="1:7" x14ac:dyDescent="0.25">
      <c r="C23" s="42" t="s">
        <v>67</v>
      </c>
      <c r="E23" s="6"/>
      <c r="G23" s="6"/>
    </row>
    <row r="24" spans="1:7" x14ac:dyDescent="0.25">
      <c r="E24" s="6"/>
      <c r="G24" s="6"/>
    </row>
    <row r="25" spans="1:7" x14ac:dyDescent="0.25">
      <c r="A25" s="1" t="s">
        <v>2</v>
      </c>
      <c r="E25" s="6"/>
      <c r="G25" s="6"/>
    </row>
    <row r="26" spans="1:7" x14ac:dyDescent="0.25">
      <c r="E26" s="6"/>
      <c r="G26" s="6"/>
    </row>
    <row r="27" spans="1:7" x14ac:dyDescent="0.25">
      <c r="C27" s="41" t="s">
        <v>81</v>
      </c>
      <c r="D27" s="41" t="s">
        <v>57</v>
      </c>
      <c r="E27" s="47" t="s">
        <v>84</v>
      </c>
      <c r="F27" s="41" t="s">
        <v>58</v>
      </c>
      <c r="G27" s="6"/>
    </row>
    <row r="28" spans="1:7" x14ac:dyDescent="0.25">
      <c r="A28" s="2" t="s">
        <v>3</v>
      </c>
      <c r="B28" s="3" t="s">
        <v>6</v>
      </c>
      <c r="C28" s="6">
        <v>435</v>
      </c>
      <c r="D28" s="40">
        <f>C28/C8</f>
        <v>0.17547398144413071</v>
      </c>
      <c r="E28" s="6">
        <f>G28-C28</f>
        <v>1169</v>
      </c>
      <c r="F28" s="37">
        <f>E28/E8</f>
        <v>0.14709953441550269</v>
      </c>
      <c r="G28" s="6">
        <v>1604</v>
      </c>
    </row>
    <row r="29" spans="1:7" x14ac:dyDescent="0.25">
      <c r="A29" s="2"/>
      <c r="B29" s="4"/>
      <c r="C29" s="22"/>
      <c r="E29" s="6"/>
      <c r="G29" s="6"/>
    </row>
    <row r="30" spans="1:7" x14ac:dyDescent="0.25">
      <c r="A30" s="2" t="s">
        <v>4</v>
      </c>
      <c r="B30" s="3" t="s">
        <v>7</v>
      </c>
      <c r="C30" s="23">
        <v>282</v>
      </c>
      <c r="D30" s="37">
        <f>C30/C8</f>
        <v>0.11375554659136748</v>
      </c>
      <c r="E30" s="6">
        <f>G30-C30</f>
        <v>1134</v>
      </c>
      <c r="F30" s="37">
        <f>E30/E8</f>
        <v>0.14269535673839184</v>
      </c>
      <c r="G30" s="6">
        <v>1416</v>
      </c>
    </row>
    <row r="31" spans="1:7" x14ac:dyDescent="0.25">
      <c r="A31" s="2"/>
      <c r="B31" s="4"/>
      <c r="C31" s="22"/>
      <c r="E31" s="6"/>
      <c r="G31" s="6"/>
    </row>
    <row r="32" spans="1:7" x14ac:dyDescent="0.25">
      <c r="A32" s="2" t="s">
        <v>5</v>
      </c>
      <c r="B32" s="3" t="s">
        <v>8</v>
      </c>
      <c r="C32" s="24">
        <v>1762</v>
      </c>
      <c r="D32" s="37">
        <f>C32/C8</f>
        <v>0.71077047196450183</v>
      </c>
      <c r="E32" s="6">
        <f>G32-C32</f>
        <v>5644</v>
      </c>
      <c r="F32" s="37">
        <f>E32/E8</f>
        <v>0.71020510884610544</v>
      </c>
      <c r="G32" s="6">
        <v>7406</v>
      </c>
    </row>
    <row r="33" spans="1:7" x14ac:dyDescent="0.25">
      <c r="B33" s="4"/>
      <c r="E33" s="6"/>
    </row>
    <row r="34" spans="1:7" ht="15.75" x14ac:dyDescent="0.25">
      <c r="A34" s="5" t="s">
        <v>9</v>
      </c>
      <c r="E34" s="6"/>
    </row>
    <row r="35" spans="1:7" x14ac:dyDescent="0.25">
      <c r="D35" s="41" t="s">
        <v>57</v>
      </c>
      <c r="E35" s="6"/>
      <c r="F35" s="41" t="s">
        <v>58</v>
      </c>
    </row>
    <row r="36" spans="1:7" x14ac:dyDescent="0.25">
      <c r="B36" s="3" t="s">
        <v>10</v>
      </c>
      <c r="C36" s="6">
        <v>35</v>
      </c>
      <c r="D36" s="37">
        <f>C36/C39</f>
        <v>1.4118596208148447E-2</v>
      </c>
      <c r="E36" s="6">
        <f t="shared" ref="E36:E38" si="3">G36-C36</f>
        <v>100</v>
      </c>
      <c r="F36" s="37">
        <f>E36/E39</f>
        <v>1.2583364791745313E-2</v>
      </c>
      <c r="G36" s="6">
        <v>135</v>
      </c>
    </row>
    <row r="37" spans="1:7" x14ac:dyDescent="0.25">
      <c r="B37" s="3" t="s">
        <v>11</v>
      </c>
      <c r="C37" s="6">
        <v>1866</v>
      </c>
      <c r="D37" s="37">
        <f>C37/C39</f>
        <v>0.7527228721258572</v>
      </c>
      <c r="E37" s="6">
        <f t="shared" si="3"/>
        <v>6050</v>
      </c>
      <c r="F37" s="37">
        <f>E37/E39</f>
        <v>0.76129356990059138</v>
      </c>
      <c r="G37" s="6">
        <v>7916</v>
      </c>
    </row>
    <row r="38" spans="1:7" x14ac:dyDescent="0.25">
      <c r="B38" s="3" t="s">
        <v>12</v>
      </c>
      <c r="C38" s="7">
        <v>578</v>
      </c>
      <c r="D38" s="37">
        <f>C38/C39</f>
        <v>0.23315853166599435</v>
      </c>
      <c r="E38" s="6">
        <f t="shared" si="3"/>
        <v>1797</v>
      </c>
      <c r="F38" s="37">
        <f>E38/E39</f>
        <v>0.22612306530766327</v>
      </c>
      <c r="G38" s="7">
        <v>2375</v>
      </c>
    </row>
    <row r="39" spans="1:7" x14ac:dyDescent="0.25">
      <c r="B39" s="3"/>
      <c r="C39" s="46">
        <f>SUM(C36:C38)</f>
        <v>2479</v>
      </c>
      <c r="E39" s="46">
        <f>SUM(E36:E38)</f>
        <v>7947</v>
      </c>
      <c r="G39" s="46">
        <f>SUM(G36:G38)</f>
        <v>10426</v>
      </c>
    </row>
    <row r="41" spans="1:7" x14ac:dyDescent="0.25">
      <c r="B41" s="45" t="s">
        <v>72</v>
      </c>
      <c r="C41" s="42" t="s">
        <v>74</v>
      </c>
    </row>
    <row r="42" spans="1:7" x14ac:dyDescent="0.25">
      <c r="B42" s="45"/>
      <c r="C42" s="42"/>
    </row>
    <row r="43" spans="1:7" ht="15.75" x14ac:dyDescent="0.25">
      <c r="A43" s="5" t="s">
        <v>13</v>
      </c>
      <c r="B43" s="8"/>
    </row>
    <row r="44" spans="1:7" x14ac:dyDescent="0.25">
      <c r="A44" s="1"/>
      <c r="B44" s="8"/>
      <c r="C44" s="41" t="s">
        <v>81</v>
      </c>
      <c r="D44" s="41" t="s">
        <v>57</v>
      </c>
      <c r="E44" s="47" t="s">
        <v>84</v>
      </c>
      <c r="F44" s="41" t="s">
        <v>58</v>
      </c>
    </row>
    <row r="45" spans="1:7" x14ac:dyDescent="0.25">
      <c r="A45" s="1"/>
      <c r="B45" s="3" t="s">
        <v>14</v>
      </c>
      <c r="C45" s="6">
        <v>9</v>
      </c>
      <c r="D45" s="37">
        <f>C45/C61</f>
        <v>3.6304961678096008E-3</v>
      </c>
      <c r="E45" s="6">
        <f t="shared" ref="E45:E49" si="4">G45-C45</f>
        <v>31</v>
      </c>
      <c r="F45" s="37">
        <f>E45/E61</f>
        <v>3.9008430854410468E-3</v>
      </c>
      <c r="G45" s="10">
        <v>40</v>
      </c>
    </row>
    <row r="46" spans="1:7" x14ac:dyDescent="0.25">
      <c r="A46" s="1"/>
      <c r="B46" s="3" t="s">
        <v>15</v>
      </c>
      <c r="C46" s="6">
        <v>67</v>
      </c>
      <c r="D46" s="37">
        <f>C46/C61</f>
        <v>2.7027027027027029E-2</v>
      </c>
      <c r="E46" s="6">
        <f t="shared" si="4"/>
        <v>151</v>
      </c>
      <c r="F46" s="37">
        <f>E46/E61</f>
        <v>1.9000880835535423E-2</v>
      </c>
      <c r="G46" s="10">
        <v>218</v>
      </c>
    </row>
    <row r="47" spans="1:7" x14ac:dyDescent="0.25">
      <c r="A47" s="1"/>
      <c r="B47" s="3" t="s">
        <v>16</v>
      </c>
      <c r="C47" s="6">
        <v>80</v>
      </c>
      <c r="D47" s="37">
        <f>C47/C61</f>
        <v>3.227107704719645E-2</v>
      </c>
      <c r="E47" s="6">
        <f t="shared" si="4"/>
        <v>205</v>
      </c>
      <c r="F47" s="37">
        <f>E47/E61</f>
        <v>2.5795897823077892E-2</v>
      </c>
      <c r="G47" s="10">
        <v>285</v>
      </c>
    </row>
    <row r="48" spans="1:7" x14ac:dyDescent="0.25">
      <c r="A48" s="1"/>
      <c r="B48" s="3" t="s">
        <v>17</v>
      </c>
      <c r="C48" s="6">
        <v>66</v>
      </c>
      <c r="D48" s="37">
        <f>C48/C61</f>
        <v>2.6623638563937072E-2</v>
      </c>
      <c r="E48" s="6">
        <f t="shared" si="4"/>
        <v>209</v>
      </c>
      <c r="F48" s="37">
        <f>E48/E61</f>
        <v>2.6299232414747704E-2</v>
      </c>
      <c r="G48" s="10">
        <v>275</v>
      </c>
    </row>
    <row r="49" spans="1:7" x14ac:dyDescent="0.25">
      <c r="A49" s="8"/>
      <c r="B49" s="3" t="s">
        <v>18</v>
      </c>
      <c r="C49" s="6">
        <v>85</v>
      </c>
      <c r="D49" s="37">
        <f>C49/C61</f>
        <v>3.4288019362646228E-2</v>
      </c>
      <c r="E49" s="6">
        <f t="shared" si="4"/>
        <v>197</v>
      </c>
      <c r="F49" s="37">
        <f>E49/E61</f>
        <v>2.4789228639738266E-2</v>
      </c>
      <c r="G49" s="10">
        <v>282</v>
      </c>
    </row>
    <row r="50" spans="1:7" x14ac:dyDescent="0.25">
      <c r="A50" s="8"/>
      <c r="B50" s="9"/>
      <c r="C50" s="25">
        <f t="shared" ref="C50:E50" si="5">SUM(C45:C49)</f>
        <v>307</v>
      </c>
      <c r="D50" s="40">
        <f>C50/C61</f>
        <v>0.12384025816861638</v>
      </c>
      <c r="E50" s="25">
        <f t="shared" si="5"/>
        <v>793</v>
      </c>
      <c r="F50" s="37">
        <f>E50/E61</f>
        <v>9.9786082798540329E-2</v>
      </c>
      <c r="G50" s="11">
        <f t="shared" ref="G50" si="6">SUM(G45:G49)</f>
        <v>1100</v>
      </c>
    </row>
    <row r="51" spans="1:7" x14ac:dyDescent="0.25">
      <c r="A51" s="8"/>
      <c r="B51" s="9"/>
      <c r="C51" s="26"/>
      <c r="E51" s="6"/>
      <c r="G51" s="12"/>
    </row>
    <row r="52" spans="1:7" x14ac:dyDescent="0.25">
      <c r="A52" s="8"/>
      <c r="B52" s="9"/>
      <c r="C52" s="27"/>
      <c r="E52" s="6"/>
      <c r="G52" s="13"/>
    </row>
    <row r="53" spans="1:7" x14ac:dyDescent="0.25">
      <c r="A53" s="8"/>
      <c r="B53" s="3" t="s">
        <v>19</v>
      </c>
      <c r="C53" s="6">
        <v>697</v>
      </c>
      <c r="D53" s="37">
        <f>C53/C61</f>
        <v>0.28116175877369909</v>
      </c>
      <c r="E53" s="6">
        <f>G53-C53</f>
        <v>2243</v>
      </c>
      <c r="F53" s="37">
        <f>E53/E61</f>
        <v>0.28224487227884737</v>
      </c>
      <c r="G53" s="14">
        <v>2940</v>
      </c>
    </row>
    <row r="54" spans="1:7" x14ac:dyDescent="0.25">
      <c r="A54" s="8"/>
      <c r="B54" s="3"/>
      <c r="C54" s="26"/>
      <c r="E54" s="6"/>
      <c r="G54" s="12"/>
    </row>
    <row r="55" spans="1:7" x14ac:dyDescent="0.25">
      <c r="A55" s="8"/>
      <c r="B55" s="3"/>
      <c r="C55" s="28"/>
      <c r="E55" s="6"/>
      <c r="G55" s="13"/>
    </row>
    <row r="56" spans="1:7" x14ac:dyDescent="0.25">
      <c r="A56" s="8"/>
      <c r="B56" s="3" t="s">
        <v>20</v>
      </c>
      <c r="C56" s="6">
        <v>501</v>
      </c>
      <c r="D56" s="37">
        <f>C56/C61</f>
        <v>0.20209762000806777</v>
      </c>
      <c r="E56" s="6">
        <f t="shared" ref="E56:E58" si="7">G56-C56</f>
        <v>1498</v>
      </c>
      <c r="F56" s="37">
        <f>E56/E61</f>
        <v>0.18849880458034479</v>
      </c>
      <c r="G56" s="14">
        <v>1999</v>
      </c>
    </row>
    <row r="57" spans="1:7" x14ac:dyDescent="0.25">
      <c r="A57" s="8"/>
      <c r="B57" s="3" t="s">
        <v>21</v>
      </c>
      <c r="C57" s="6">
        <v>513</v>
      </c>
      <c r="D57" s="37">
        <f>C57/C61</f>
        <v>0.20693828156514724</v>
      </c>
      <c r="E57" s="6">
        <f t="shared" si="7"/>
        <v>1716</v>
      </c>
      <c r="F57" s="37">
        <f>E57/E61</f>
        <v>0.21593053982634958</v>
      </c>
      <c r="G57" s="14">
        <v>2229</v>
      </c>
    </row>
    <row r="58" spans="1:7" x14ac:dyDescent="0.25">
      <c r="A58" s="8"/>
      <c r="B58" s="3" t="s">
        <v>22</v>
      </c>
      <c r="C58" s="7">
        <v>461</v>
      </c>
      <c r="D58" s="37">
        <f>C58/C61</f>
        <v>0.18596208148446955</v>
      </c>
      <c r="E58" s="6">
        <f t="shared" si="7"/>
        <v>1697</v>
      </c>
      <c r="F58" s="37">
        <f>E58/E61</f>
        <v>0.21353970051591795</v>
      </c>
      <c r="G58" s="15">
        <v>2158</v>
      </c>
    </row>
    <row r="59" spans="1:7" x14ac:dyDescent="0.25">
      <c r="C59" s="29">
        <f t="shared" ref="C59:E59" si="8">SUM(C56:C58)</f>
        <v>1475</v>
      </c>
      <c r="D59" s="37">
        <f>C59/C61</f>
        <v>0.59499798305768459</v>
      </c>
      <c r="E59" s="29">
        <f t="shared" si="8"/>
        <v>4911</v>
      </c>
      <c r="F59" s="37">
        <f>E59/E61</f>
        <v>0.61796904492261229</v>
      </c>
      <c r="G59" s="11">
        <f t="shared" ref="G59" si="9">SUM(G56:G58)</f>
        <v>6386</v>
      </c>
    </row>
    <row r="60" spans="1:7" x14ac:dyDescent="0.25">
      <c r="C60" s="35"/>
      <c r="E60" s="6"/>
      <c r="G60" s="7"/>
    </row>
    <row r="61" spans="1:7" x14ac:dyDescent="0.25">
      <c r="C61" s="35">
        <f>C50+C53+C59</f>
        <v>2479</v>
      </c>
      <c r="E61" s="35">
        <f>E50+E53+E59</f>
        <v>7947</v>
      </c>
      <c r="G61" s="35">
        <f>G50+G53+G59</f>
        <v>10426</v>
      </c>
    </row>
    <row r="62" spans="1:7" x14ac:dyDescent="0.25">
      <c r="C62" s="35"/>
      <c r="E62" s="6"/>
      <c r="G62" s="7"/>
    </row>
    <row r="63" spans="1:7" x14ac:dyDescent="0.25">
      <c r="B63" s="45" t="s">
        <v>72</v>
      </c>
      <c r="C63" s="43" t="s">
        <v>91</v>
      </c>
      <c r="E63" s="6"/>
      <c r="G63" s="7"/>
    </row>
    <row r="64" spans="1:7" x14ac:dyDescent="0.25">
      <c r="C64" s="43" t="s">
        <v>80</v>
      </c>
      <c r="E64" s="6"/>
      <c r="G64" s="7"/>
    </row>
    <row r="65" spans="1:7" x14ac:dyDescent="0.25">
      <c r="C65" s="35"/>
      <c r="E65" s="6"/>
      <c r="G65" s="7"/>
    </row>
    <row r="66" spans="1:7" x14ac:dyDescent="0.25">
      <c r="A66" s="1" t="s">
        <v>23</v>
      </c>
      <c r="E66" s="6"/>
    </row>
    <row r="67" spans="1:7" x14ac:dyDescent="0.25">
      <c r="E67" s="6"/>
    </row>
    <row r="68" spans="1:7" x14ac:dyDescent="0.25">
      <c r="C68" s="41" t="s">
        <v>81</v>
      </c>
      <c r="D68" s="41" t="s">
        <v>57</v>
      </c>
      <c r="E68" s="47" t="s">
        <v>84</v>
      </c>
      <c r="F68" s="41" t="s">
        <v>58</v>
      </c>
    </row>
    <row r="69" spans="1:7" x14ac:dyDescent="0.25">
      <c r="B69" s="3" t="s">
        <v>24</v>
      </c>
      <c r="C69" s="6">
        <v>35</v>
      </c>
      <c r="D69" s="37">
        <f>C69/C90</f>
        <v>1.9863791146424517E-2</v>
      </c>
      <c r="E69" s="6">
        <f t="shared" ref="E69:E74" si="10">G69-C69</f>
        <v>74</v>
      </c>
      <c r="F69" s="37">
        <f>E69/E90</f>
        <v>1.3111268603827072E-2</v>
      </c>
      <c r="G69" s="6">
        <v>109</v>
      </c>
    </row>
    <row r="70" spans="1:7" x14ac:dyDescent="0.25">
      <c r="B70" s="3" t="s">
        <v>25</v>
      </c>
      <c r="C70" s="6">
        <v>38</v>
      </c>
      <c r="D70" s="37">
        <f>C70/C90</f>
        <v>2.1566401816118047E-2</v>
      </c>
      <c r="E70" s="6">
        <f t="shared" si="10"/>
        <v>44</v>
      </c>
      <c r="F70" s="37">
        <f>E70/E90</f>
        <v>7.7958894401133948E-3</v>
      </c>
      <c r="G70" s="6">
        <v>82</v>
      </c>
    </row>
    <row r="71" spans="1:7" x14ac:dyDescent="0.25">
      <c r="B71" s="3" t="s">
        <v>26</v>
      </c>
      <c r="C71" s="6">
        <v>52</v>
      </c>
      <c r="D71" s="37">
        <f>C71/C90</f>
        <v>2.9511918274687854E-2</v>
      </c>
      <c r="E71" s="6">
        <f t="shared" si="10"/>
        <v>74</v>
      </c>
      <c r="F71" s="37">
        <f>E71/E90</f>
        <v>1.3111268603827072E-2</v>
      </c>
      <c r="G71" s="6">
        <v>126</v>
      </c>
    </row>
    <row r="72" spans="1:7" x14ac:dyDescent="0.25">
      <c r="B72" s="3" t="s">
        <v>27</v>
      </c>
      <c r="C72" s="6">
        <v>135</v>
      </c>
      <c r="D72" s="37">
        <f>C72/C90</f>
        <v>7.6617480136208851E-2</v>
      </c>
      <c r="E72" s="6">
        <f t="shared" si="10"/>
        <v>121</v>
      </c>
      <c r="F72" s="37">
        <f>E72/E90</f>
        <v>2.1438695960311834E-2</v>
      </c>
      <c r="G72" s="6">
        <v>256</v>
      </c>
    </row>
    <row r="73" spans="1:7" x14ac:dyDescent="0.25">
      <c r="B73" s="3" t="s">
        <v>28</v>
      </c>
      <c r="C73" s="6">
        <v>245</v>
      </c>
      <c r="D73" s="37">
        <f>C73/C90</f>
        <v>0.13904653802497163</v>
      </c>
      <c r="E73" s="6">
        <f t="shared" si="10"/>
        <v>239</v>
      </c>
      <c r="F73" s="37">
        <f>E73/E90</f>
        <v>4.2345854004252302E-2</v>
      </c>
      <c r="G73" s="6">
        <v>484</v>
      </c>
    </row>
    <row r="74" spans="1:7" x14ac:dyDescent="0.25">
      <c r="B74" s="3" t="s">
        <v>29</v>
      </c>
      <c r="C74" s="6">
        <v>347</v>
      </c>
      <c r="D74" s="37">
        <f>C74/C90</f>
        <v>0.19693530079455165</v>
      </c>
      <c r="E74" s="6">
        <f t="shared" si="10"/>
        <v>440</v>
      </c>
      <c r="F74" s="37">
        <f>E74/E90</f>
        <v>7.7958894401133946E-2</v>
      </c>
      <c r="G74" s="6">
        <v>787</v>
      </c>
    </row>
    <row r="75" spans="1:7" x14ac:dyDescent="0.25">
      <c r="B75" s="3"/>
      <c r="C75" s="11">
        <f>SUM(C69:C74)</f>
        <v>852</v>
      </c>
      <c r="D75" s="40">
        <f>C75/C90</f>
        <v>0.48354143019296253</v>
      </c>
      <c r="E75" s="11">
        <f>SUM(E69:E74)</f>
        <v>992</v>
      </c>
      <c r="F75" s="39">
        <f>E75/E90</f>
        <v>0.17576187101346563</v>
      </c>
      <c r="G75" s="11">
        <f>SUM(G69:G74)</f>
        <v>1844</v>
      </c>
    </row>
    <row r="76" spans="1:7" x14ac:dyDescent="0.25">
      <c r="B76" s="16"/>
      <c r="C76" s="30"/>
      <c r="G76" s="17"/>
    </row>
    <row r="77" spans="1:7" x14ac:dyDescent="0.25">
      <c r="B77" s="3" t="s">
        <v>30</v>
      </c>
      <c r="C77" s="6">
        <v>385</v>
      </c>
      <c r="D77" s="37">
        <f>C77/C90</f>
        <v>0.2185017026106697</v>
      </c>
      <c r="E77" s="6">
        <f t="shared" ref="E77:E79" si="11">G77-C77</f>
        <v>834</v>
      </c>
      <c r="F77" s="37">
        <f>E77/E90</f>
        <v>0.14776754075124027</v>
      </c>
      <c r="G77" s="6">
        <v>1219</v>
      </c>
    </row>
    <row r="78" spans="1:7" x14ac:dyDescent="0.25">
      <c r="B78" s="3" t="s">
        <v>31</v>
      </c>
      <c r="C78" s="6">
        <v>281</v>
      </c>
      <c r="D78" s="37">
        <f>C78/C90</f>
        <v>0.15947786606129399</v>
      </c>
      <c r="E78" s="6">
        <f t="shared" si="11"/>
        <v>1139</v>
      </c>
      <c r="F78" s="37">
        <f>E78/E90</f>
        <v>0.20180722891566266</v>
      </c>
      <c r="G78" s="6">
        <v>1420</v>
      </c>
    </row>
    <row r="79" spans="1:7" x14ac:dyDescent="0.25">
      <c r="B79" s="3" t="s">
        <v>32</v>
      </c>
      <c r="C79" s="6">
        <v>151</v>
      </c>
      <c r="D79" s="37">
        <f>C79/C90</f>
        <v>8.5698070374574345E-2</v>
      </c>
      <c r="E79" s="6">
        <f t="shared" si="11"/>
        <v>1209</v>
      </c>
      <c r="F79" s="37">
        <f>E79/E90</f>
        <v>0.21420978029766125</v>
      </c>
      <c r="G79" s="6">
        <v>1360</v>
      </c>
    </row>
    <row r="80" spans="1:7" x14ac:dyDescent="0.25">
      <c r="B80" s="3"/>
      <c r="C80" s="11">
        <f>SUM(C77:C79)</f>
        <v>817</v>
      </c>
      <c r="D80" s="37">
        <f>C80/C90</f>
        <v>0.46367763904653803</v>
      </c>
      <c r="E80" s="11">
        <f>SUM(E77:E79)</f>
        <v>3182</v>
      </c>
      <c r="F80" s="37">
        <f>E80/E90</f>
        <v>0.56378454996456417</v>
      </c>
      <c r="G80" s="11">
        <f>SUM(G77:G79)</f>
        <v>3999</v>
      </c>
    </row>
    <row r="81" spans="1:7" x14ac:dyDescent="0.25">
      <c r="B81" s="3"/>
      <c r="C81" s="6"/>
      <c r="E81" s="6"/>
      <c r="G81" s="6"/>
    </row>
    <row r="82" spans="1:7" x14ac:dyDescent="0.25">
      <c r="B82" s="3" t="s">
        <v>33</v>
      </c>
      <c r="C82" s="6">
        <v>65</v>
      </c>
      <c r="D82" s="37">
        <f>C82/C90</f>
        <v>3.6889897843359817E-2</v>
      </c>
      <c r="E82" s="6">
        <f t="shared" ref="E82:E83" si="12">G82-C82</f>
        <v>865</v>
      </c>
      <c r="F82" s="37">
        <f>E82/E90</f>
        <v>0.15326009922041106</v>
      </c>
      <c r="G82" s="6">
        <v>930</v>
      </c>
    </row>
    <row r="83" spans="1:7" x14ac:dyDescent="0.25">
      <c r="B83" s="3" t="s">
        <v>34</v>
      </c>
      <c r="C83" s="6">
        <v>22</v>
      </c>
      <c r="D83" s="37">
        <f>C83/C90</f>
        <v>1.2485811577752554E-2</v>
      </c>
      <c r="E83" s="6">
        <f t="shared" si="12"/>
        <v>442</v>
      </c>
      <c r="F83" s="37">
        <f>E83/E90</f>
        <v>7.8313253012048195E-2</v>
      </c>
      <c r="G83" s="6">
        <v>464</v>
      </c>
    </row>
    <row r="84" spans="1:7" x14ac:dyDescent="0.25">
      <c r="B84" s="3"/>
      <c r="C84" s="11">
        <f>SUM(C82:C83)</f>
        <v>87</v>
      </c>
      <c r="D84" s="40">
        <f>C84/C90</f>
        <v>4.9375709421112371E-2</v>
      </c>
      <c r="E84" s="46">
        <f>SUM(E82:E83)</f>
        <v>1307</v>
      </c>
      <c r="F84" s="39">
        <f>E84/E90</f>
        <v>0.23157335223245926</v>
      </c>
      <c r="G84" s="11">
        <f>SUM(G82:G83)</f>
        <v>1394</v>
      </c>
    </row>
    <row r="85" spans="1:7" x14ac:dyDescent="0.25">
      <c r="B85" s="3"/>
      <c r="C85" s="6"/>
      <c r="E85" s="6"/>
      <c r="G85" s="6"/>
    </row>
    <row r="86" spans="1:7" x14ac:dyDescent="0.25">
      <c r="B86" s="3" t="s">
        <v>35</v>
      </c>
      <c r="C86" s="6">
        <v>5</v>
      </c>
      <c r="D86" s="37">
        <f>C86/C90</f>
        <v>2.8376844494892167E-3</v>
      </c>
      <c r="E86" s="6">
        <f t="shared" ref="E86:E87" si="13">G86-C86</f>
        <v>124</v>
      </c>
      <c r="F86" s="37">
        <f>E86/E90</f>
        <v>2.1970233876683204E-2</v>
      </c>
      <c r="G86" s="6">
        <v>129</v>
      </c>
    </row>
    <row r="87" spans="1:7" x14ac:dyDescent="0.25">
      <c r="B87" s="3" t="s">
        <v>36</v>
      </c>
      <c r="C87" s="7">
        <v>1</v>
      </c>
      <c r="D87" s="37">
        <f>C87/C90</f>
        <v>5.6753688989784334E-4</v>
      </c>
      <c r="E87" s="6">
        <f t="shared" si="13"/>
        <v>39</v>
      </c>
      <c r="F87" s="37">
        <f>E87/E90</f>
        <v>6.9099929128277815E-3</v>
      </c>
      <c r="G87" s="7">
        <v>40</v>
      </c>
    </row>
    <row r="88" spans="1:7" x14ac:dyDescent="0.25">
      <c r="B88" s="3"/>
      <c r="C88" s="11">
        <f>SUM(C86:C87)</f>
        <v>6</v>
      </c>
      <c r="D88" s="37">
        <f>C88/C90</f>
        <v>3.4052213393870601E-3</v>
      </c>
      <c r="E88" s="11">
        <f>SUM(E86:E87)</f>
        <v>163</v>
      </c>
      <c r="F88" s="37">
        <f>E88/E90</f>
        <v>2.8880226789510986E-2</v>
      </c>
      <c r="G88" s="11">
        <f>SUM(G86:G87)</f>
        <v>169</v>
      </c>
    </row>
    <row r="89" spans="1:7" x14ac:dyDescent="0.25">
      <c r="B89" s="3"/>
      <c r="E89" s="6"/>
      <c r="G89" s="7"/>
    </row>
    <row r="90" spans="1:7" x14ac:dyDescent="0.25">
      <c r="B90" s="3" t="s">
        <v>56</v>
      </c>
      <c r="C90" s="7">
        <f>C75+C80+C84+C88</f>
        <v>1762</v>
      </c>
      <c r="E90" s="6">
        <f t="shared" ref="E90" si="14">G90-C90</f>
        <v>5644</v>
      </c>
      <c r="G90" s="7">
        <f>G75+G80+G84+G88</f>
        <v>7406</v>
      </c>
    </row>
    <row r="91" spans="1:7" x14ac:dyDescent="0.25">
      <c r="B91" s="3"/>
      <c r="G91" s="7"/>
    </row>
    <row r="92" spans="1:7" x14ac:dyDescent="0.25">
      <c r="B92" s="45" t="s">
        <v>72</v>
      </c>
      <c r="C92" s="42" t="s">
        <v>61</v>
      </c>
      <c r="G92" s="7"/>
    </row>
    <row r="93" spans="1:7" x14ac:dyDescent="0.25">
      <c r="A93" s="1" t="s">
        <v>60</v>
      </c>
      <c r="B93" s="3"/>
      <c r="G93" s="7"/>
    </row>
    <row r="94" spans="1:7" x14ac:dyDescent="0.25">
      <c r="B94" s="3"/>
      <c r="G94" s="7"/>
    </row>
    <row r="95" spans="1:7" x14ac:dyDescent="0.25">
      <c r="A95" s="41" t="s">
        <v>85</v>
      </c>
      <c r="B95" s="3" t="s">
        <v>52</v>
      </c>
      <c r="C95" s="34">
        <v>17383243</v>
      </c>
      <c r="E95" s="34">
        <f t="shared" ref="E95:E96" si="15">G95-C95</f>
        <v>56075984</v>
      </c>
      <c r="G95" s="38">
        <v>73459227</v>
      </c>
    </row>
    <row r="96" spans="1:7" x14ac:dyDescent="0.25">
      <c r="B96" s="3" t="s">
        <v>53</v>
      </c>
      <c r="C96" s="34">
        <v>110714</v>
      </c>
      <c r="E96" s="34">
        <f t="shared" si="15"/>
        <v>319939</v>
      </c>
      <c r="G96" s="38">
        <v>430653</v>
      </c>
    </row>
    <row r="97" spans="1:7" x14ac:dyDescent="0.25">
      <c r="C97" s="27"/>
      <c r="G97" s="7"/>
    </row>
    <row r="98" spans="1:7" x14ac:dyDescent="0.25">
      <c r="B98" s="2" t="s">
        <v>54</v>
      </c>
      <c r="C98" s="31">
        <f t="shared" ref="C98:E98" si="16">C95/C96</f>
        <v>157.01034196217282</v>
      </c>
      <c r="E98" s="31">
        <f t="shared" si="16"/>
        <v>175.27086100787963</v>
      </c>
      <c r="G98" s="20">
        <f t="shared" ref="G98" si="17">G95/G96</f>
        <v>170.57637355364992</v>
      </c>
    </row>
    <row r="99" spans="1:7" x14ac:dyDescent="0.25">
      <c r="A99" s="1"/>
      <c r="C99" s="32"/>
      <c r="G99" s="20"/>
    </row>
    <row r="100" spans="1:7" x14ac:dyDescent="0.25">
      <c r="B100" s="2" t="s">
        <v>55</v>
      </c>
      <c r="C100" s="21">
        <f>C96/C90</f>
        <v>62.834279228149832</v>
      </c>
      <c r="E100" s="21">
        <f>E96/E90</f>
        <v>56.686569808646347</v>
      </c>
      <c r="G100" s="21">
        <f>G96/G90</f>
        <v>58.149203348636242</v>
      </c>
    </row>
    <row r="101" spans="1:7" x14ac:dyDescent="0.25">
      <c r="B101" s="19"/>
    </row>
    <row r="102" spans="1:7" x14ac:dyDescent="0.25">
      <c r="B102" s="45" t="s">
        <v>73</v>
      </c>
      <c r="C102" s="42" t="s">
        <v>69</v>
      </c>
    </row>
    <row r="103" spans="1:7" x14ac:dyDescent="0.25">
      <c r="B103" s="19"/>
      <c r="C103" s="42" t="s">
        <v>70</v>
      </c>
    </row>
    <row r="104" spans="1:7" x14ac:dyDescent="0.25">
      <c r="B104" s="19"/>
      <c r="C104" s="42"/>
    </row>
    <row r="105" spans="1:7" x14ac:dyDescent="0.25">
      <c r="A105" s="41" t="s">
        <v>87</v>
      </c>
      <c r="B105" s="3" t="s">
        <v>52</v>
      </c>
      <c r="C105" s="34">
        <v>1817792</v>
      </c>
      <c r="E105" s="34">
        <v>2221629</v>
      </c>
      <c r="G105" s="34">
        <f>C105+E105</f>
        <v>4039421</v>
      </c>
    </row>
    <row r="106" spans="1:7" x14ac:dyDescent="0.25">
      <c r="B106" s="3" t="s">
        <v>53</v>
      </c>
      <c r="C106" s="34">
        <v>9680</v>
      </c>
      <c r="E106" s="34">
        <v>10598</v>
      </c>
      <c r="G106" s="34">
        <f>C106+E106</f>
        <v>20278</v>
      </c>
    </row>
    <row r="107" spans="1:7" x14ac:dyDescent="0.25">
      <c r="B107" s="2" t="s">
        <v>54</v>
      </c>
      <c r="C107" s="53">
        <f>C105/C106</f>
        <v>187.78842975206612</v>
      </c>
      <c r="D107" s="54"/>
      <c r="E107" s="53">
        <f>E105/E106</f>
        <v>209.62719381015285</v>
      </c>
      <c r="F107" s="54"/>
      <c r="G107" s="53">
        <f>G105/G106</f>
        <v>199.2021402505178</v>
      </c>
    </row>
    <row r="108" spans="1:7" x14ac:dyDescent="0.25">
      <c r="B108" s="2" t="s">
        <v>55</v>
      </c>
      <c r="C108" s="55">
        <f>C106/100</f>
        <v>96.8</v>
      </c>
      <c r="D108" s="54"/>
      <c r="E108" s="55">
        <f>E106/100</f>
        <v>105.98</v>
      </c>
      <c r="F108" s="54"/>
      <c r="G108" s="55">
        <f>G106/200</f>
        <v>101.39</v>
      </c>
    </row>
    <row r="109" spans="1:7" x14ac:dyDescent="0.25">
      <c r="B109" s="2"/>
      <c r="C109" s="34"/>
      <c r="E109" s="34"/>
      <c r="G109" s="34"/>
    </row>
    <row r="110" spans="1:7" x14ac:dyDescent="0.25">
      <c r="B110" s="45" t="s">
        <v>73</v>
      </c>
      <c r="C110" s="48" t="s">
        <v>88</v>
      </c>
      <c r="E110" s="34"/>
    </row>
    <row r="111" spans="1:7" x14ac:dyDescent="0.25">
      <c r="B111" s="19"/>
      <c r="C111" s="49" t="s">
        <v>92</v>
      </c>
    </row>
    <row r="112" spans="1:7" x14ac:dyDescent="0.25">
      <c r="B112" s="19"/>
      <c r="C112" s="49" t="s">
        <v>86</v>
      </c>
    </row>
    <row r="113" spans="1:7" x14ac:dyDescent="0.25">
      <c r="B113" s="19"/>
      <c r="C113" s="49" t="s">
        <v>89</v>
      </c>
    </row>
    <row r="114" spans="1:7" x14ac:dyDescent="0.25">
      <c r="B114" s="19"/>
      <c r="C114" s="49"/>
    </row>
    <row r="115" spans="1:7" x14ac:dyDescent="0.25">
      <c r="A115" s="1" t="s">
        <v>37</v>
      </c>
      <c r="B115" s="19"/>
    </row>
    <row r="116" spans="1:7" x14ac:dyDescent="0.25">
      <c r="A116" s="1"/>
      <c r="B116" s="19"/>
      <c r="C116" s="41" t="s">
        <v>81</v>
      </c>
      <c r="D116" s="41" t="s">
        <v>57</v>
      </c>
      <c r="E116" s="47" t="s">
        <v>84</v>
      </c>
      <c r="F116" s="41" t="s">
        <v>58</v>
      </c>
    </row>
    <row r="117" spans="1:7" x14ac:dyDescent="0.25">
      <c r="B117" s="3" t="s">
        <v>38</v>
      </c>
      <c r="C117" s="6">
        <v>460</v>
      </c>
      <c r="D117" s="37">
        <f>C117/C127</f>
        <v>0.26106696935300794</v>
      </c>
      <c r="E117" s="6">
        <f t="shared" ref="E117:E126" si="18">G117-C117</f>
        <v>1795</v>
      </c>
      <c r="F117" s="37">
        <f>E117/E127</f>
        <v>0.3180368532955351</v>
      </c>
      <c r="G117" s="6">
        <v>2255</v>
      </c>
    </row>
    <row r="118" spans="1:7" x14ac:dyDescent="0.25">
      <c r="B118" s="3" t="s">
        <v>39</v>
      </c>
      <c r="C118" s="6">
        <v>462</v>
      </c>
      <c r="D118" s="37">
        <f>C118/C127</f>
        <v>0.26220204313280365</v>
      </c>
      <c r="E118" s="6">
        <f t="shared" si="18"/>
        <v>1466</v>
      </c>
      <c r="F118" s="37">
        <f>E118/E127</f>
        <v>0.25974486180014172</v>
      </c>
      <c r="G118" s="6">
        <v>1928</v>
      </c>
    </row>
    <row r="119" spans="1:7" x14ac:dyDescent="0.25">
      <c r="B119" s="3" t="s">
        <v>40</v>
      </c>
      <c r="C119" s="6">
        <v>496</v>
      </c>
      <c r="D119" s="37">
        <f>C119/C127</f>
        <v>0.2814982973893303</v>
      </c>
      <c r="E119" s="6">
        <f t="shared" si="18"/>
        <v>1450</v>
      </c>
      <c r="F119" s="37">
        <f>E119/E127</f>
        <v>0.25690999291282779</v>
      </c>
      <c r="G119" s="6">
        <v>1946</v>
      </c>
    </row>
    <row r="120" spans="1:7" x14ac:dyDescent="0.25">
      <c r="B120" s="3" t="s">
        <v>41</v>
      </c>
      <c r="C120" s="6">
        <v>210</v>
      </c>
      <c r="D120" s="37">
        <f>C120/C127</f>
        <v>0.1191827468785471</v>
      </c>
      <c r="E120" s="6">
        <f t="shared" si="18"/>
        <v>584</v>
      </c>
      <c r="F120" s="37">
        <f>E120/E127</f>
        <v>0.1034727143869596</v>
      </c>
      <c r="G120" s="6">
        <v>794</v>
      </c>
    </row>
    <row r="121" spans="1:7" x14ac:dyDescent="0.25">
      <c r="B121" s="3" t="s">
        <v>42</v>
      </c>
      <c r="C121" s="6">
        <v>79</v>
      </c>
      <c r="D121" s="37">
        <f>C121/C127</f>
        <v>4.4835414301929624E-2</v>
      </c>
      <c r="E121" s="6">
        <f t="shared" si="18"/>
        <v>201</v>
      </c>
      <c r="F121" s="37">
        <f>E121/E127</f>
        <v>3.5613040396881644E-2</v>
      </c>
      <c r="G121" s="6">
        <v>280</v>
      </c>
    </row>
    <row r="122" spans="1:7" x14ac:dyDescent="0.25">
      <c r="B122" s="3" t="s">
        <v>43</v>
      </c>
      <c r="C122" s="6">
        <v>32</v>
      </c>
      <c r="D122" s="37">
        <f>C122/C127</f>
        <v>1.8161180476730987E-2</v>
      </c>
      <c r="E122" s="6">
        <f t="shared" si="18"/>
        <v>104</v>
      </c>
      <c r="F122" s="37">
        <f>E122/E127</f>
        <v>1.8426647767540751E-2</v>
      </c>
      <c r="G122" s="6">
        <v>136</v>
      </c>
    </row>
    <row r="123" spans="1:7" x14ac:dyDescent="0.25">
      <c r="B123" s="3" t="s">
        <v>44</v>
      </c>
      <c r="C123" s="6">
        <v>18</v>
      </c>
      <c r="D123" s="37">
        <f>C123/C127</f>
        <v>1.021566401816118E-2</v>
      </c>
      <c r="E123" s="6">
        <f t="shared" si="18"/>
        <v>31</v>
      </c>
      <c r="F123" s="37">
        <f>E123/E127</f>
        <v>5.492558469170801E-3</v>
      </c>
      <c r="G123" s="6">
        <v>49</v>
      </c>
    </row>
    <row r="124" spans="1:7" x14ac:dyDescent="0.25">
      <c r="B124" s="3" t="s">
        <v>45</v>
      </c>
      <c r="C124" s="6">
        <v>3</v>
      </c>
      <c r="D124" s="37">
        <f>C124/C127</f>
        <v>1.70261066969353E-3</v>
      </c>
      <c r="E124" s="6">
        <f t="shared" si="18"/>
        <v>7</v>
      </c>
      <c r="F124" s="37">
        <f>E124/E127</f>
        <v>1.2402551381998582E-3</v>
      </c>
      <c r="G124" s="6">
        <v>10</v>
      </c>
    </row>
    <row r="125" spans="1:7" x14ac:dyDescent="0.25">
      <c r="B125" s="3" t="s">
        <v>46</v>
      </c>
      <c r="C125" s="6">
        <v>1</v>
      </c>
      <c r="D125" s="37">
        <f>C125/C127</f>
        <v>5.6753688989784334E-4</v>
      </c>
      <c r="E125" s="6">
        <f t="shared" si="18"/>
        <v>5</v>
      </c>
      <c r="F125" s="37">
        <f>E125/E127</f>
        <v>8.8589652728561302E-4</v>
      </c>
      <c r="G125" s="6">
        <v>6</v>
      </c>
    </row>
    <row r="126" spans="1:7" x14ac:dyDescent="0.25">
      <c r="B126" s="18" t="s">
        <v>47</v>
      </c>
      <c r="C126" s="7">
        <v>1</v>
      </c>
      <c r="D126" s="37">
        <f>C126/C127</f>
        <v>5.6753688989784334E-4</v>
      </c>
      <c r="E126" s="6">
        <f t="shared" si="18"/>
        <v>1</v>
      </c>
      <c r="F126" s="37">
        <f>E126/E127</f>
        <v>1.7717930545712261E-4</v>
      </c>
      <c r="G126" s="7">
        <v>2</v>
      </c>
    </row>
    <row r="127" spans="1:7" x14ac:dyDescent="0.25">
      <c r="C127" s="33">
        <f t="shared" ref="C127:E127" si="19">SUM(C117:C126)</f>
        <v>1762</v>
      </c>
      <c r="D127" s="37"/>
      <c r="E127" s="33">
        <f t="shared" si="19"/>
        <v>5644</v>
      </c>
      <c r="G127" s="11">
        <f t="shared" ref="G127" si="20">SUM(G117:G126)</f>
        <v>7406</v>
      </c>
    </row>
    <row r="129" spans="1:7" x14ac:dyDescent="0.25">
      <c r="A129" s="3" t="s">
        <v>48</v>
      </c>
      <c r="B129" s="18" t="s">
        <v>49</v>
      </c>
      <c r="C129" s="6">
        <f>C117+C118+C119</f>
        <v>1418</v>
      </c>
      <c r="D129" s="37">
        <f>C129/C127</f>
        <v>0.80476730987514189</v>
      </c>
      <c r="E129" s="6">
        <f>G129-C129</f>
        <v>4711</v>
      </c>
      <c r="F129" s="37">
        <f>E129/E127</f>
        <v>0.83469170800850456</v>
      </c>
      <c r="G129" s="24">
        <v>6129</v>
      </c>
    </row>
    <row r="130" spans="1:7" x14ac:dyDescent="0.25">
      <c r="A130" s="3"/>
      <c r="B130" s="18"/>
      <c r="C130" s="6"/>
      <c r="D130" s="37"/>
      <c r="E130" s="6"/>
      <c r="F130" s="37"/>
      <c r="G130" s="24"/>
    </row>
    <row r="131" spans="1:7" x14ac:dyDescent="0.25">
      <c r="A131" s="3"/>
      <c r="B131" s="18" t="s">
        <v>75</v>
      </c>
      <c r="C131" s="6">
        <f>C120+C121</f>
        <v>289</v>
      </c>
      <c r="D131" s="37">
        <f>C131/C127</f>
        <v>0.16401816118047674</v>
      </c>
      <c r="E131" s="6">
        <f>E120+E121</f>
        <v>785</v>
      </c>
      <c r="F131" s="37">
        <f>E131/E127</f>
        <v>0.13908575478384125</v>
      </c>
      <c r="G131" s="6">
        <f>G120+G121</f>
        <v>1074</v>
      </c>
    </row>
    <row r="132" spans="1:7" x14ac:dyDescent="0.25">
      <c r="C132" s="6"/>
    </row>
    <row r="133" spans="1:7" x14ac:dyDescent="0.25">
      <c r="A133" s="44" t="s">
        <v>50</v>
      </c>
      <c r="B133" s="18" t="s">
        <v>51</v>
      </c>
      <c r="C133" s="6">
        <f>C122+C123+C124+C125+C126</f>
        <v>55</v>
      </c>
      <c r="D133" s="37">
        <f>C133/C127</f>
        <v>3.1214528944381384E-2</v>
      </c>
      <c r="E133" s="6">
        <f>G133-C133</f>
        <v>148</v>
      </c>
      <c r="F133" s="37">
        <f>E133/E127</f>
        <v>2.6222537207654145E-2</v>
      </c>
      <c r="G133" s="27">
        <v>203</v>
      </c>
    </row>
    <row r="135" spans="1:7" x14ac:dyDescent="0.25">
      <c r="B135" s="45" t="s">
        <v>72</v>
      </c>
      <c r="C135" s="42" t="s">
        <v>71</v>
      </c>
    </row>
    <row r="137" spans="1:7" x14ac:dyDescent="0.25">
      <c r="C137" s="51" t="s">
        <v>76</v>
      </c>
      <c r="D137" s="51"/>
      <c r="E137" s="52" t="s">
        <v>77</v>
      </c>
      <c r="F137" s="52"/>
      <c r="G137" s="41" t="s">
        <v>78</v>
      </c>
    </row>
  </sheetData>
  <mergeCells count="5">
    <mergeCell ref="A1:G1"/>
    <mergeCell ref="C5:D5"/>
    <mergeCell ref="E5:F5"/>
    <mergeCell ref="C137:D137"/>
    <mergeCell ref="E137:F13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aout_18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2018-11-23T16:57:10Z</dcterms:created>
  <dcterms:modified xsi:type="dcterms:W3CDTF">2018-11-24T16:10:43Z</dcterms:modified>
</cp:coreProperties>
</file>