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0050"/>
  </bookViews>
  <sheets>
    <sheet name="clubs_stats_JUIN19" sheetId="5" r:id="rId1"/>
  </sheets>
  <calcPr calcId="144525"/>
</workbook>
</file>

<file path=xl/calcChain.xml><?xml version="1.0" encoding="utf-8"?>
<calcChain xmlns="http://schemas.openxmlformats.org/spreadsheetml/2006/main">
  <c r="Q35" i="5" l="1"/>
  <c r="P35" i="5" l="1"/>
  <c r="AF13" i="5" l="1"/>
  <c r="Z13" i="5"/>
  <c r="AA13" i="5" s="1"/>
  <c r="O15" i="5"/>
  <c r="P13" i="5"/>
  <c r="Q13" i="5"/>
  <c r="N15" i="5"/>
  <c r="L15" i="5"/>
  <c r="M13" i="5"/>
  <c r="C18" i="5"/>
  <c r="E15" i="5"/>
  <c r="C15" i="5"/>
  <c r="D15" i="5"/>
  <c r="W30" i="5" l="1"/>
  <c r="J30" i="5" l="1"/>
  <c r="K30" i="5"/>
  <c r="J23" i="5"/>
  <c r="K23" i="5"/>
  <c r="J15" i="5"/>
  <c r="K15" i="5"/>
  <c r="K32" i="5" l="1"/>
  <c r="J32" i="5"/>
  <c r="F30" i="5"/>
  <c r="F23" i="5"/>
  <c r="F15" i="5"/>
  <c r="G32" i="5"/>
  <c r="H30" i="5"/>
  <c r="I30" i="5"/>
  <c r="G23" i="5"/>
  <c r="H23" i="5"/>
  <c r="I23" i="5"/>
  <c r="H15" i="5"/>
  <c r="I15" i="5"/>
  <c r="AF21" i="5"/>
  <c r="D30" i="5"/>
  <c r="E30" i="5"/>
  <c r="D23" i="5"/>
  <c r="E23" i="5"/>
  <c r="C21" i="5"/>
  <c r="C28" i="5"/>
  <c r="AF28" i="5" s="1"/>
  <c r="C27" i="5"/>
  <c r="AF27" i="5" s="1"/>
  <c r="AF26" i="5"/>
  <c r="AF25" i="5"/>
  <c r="AF20" i="5"/>
  <c r="C19" i="5"/>
  <c r="AF19" i="5" s="1"/>
  <c r="AF18" i="5"/>
  <c r="C17" i="5"/>
  <c r="AF17" i="5" s="1"/>
  <c r="C12" i="5"/>
  <c r="AF12" i="5" s="1"/>
  <c r="C11" i="5"/>
  <c r="AF11" i="5" s="1"/>
  <c r="AF9" i="5"/>
  <c r="AF10" i="5"/>
  <c r="F32" i="5" l="1"/>
  <c r="I32" i="5"/>
  <c r="H32" i="5"/>
  <c r="E32" i="5"/>
  <c r="D32" i="5"/>
  <c r="Z28" i="5" l="1"/>
  <c r="Z27" i="5"/>
  <c r="Z26" i="5"/>
  <c r="Z25" i="5"/>
  <c r="Z21" i="5"/>
  <c r="Z20" i="5"/>
  <c r="Z19" i="5"/>
  <c r="Z18" i="5"/>
  <c r="Z17" i="5"/>
  <c r="Z12" i="5"/>
  <c r="Z11" i="5"/>
  <c r="Z10" i="5"/>
  <c r="Z9" i="5"/>
  <c r="M9" i="5" l="1"/>
  <c r="P9" i="5"/>
  <c r="Q9" i="5"/>
  <c r="AA9" i="5"/>
  <c r="M10" i="5"/>
  <c r="P10" i="5"/>
  <c r="Q10" i="5"/>
  <c r="AA10" i="5"/>
  <c r="M11" i="5"/>
  <c r="P11" i="5"/>
  <c r="Q11" i="5"/>
  <c r="AA11" i="5"/>
  <c r="M12" i="5"/>
  <c r="P12" i="5"/>
  <c r="Q12" i="5"/>
  <c r="AA12" i="5"/>
  <c r="S15" i="5"/>
  <c r="T15" i="5"/>
  <c r="U15" i="5"/>
  <c r="V15" i="5"/>
  <c r="W15" i="5"/>
  <c r="AC15" i="5"/>
  <c r="AD15" i="5"/>
  <c r="AE15" i="5"/>
  <c r="AF15" i="5" s="1"/>
  <c r="M17" i="5"/>
  <c r="P17" i="5"/>
  <c r="Q17" i="5"/>
  <c r="AA17" i="5"/>
  <c r="M18" i="5"/>
  <c r="P18" i="5"/>
  <c r="Q18" i="5"/>
  <c r="AA18" i="5"/>
  <c r="M19" i="5"/>
  <c r="P19" i="5"/>
  <c r="Q19" i="5"/>
  <c r="AA19" i="5"/>
  <c r="M20" i="5"/>
  <c r="P20" i="5"/>
  <c r="Q20" i="5"/>
  <c r="AA20" i="5"/>
  <c r="M21" i="5"/>
  <c r="P21" i="5"/>
  <c r="Q21" i="5"/>
  <c r="AA21" i="5"/>
  <c r="C23" i="5"/>
  <c r="L23" i="5"/>
  <c r="N23" i="5"/>
  <c r="O23" i="5"/>
  <c r="S23" i="5"/>
  <c r="T23" i="5"/>
  <c r="U23" i="5"/>
  <c r="V23" i="5"/>
  <c r="W23" i="5"/>
  <c r="AC23" i="5"/>
  <c r="AD23" i="5"/>
  <c r="AE23" i="5"/>
  <c r="M25" i="5"/>
  <c r="P25" i="5"/>
  <c r="Q25" i="5"/>
  <c r="AA25" i="5"/>
  <c r="M26" i="5"/>
  <c r="P26" i="5"/>
  <c r="Q26" i="5"/>
  <c r="AA26" i="5"/>
  <c r="M27" i="5"/>
  <c r="P27" i="5"/>
  <c r="Q27" i="5"/>
  <c r="AA27" i="5"/>
  <c r="M28" i="5"/>
  <c r="P28" i="5"/>
  <c r="Q28" i="5"/>
  <c r="AA28" i="5"/>
  <c r="C30" i="5"/>
  <c r="L30" i="5"/>
  <c r="N30" i="5"/>
  <c r="O30" i="5"/>
  <c r="S30" i="5"/>
  <c r="T30" i="5"/>
  <c r="U30" i="5"/>
  <c r="V30" i="5"/>
  <c r="AC30" i="5"/>
  <c r="AD30" i="5"/>
  <c r="AE30" i="5"/>
  <c r="AF30" i="5" l="1"/>
  <c r="AF23" i="5"/>
  <c r="L32" i="5"/>
  <c r="M23" i="5"/>
  <c r="M15" i="5"/>
  <c r="Z15" i="5"/>
  <c r="P23" i="5"/>
  <c r="M30" i="5"/>
  <c r="C32" i="5"/>
  <c r="AD32" i="5"/>
  <c r="AC32" i="5"/>
  <c r="AE32" i="5"/>
  <c r="Z30" i="5"/>
  <c r="AA30" i="5" s="1"/>
  <c r="Q30" i="5"/>
  <c r="V32" i="5"/>
  <c r="Z23" i="5"/>
  <c r="AA23" i="5" s="1"/>
  <c r="S32" i="5"/>
  <c r="T32" i="5"/>
  <c r="W32" i="5"/>
  <c r="U32" i="5"/>
  <c r="N32" i="5"/>
  <c r="P15" i="5"/>
  <c r="O32" i="5"/>
  <c r="P30" i="5"/>
  <c r="Q15" i="5"/>
  <c r="Q23" i="5"/>
  <c r="U33" i="5" l="1"/>
  <c r="V33" i="5"/>
  <c r="W33" i="5"/>
  <c r="T33" i="5"/>
  <c r="S33" i="5"/>
  <c r="K33" i="5"/>
  <c r="J33" i="5"/>
  <c r="I33" i="5"/>
  <c r="F33" i="5"/>
  <c r="G33" i="5"/>
  <c r="H33" i="5"/>
  <c r="D33" i="5"/>
  <c r="E33" i="5"/>
  <c r="AC33" i="5"/>
  <c r="AE33" i="5"/>
  <c r="AD33" i="5"/>
  <c r="L33" i="5"/>
  <c r="M32" i="5"/>
  <c r="Q32" i="5"/>
  <c r="Z32" i="5"/>
  <c r="AA32" i="5" s="1"/>
  <c r="AA15" i="5"/>
  <c r="P32" i="5"/>
</calcChain>
</file>

<file path=xl/sharedStrings.xml><?xml version="1.0" encoding="utf-8"?>
<sst xmlns="http://schemas.openxmlformats.org/spreadsheetml/2006/main" count="79" uniqueCount="69">
  <si>
    <t>nbre</t>
  </si>
  <si>
    <t>cumuls</t>
  </si>
  <si>
    <t>commentaires :</t>
  </si>
  <si>
    <t>moyennes nationales</t>
  </si>
  <si>
    <t>cumuls globaux</t>
  </si>
  <si>
    <t>L' Aigle</t>
  </si>
  <si>
    <t>Ecole P L A</t>
  </si>
  <si>
    <t>P L A</t>
  </si>
  <si>
    <t>Flers</t>
  </si>
  <si>
    <t>Individuel</t>
  </si>
  <si>
    <t>Léopards</t>
  </si>
  <si>
    <t>Eagles</t>
  </si>
  <si>
    <t>Dragons</t>
  </si>
  <si>
    <t>Vikings</t>
  </si>
  <si>
    <t>Ecole Saint - lô</t>
  </si>
  <si>
    <t>Ecole Cherbourg</t>
  </si>
  <si>
    <t>B C Cherbourg</t>
  </si>
  <si>
    <t>Bad Boys</t>
  </si>
  <si>
    <t>rans</t>
  </si>
  <si>
    <t>iors</t>
  </si>
  <si>
    <t>nes</t>
  </si>
  <si>
    <t xml:space="preserve"> %</t>
  </si>
  <si>
    <t>joueur</t>
  </si>
  <si>
    <t>globales</t>
  </si>
  <si>
    <t>lignes</t>
  </si>
  <si>
    <t>quilles</t>
  </si>
  <si>
    <t>tournois</t>
  </si>
  <si>
    <t>joueurs</t>
  </si>
  <si>
    <t>1 individuel</t>
  </si>
  <si>
    <t>vété</t>
  </si>
  <si>
    <t>sen</t>
  </si>
  <si>
    <t>jeu</t>
  </si>
  <si>
    <r>
      <t xml:space="preserve"> </t>
    </r>
    <r>
      <rPr>
        <sz val="11"/>
        <color theme="1"/>
        <rFont val="Calibri"/>
        <family val="2"/>
      </rPr>
      <t>&gt; 99 lignes</t>
    </r>
  </si>
  <si>
    <t>lignes /</t>
  </si>
  <si>
    <t>global</t>
  </si>
  <si>
    <t xml:space="preserve">12 clubs + </t>
  </si>
  <si>
    <t>catégories</t>
  </si>
  <si>
    <t>tranches  de  nombre de lignes</t>
  </si>
  <si>
    <t>moyennes</t>
  </si>
  <si>
    <t xml:space="preserve">global </t>
  </si>
  <si>
    <t>2 ème partie : éléments d'appréciation</t>
  </si>
  <si>
    <t>1 ère partie : résultats globaux</t>
  </si>
  <si>
    <t>≥</t>
  </si>
  <si>
    <t>les Dragons jouent beaucoup plus en moyenne que les autres clubs ! Les éléments d'appréciation l'expliquent en bonne partie.</t>
  </si>
  <si>
    <t>dont</t>
  </si>
  <si>
    <t>Hom</t>
  </si>
  <si>
    <t>mes</t>
  </si>
  <si>
    <t>Da-</t>
  </si>
  <si>
    <t>Fed</t>
  </si>
  <si>
    <t>ivid</t>
  </si>
  <si>
    <t>Mi</t>
  </si>
  <si>
    <t>xte</t>
  </si>
  <si>
    <t>type licence</t>
  </si>
  <si>
    <t>Pri</t>
  </si>
  <si>
    <t>mo</t>
  </si>
  <si>
    <t>lic.</t>
  </si>
  <si>
    <t>moyennes en %</t>
  </si>
  <si>
    <t>ligne</t>
  </si>
  <si>
    <t>nois</t>
  </si>
  <si>
    <t>tour</t>
  </si>
  <si>
    <t>lig</t>
  </si>
  <si>
    <t>ues</t>
  </si>
  <si>
    <t>lignes  globales</t>
  </si>
  <si>
    <t>notre district est plus dynamique : plus de jeunes et moins de vieux !</t>
  </si>
  <si>
    <t>Ind-</t>
  </si>
  <si>
    <t>Marcey Grèves</t>
  </si>
  <si>
    <t>Clubs bas normands : stats globales isssues du listing de JUIN  2019</t>
  </si>
  <si>
    <t>73 % des licenciés niveau national  font  des compétitions. Nous, c'est 84 %. C'est mieux mais pas de quoi pavoiser !</t>
  </si>
  <si>
    <t>la moyenne nationale de lignes / joueur est de 57 mais la moyenne générale nationale est de 170,33. On est donc autant joueur mais on a du mal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</si>
</sst>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€_-;\-* #,##0\ _€_-;_-* &quot;-&quot;\ _€_-;_-@_-"/>
    <numFmt numFmtId="164" formatCode="0.0%"/>
    <numFmt numFmtId="165" formatCode="#,##0_ ;\-#,##0\ "/>
    <numFmt numFmtId="166" formatCode="0_ ;\-0\ 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8"/>
      <color theme="3"/>
      <name val="Cambria"/>
      <family val="2"/>
      <scheme val="maj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7">
    <xf numFmtId="0" fontId="0" fillId="0" borderId="0" xfId="0"/>
    <xf numFmtId="0" fontId="1" fillId="0" borderId="0" xfId="0" applyFont="1" applyAlignme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5" fillId="0" borderId="0" xfId="0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10" fontId="0" fillId="0" borderId="0" xfId="0" applyNumberFormat="1"/>
    <xf numFmtId="164" fontId="0" fillId="0" borderId="0" xfId="0" applyNumberFormat="1" applyAlignment="1">
      <alignment horizontal="center"/>
    </xf>
    <xf numFmtId="2" fontId="0" fillId="4" borderId="0" xfId="0" applyNumberFormat="1" applyFill="1" applyAlignment="1">
      <alignment horizontal="center"/>
    </xf>
    <xf numFmtId="165" fontId="0" fillId="0" borderId="0" xfId="0" applyNumberFormat="1"/>
    <xf numFmtId="2" fontId="0" fillId="0" borderId="0" xfId="0" applyNumberFormat="1" applyAlignment="1">
      <alignment horizontal="center"/>
    </xf>
    <xf numFmtId="166" fontId="0" fillId="0" borderId="0" xfId="0" applyNumberFormat="1"/>
    <xf numFmtId="2" fontId="0" fillId="5" borderId="0" xfId="0" applyNumberFormat="1" applyFill="1" applyAlignment="1">
      <alignment horizontal="center"/>
    </xf>
    <xf numFmtId="41" fontId="0" fillId="0" borderId="0" xfId="0" applyNumberFormat="1"/>
    <xf numFmtId="3" fontId="0" fillId="0" borderId="0" xfId="0" applyNumberFormat="1" applyAlignment="1"/>
    <xf numFmtId="3" fontId="0" fillId="0" borderId="0" xfId="0" applyNumberFormat="1"/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/>
    <xf numFmtId="0" fontId="1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165" fontId="0" fillId="0" borderId="6" xfId="0" applyNumberFormat="1" applyBorder="1"/>
    <xf numFmtId="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/>
    <xf numFmtId="9" fontId="0" fillId="0" borderId="15" xfId="0" applyNumberFormat="1" applyBorder="1" applyAlignment="1">
      <alignment horizontal="center"/>
    </xf>
    <xf numFmtId="0" fontId="0" fillId="0" borderId="17" xfId="0" applyBorder="1"/>
    <xf numFmtId="1" fontId="0" fillId="0" borderId="15" xfId="0" applyNumberFormat="1" applyBorder="1" applyAlignment="1">
      <alignment horizontal="center"/>
    </xf>
    <xf numFmtId="1" fontId="0" fillId="0" borderId="15" xfId="0" applyNumberFormat="1" applyFill="1" applyBorder="1" applyAlignment="1">
      <alignment horizontal="center"/>
    </xf>
    <xf numFmtId="1" fontId="7" fillId="2" borderId="15" xfId="0" applyNumberFormat="1" applyFont="1" applyFill="1" applyBorder="1" applyAlignment="1">
      <alignment horizontal="center"/>
    </xf>
    <xf numFmtId="1" fontId="0" fillId="3" borderId="15" xfId="0" applyNumberFormat="1" applyFill="1" applyBorder="1" applyAlignment="1">
      <alignment horizontal="center"/>
    </xf>
    <xf numFmtId="0" fontId="0" fillId="0" borderId="0" xfId="0" applyBorder="1"/>
    <xf numFmtId="0" fontId="0" fillId="0" borderId="18" xfId="0" applyBorder="1"/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2" fontId="0" fillId="0" borderId="0" xfId="0" applyNumberFormat="1" applyFill="1" applyAlignment="1">
      <alignment horizontal="center"/>
    </xf>
    <xf numFmtId="164" fontId="0" fillId="0" borderId="15" xfId="0" applyNumberFormat="1" applyBorder="1" applyAlignment="1">
      <alignment horizontal="center"/>
    </xf>
    <xf numFmtId="9" fontId="10" fillId="0" borderId="0" xfId="0" applyNumberFormat="1" applyFont="1"/>
    <xf numFmtId="9" fontId="10" fillId="0" borderId="0" xfId="0" applyNumberFormat="1" applyFont="1" applyAlignment="1">
      <alignment horizontal="center"/>
    </xf>
    <xf numFmtId="9" fontId="10" fillId="0" borderId="15" xfId="0" applyNumberFormat="1" applyFon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9" fontId="10" fillId="0" borderId="0" xfId="0" applyNumberFormat="1" applyFont="1" applyBorder="1" applyAlignment="1">
      <alignment horizontal="center"/>
    </xf>
    <xf numFmtId="9" fontId="10" fillId="0" borderId="17" xfId="0" applyNumberFormat="1" applyFont="1" applyBorder="1" applyAlignment="1">
      <alignment horizontal="center"/>
    </xf>
    <xf numFmtId="9" fontId="0" fillId="0" borderId="17" xfId="0" applyNumberFormat="1" applyBorder="1" applyAlignment="1">
      <alignment horizontal="center"/>
    </xf>
    <xf numFmtId="164" fontId="7" fillId="2" borderId="15" xfId="0" applyNumberFormat="1" applyFont="1" applyFill="1" applyBorder="1" applyAlignment="1">
      <alignment horizontal="center"/>
    </xf>
    <xf numFmtId="164" fontId="10" fillId="0" borderId="15" xfId="0" applyNumberFormat="1" applyFont="1" applyBorder="1" applyAlignment="1">
      <alignment horizontal="center"/>
    </xf>
    <xf numFmtId="0" fontId="0" fillId="0" borderId="20" xfId="0" applyBorder="1"/>
    <xf numFmtId="164" fontId="5" fillId="0" borderId="20" xfId="0" applyNumberFormat="1" applyFont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5" fillId="0" borderId="21" xfId="0" applyFont="1" applyFill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2" fillId="0" borderId="24" xfId="0" applyFont="1" applyBorder="1" applyAlignment="1">
      <alignment horizontal="right"/>
    </xf>
    <xf numFmtId="0" fontId="11" fillId="0" borderId="24" xfId="0" applyFont="1" applyBorder="1"/>
    <xf numFmtId="0" fontId="6" fillId="0" borderId="25" xfId="0" applyFont="1" applyBorder="1"/>
    <xf numFmtId="164" fontId="0" fillId="0" borderId="0" xfId="0" applyNumberFormat="1" applyFill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/>
    <xf numFmtId="164" fontId="0" fillId="0" borderId="15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0" xfId="0" applyNumberFormat="1" applyBorder="1"/>
    <xf numFmtId="3" fontId="0" fillId="0" borderId="0" xfId="0" applyNumberFormat="1" applyBorder="1" applyAlignment="1"/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3" fontId="0" fillId="0" borderId="2" xfId="0" applyNumberFormat="1" applyBorder="1"/>
    <xf numFmtId="3" fontId="0" fillId="0" borderId="2" xfId="0" applyNumberFormat="1" applyBorder="1" applyAlignment="1"/>
    <xf numFmtId="1" fontId="0" fillId="0" borderId="14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4" fontId="0" fillId="6" borderId="0" xfId="0" applyNumberFormat="1" applyFill="1" applyAlignment="1">
      <alignment horizontal="center"/>
    </xf>
    <xf numFmtId="1" fontId="0" fillId="6" borderId="15" xfId="0" applyNumberFormat="1" applyFill="1" applyBorder="1" applyAlignment="1">
      <alignment horizontal="center"/>
    </xf>
    <xf numFmtId="9" fontId="0" fillId="6" borderId="15" xfId="0" applyNumberFormat="1" applyFill="1" applyBorder="1" applyAlignment="1">
      <alignment horizontal="center"/>
    </xf>
    <xf numFmtId="9" fontId="7" fillId="2" borderId="15" xfId="0" applyNumberFormat="1" applyFont="1" applyFill="1" applyBorder="1" applyAlignment="1">
      <alignment horizontal="center"/>
    </xf>
    <xf numFmtId="1" fontId="10" fillId="0" borderId="15" xfId="0" applyNumberFormat="1" applyFont="1" applyFill="1" applyBorder="1" applyAlignment="1">
      <alignment horizontal="center"/>
    </xf>
    <xf numFmtId="0" fontId="0" fillId="0" borderId="0" xfId="0" applyFill="1"/>
    <xf numFmtId="164" fontId="10" fillId="0" borderId="0" xfId="0" applyNumberFormat="1" applyFont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Alignment="1">
      <alignment horizontal="center"/>
    </xf>
    <xf numFmtId="1" fontId="10" fillId="0" borderId="0" xfId="0" applyNumberFormat="1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</cellXfs>
  <cellStyles count="2">
    <cellStyle name="Normal" xfId="0" builtinId="0"/>
    <cellStyle name="Titre 2" xfId="1"/>
  </cellStyles>
  <dxfs count="0"/>
  <tableStyles count="0" defaultTableStyle="TableStyleMedium2" defaultPivotStyle="PivotStyleLight16"/>
  <colors>
    <mruColors>
      <color rgb="FFFCD5B4"/>
      <color rgb="FFFFFF66"/>
      <color rgb="FFC6E0B4"/>
      <color rgb="FFFFFF99"/>
      <color rgb="FF99FF99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1"/>
  <sheetViews>
    <sheetView tabSelected="1" topLeftCell="A10" workbookViewId="0">
      <selection activeCell="V21" sqref="V21"/>
    </sheetView>
  </sheetViews>
  <sheetFormatPr baseColWidth="10" defaultRowHeight="15" x14ac:dyDescent="0.25"/>
  <cols>
    <col min="1" max="1" width="1.42578125" customWidth="1"/>
    <col min="2" max="2" width="15" customWidth="1"/>
    <col min="3" max="3" width="8.5703125" customWidth="1"/>
    <col min="4" max="4" width="5.140625" customWidth="1"/>
    <col min="5" max="5" width="5.85546875" customWidth="1"/>
    <col min="6" max="6" width="4.7109375" customWidth="1"/>
    <col min="7" max="7" width="5.28515625" customWidth="1"/>
    <col min="8" max="9" width="4.7109375" customWidth="1"/>
    <col min="10" max="10" width="6" customWidth="1"/>
    <col min="11" max="11" width="5.7109375" customWidth="1"/>
    <col min="12" max="12" width="6.5703125" customWidth="1"/>
    <col min="13" max="13" width="9.85546875" customWidth="1"/>
    <col min="14" max="14" width="10.42578125" customWidth="1"/>
    <col min="15" max="15" width="8.140625" customWidth="1"/>
    <col min="16" max="16" width="9.85546875" customWidth="1"/>
    <col min="17" max="17" width="9" customWidth="1"/>
    <col min="18" max="18" width="2" customWidth="1"/>
    <col min="19" max="19" width="4.85546875" customWidth="1"/>
    <col min="20" max="20" width="4.7109375" customWidth="1"/>
    <col min="21" max="21" width="5.28515625" customWidth="1"/>
    <col min="22" max="22" width="6.28515625" customWidth="1"/>
    <col min="23" max="23" width="5.7109375" customWidth="1"/>
    <col min="24" max="24" width="5.140625" customWidth="1"/>
    <col min="25" max="25" width="1.85546875" customWidth="1"/>
    <col min="26" max="26" width="5.85546875" customWidth="1"/>
    <col min="27" max="27" width="7" customWidth="1"/>
    <col min="28" max="28" width="1.42578125" customWidth="1"/>
    <col min="29" max="29" width="5" customWidth="1"/>
    <col min="30" max="30" width="4.42578125" customWidth="1"/>
    <col min="31" max="31" width="4.85546875" customWidth="1"/>
    <col min="32" max="32" width="6.28515625" customWidth="1"/>
  </cols>
  <sheetData>
    <row r="1" spans="2:32" ht="18" x14ac:dyDescent="0.25">
      <c r="B1" s="1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2:32" ht="13.5" customHeight="1" x14ac:dyDescent="0.25">
      <c r="B2" s="37"/>
      <c r="C2" s="37"/>
      <c r="D2" s="44"/>
      <c r="E2" s="44"/>
      <c r="F2" s="44"/>
      <c r="G2" s="44"/>
      <c r="H2" s="44"/>
      <c r="I2" s="44"/>
      <c r="J2" s="44"/>
      <c r="K2" s="44"/>
      <c r="L2" s="37"/>
      <c r="M2" s="37"/>
      <c r="N2" s="37"/>
      <c r="O2" s="37"/>
      <c r="P2" s="37"/>
      <c r="Q2" s="37"/>
    </row>
    <row r="3" spans="2:32" ht="18" x14ac:dyDescent="0.25">
      <c r="B3" s="113" t="s">
        <v>41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S3" s="113" t="s">
        <v>40</v>
      </c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</row>
    <row r="4" spans="2:32" x14ac:dyDescent="0.25"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</row>
    <row r="5" spans="2:32" x14ac:dyDescent="0.25">
      <c r="B5" s="36"/>
      <c r="C5" s="30" t="s">
        <v>39</v>
      </c>
      <c r="D5" s="107" t="s">
        <v>44</v>
      </c>
      <c r="E5" s="109"/>
      <c r="F5" s="42" t="s">
        <v>53</v>
      </c>
      <c r="G5" s="107" t="s">
        <v>52</v>
      </c>
      <c r="H5" s="108"/>
      <c r="I5" s="109"/>
      <c r="J5" s="114" t="s">
        <v>62</v>
      </c>
      <c r="K5" s="115"/>
      <c r="L5" s="116"/>
      <c r="M5" s="35" t="s">
        <v>21</v>
      </c>
      <c r="N5" s="30" t="s">
        <v>34</v>
      </c>
      <c r="O5" s="30" t="s">
        <v>34</v>
      </c>
      <c r="P5" s="34" t="s">
        <v>38</v>
      </c>
      <c r="Q5" s="33" t="s">
        <v>38</v>
      </c>
      <c r="S5" s="107" t="s">
        <v>37</v>
      </c>
      <c r="T5" s="108"/>
      <c r="U5" s="108"/>
      <c r="V5" s="108"/>
      <c r="W5" s="108"/>
      <c r="X5" s="109"/>
      <c r="AC5" s="110" t="s">
        <v>36</v>
      </c>
      <c r="AD5" s="111"/>
      <c r="AE5" s="112"/>
      <c r="AF5" s="30" t="s">
        <v>21</v>
      </c>
    </row>
    <row r="6" spans="2:32" x14ac:dyDescent="0.25">
      <c r="B6" s="32" t="s">
        <v>35</v>
      </c>
      <c r="C6" s="32"/>
      <c r="D6" s="41" t="s">
        <v>47</v>
      </c>
      <c r="E6" s="43" t="s">
        <v>45</v>
      </c>
      <c r="F6" s="45" t="s">
        <v>54</v>
      </c>
      <c r="G6" s="41" t="s">
        <v>64</v>
      </c>
      <c r="H6" s="42" t="s">
        <v>48</v>
      </c>
      <c r="I6" s="43" t="s">
        <v>50</v>
      </c>
      <c r="J6" s="30">
        <v>0</v>
      </c>
      <c r="K6" s="43" t="s">
        <v>60</v>
      </c>
      <c r="L6" s="30" t="s">
        <v>59</v>
      </c>
      <c r="M6" s="32" t="s">
        <v>27</v>
      </c>
      <c r="N6" s="32"/>
      <c r="O6" s="32"/>
      <c r="P6" s="32"/>
      <c r="Q6" s="32" t="s">
        <v>33</v>
      </c>
      <c r="S6" s="31">
        <v>1</v>
      </c>
      <c r="T6" s="30">
        <v>50</v>
      </c>
      <c r="U6" s="30">
        <v>100</v>
      </c>
      <c r="V6" s="30">
        <v>150</v>
      </c>
      <c r="W6" s="30">
        <v>200</v>
      </c>
      <c r="X6" s="38" t="s">
        <v>42</v>
      </c>
      <c r="Z6" s="107" t="s">
        <v>32</v>
      </c>
      <c r="AA6" s="109"/>
      <c r="AC6" s="2" t="s">
        <v>31</v>
      </c>
      <c r="AD6" s="8" t="s">
        <v>30</v>
      </c>
      <c r="AE6" s="3" t="s">
        <v>29</v>
      </c>
      <c r="AF6" s="32" t="s">
        <v>29</v>
      </c>
    </row>
    <row r="7" spans="2:32" x14ac:dyDescent="0.25">
      <c r="B7" s="29" t="s">
        <v>28</v>
      </c>
      <c r="C7" s="28" t="s">
        <v>27</v>
      </c>
      <c r="D7" s="4" t="s">
        <v>46</v>
      </c>
      <c r="E7" s="5" t="s">
        <v>46</v>
      </c>
      <c r="F7" s="6" t="s">
        <v>55</v>
      </c>
      <c r="G7" s="4" t="s">
        <v>49</v>
      </c>
      <c r="H7" s="6"/>
      <c r="I7" s="5" t="s">
        <v>51</v>
      </c>
      <c r="J7" s="5" t="s">
        <v>57</v>
      </c>
      <c r="K7" s="5" t="s">
        <v>61</v>
      </c>
      <c r="L7" s="28" t="s">
        <v>58</v>
      </c>
      <c r="M7" s="28" t="s">
        <v>26</v>
      </c>
      <c r="N7" s="28" t="s">
        <v>25</v>
      </c>
      <c r="O7" s="28" t="s">
        <v>24</v>
      </c>
      <c r="P7" s="28" t="s">
        <v>23</v>
      </c>
      <c r="Q7" s="28" t="s">
        <v>22</v>
      </c>
      <c r="S7" s="27">
        <v>49</v>
      </c>
      <c r="T7" s="27">
        <v>99</v>
      </c>
      <c r="U7" s="27">
        <v>149</v>
      </c>
      <c r="V7" s="27">
        <v>199</v>
      </c>
      <c r="W7" s="27">
        <v>249</v>
      </c>
      <c r="X7" s="26">
        <v>250</v>
      </c>
      <c r="Y7" s="25"/>
      <c r="Z7" s="4" t="s">
        <v>0</v>
      </c>
      <c r="AA7" s="5" t="s">
        <v>21</v>
      </c>
      <c r="AC7" s="4" t="s">
        <v>20</v>
      </c>
      <c r="AD7" s="24" t="s">
        <v>19</v>
      </c>
      <c r="AE7" s="23" t="s">
        <v>18</v>
      </c>
      <c r="AF7" s="23" t="s">
        <v>18</v>
      </c>
    </row>
    <row r="8" spans="2:32" ht="8.25" customHeight="1" x14ac:dyDescent="0.25">
      <c r="B8" s="77"/>
      <c r="E8" s="46"/>
      <c r="F8" s="57"/>
      <c r="I8" s="46"/>
      <c r="J8" s="56"/>
      <c r="K8" s="56"/>
      <c r="L8" s="46"/>
      <c r="Q8" s="46"/>
      <c r="R8" s="49"/>
      <c r="X8" s="46"/>
      <c r="Y8" s="78"/>
      <c r="Z8" s="77"/>
      <c r="AA8" s="46"/>
      <c r="AB8" s="49"/>
      <c r="AF8" s="46"/>
    </row>
    <row r="9" spans="2:32" x14ac:dyDescent="0.25">
      <c r="B9" s="78" t="s">
        <v>17</v>
      </c>
      <c r="C9" s="8">
        <v>37</v>
      </c>
      <c r="D9" s="8">
        <v>17</v>
      </c>
      <c r="E9" s="47">
        <v>20</v>
      </c>
      <c r="F9" s="58"/>
      <c r="G9" s="8"/>
      <c r="H9" s="8">
        <v>21</v>
      </c>
      <c r="I9" s="47">
        <v>16</v>
      </c>
      <c r="J9" s="45">
        <v>1</v>
      </c>
      <c r="K9" s="45"/>
      <c r="L9" s="47">
        <v>36</v>
      </c>
      <c r="M9" s="97">
        <f>L9/C9</f>
        <v>0.97297297297297303</v>
      </c>
      <c r="N9" s="22">
        <v>482017</v>
      </c>
      <c r="O9" s="21">
        <v>2834</v>
      </c>
      <c r="P9" s="17">
        <f>N9/O9</f>
        <v>170.08362738179252</v>
      </c>
      <c r="Q9" s="98">
        <f>O9/L9</f>
        <v>78.722222222222229</v>
      </c>
      <c r="R9" s="49"/>
      <c r="S9" s="8">
        <v>16</v>
      </c>
      <c r="T9" s="8">
        <v>10</v>
      </c>
      <c r="U9" s="8">
        <v>4</v>
      </c>
      <c r="V9" s="8">
        <v>4</v>
      </c>
      <c r="W9" s="8">
        <v>1</v>
      </c>
      <c r="X9" s="47">
        <v>1</v>
      </c>
      <c r="Z9" s="83">
        <f>SUM(S9:T9)</f>
        <v>26</v>
      </c>
      <c r="AA9" s="61">
        <f>+Z9/L9</f>
        <v>0.72222222222222221</v>
      </c>
      <c r="AB9" s="49"/>
      <c r="AC9" s="8">
        <v>2</v>
      </c>
      <c r="AD9" s="8">
        <v>8</v>
      </c>
      <c r="AE9" s="8">
        <v>27</v>
      </c>
      <c r="AF9" s="50">
        <f>AE9/C9</f>
        <v>0.72972972972972971</v>
      </c>
    </row>
    <row r="10" spans="2:32" x14ac:dyDescent="0.25">
      <c r="B10" s="78" t="s">
        <v>16</v>
      </c>
      <c r="C10" s="8">
        <v>81</v>
      </c>
      <c r="D10" s="8">
        <v>22</v>
      </c>
      <c r="E10" s="47">
        <v>59</v>
      </c>
      <c r="F10" s="58">
        <v>6</v>
      </c>
      <c r="G10" s="8"/>
      <c r="H10" s="8">
        <v>36</v>
      </c>
      <c r="I10" s="47">
        <v>45</v>
      </c>
      <c r="J10" s="45">
        <v>11</v>
      </c>
      <c r="K10" s="45">
        <v>16</v>
      </c>
      <c r="L10" s="47">
        <v>54</v>
      </c>
      <c r="M10" s="14">
        <f>L10/C10</f>
        <v>0.66666666666666663</v>
      </c>
      <c r="N10" s="22">
        <v>543598</v>
      </c>
      <c r="O10" s="21">
        <v>3178</v>
      </c>
      <c r="P10" s="19">
        <f>N10/O10</f>
        <v>171.0503461296413</v>
      </c>
      <c r="Q10" s="53">
        <f>O10/L10</f>
        <v>58.851851851851855</v>
      </c>
      <c r="R10" s="49"/>
      <c r="S10" s="8">
        <v>33</v>
      </c>
      <c r="T10" s="8">
        <v>11</v>
      </c>
      <c r="U10" s="8">
        <v>4</v>
      </c>
      <c r="V10" s="8">
        <v>4</v>
      </c>
      <c r="W10" s="8">
        <v>2</v>
      </c>
      <c r="X10" s="47"/>
      <c r="Z10" s="83">
        <f t="shared" ref="Z10:Z13" si="0">SUM(S10:T10)</f>
        <v>44</v>
      </c>
      <c r="AA10" s="61">
        <f>+Z10/L10</f>
        <v>0.81481481481481477</v>
      </c>
      <c r="AB10" s="49"/>
      <c r="AC10" s="8">
        <v>2</v>
      </c>
      <c r="AD10" s="8">
        <v>29</v>
      </c>
      <c r="AE10" s="8">
        <v>50</v>
      </c>
      <c r="AF10" s="50">
        <f t="shared" ref="AF10:AF13" si="1">AE10/C10</f>
        <v>0.61728395061728392</v>
      </c>
    </row>
    <row r="11" spans="2:32" x14ac:dyDescent="0.25">
      <c r="B11" s="78" t="s">
        <v>15</v>
      </c>
      <c r="C11" s="8">
        <f t="shared" ref="C11:C12" si="2">+D11+E11</f>
        <v>14</v>
      </c>
      <c r="D11" s="8">
        <v>4</v>
      </c>
      <c r="E11" s="47">
        <v>10</v>
      </c>
      <c r="F11" s="58">
        <v>2</v>
      </c>
      <c r="G11" s="8"/>
      <c r="H11" s="8">
        <v>10</v>
      </c>
      <c r="I11" s="47">
        <v>4</v>
      </c>
      <c r="J11" s="45"/>
      <c r="K11" s="45"/>
      <c r="L11" s="47">
        <v>14</v>
      </c>
      <c r="M11" s="97">
        <f>L11/C11</f>
        <v>1</v>
      </c>
      <c r="N11" s="22">
        <v>64691</v>
      </c>
      <c r="O11" s="21">
        <v>532</v>
      </c>
      <c r="P11" s="17">
        <f>N11/O11</f>
        <v>121.59962406015038</v>
      </c>
      <c r="Q11" s="52">
        <f>O11/L11</f>
        <v>38</v>
      </c>
      <c r="R11" s="49"/>
      <c r="S11" s="8">
        <v>11</v>
      </c>
      <c r="T11" s="8">
        <v>3</v>
      </c>
      <c r="U11" s="8"/>
      <c r="V11" s="8"/>
      <c r="W11" s="8"/>
      <c r="X11" s="47"/>
      <c r="Z11" s="83">
        <f t="shared" si="0"/>
        <v>14</v>
      </c>
      <c r="AA11" s="61">
        <f>+Z11/L11</f>
        <v>1</v>
      </c>
      <c r="AB11" s="49"/>
      <c r="AC11" s="8">
        <v>14</v>
      </c>
      <c r="AD11" s="8"/>
      <c r="AE11" s="8"/>
      <c r="AF11" s="50">
        <f t="shared" si="1"/>
        <v>0</v>
      </c>
    </row>
    <row r="12" spans="2:32" x14ac:dyDescent="0.25">
      <c r="B12" s="78" t="s">
        <v>14</v>
      </c>
      <c r="C12" s="8">
        <f t="shared" si="2"/>
        <v>18</v>
      </c>
      <c r="D12" s="45">
        <v>5</v>
      </c>
      <c r="E12" s="47">
        <v>13</v>
      </c>
      <c r="F12" s="58">
        <v>3</v>
      </c>
      <c r="G12" s="45"/>
      <c r="H12" s="45">
        <v>18</v>
      </c>
      <c r="I12" s="47"/>
      <c r="J12" s="45">
        <v>2</v>
      </c>
      <c r="K12" s="45"/>
      <c r="L12" s="47">
        <v>16</v>
      </c>
      <c r="M12" s="95">
        <f>L12/C12</f>
        <v>0.88888888888888884</v>
      </c>
      <c r="N12" s="87">
        <v>179957</v>
      </c>
      <c r="O12" s="88">
        <v>1093</v>
      </c>
      <c r="P12" s="96">
        <f>N12/O12</f>
        <v>164.64501372369625</v>
      </c>
      <c r="Q12" s="53">
        <f>O12/L12</f>
        <v>68.3125</v>
      </c>
      <c r="R12" s="49"/>
      <c r="S12" s="45">
        <v>8</v>
      </c>
      <c r="T12" s="45">
        <v>4</v>
      </c>
      <c r="U12" s="45">
        <v>3</v>
      </c>
      <c r="V12" s="45">
        <v>1</v>
      </c>
      <c r="W12" s="45"/>
      <c r="X12" s="47"/>
      <c r="Y12" s="56"/>
      <c r="Z12" s="83">
        <f t="shared" si="0"/>
        <v>12</v>
      </c>
      <c r="AA12" s="61">
        <f>+Z12/L12</f>
        <v>0.75</v>
      </c>
      <c r="AB12" s="49"/>
      <c r="AC12" s="45">
        <v>7</v>
      </c>
      <c r="AD12" s="45">
        <v>4</v>
      </c>
      <c r="AE12" s="45">
        <v>7</v>
      </c>
      <c r="AF12" s="99">
        <f t="shared" si="1"/>
        <v>0.3888888888888889</v>
      </c>
    </row>
    <row r="13" spans="2:32" ht="15.75" x14ac:dyDescent="0.25">
      <c r="B13" s="78" t="s">
        <v>65</v>
      </c>
      <c r="C13" s="8">
        <v>16</v>
      </c>
      <c r="D13" s="45">
        <v>3</v>
      </c>
      <c r="E13" s="47">
        <v>13</v>
      </c>
      <c r="F13" s="58">
        <v>11</v>
      </c>
      <c r="G13" s="45"/>
      <c r="H13" s="45">
        <v>16</v>
      </c>
      <c r="I13" s="47"/>
      <c r="J13" s="45"/>
      <c r="K13" s="45"/>
      <c r="L13" s="47">
        <v>16</v>
      </c>
      <c r="M13" s="97">
        <f>L13/C13</f>
        <v>1</v>
      </c>
      <c r="N13" s="87">
        <v>54612</v>
      </c>
      <c r="O13" s="88">
        <v>405</v>
      </c>
      <c r="P13" s="17">
        <f>N13/O13</f>
        <v>134.84444444444443</v>
      </c>
      <c r="Q13" s="53">
        <f>O13/L13</f>
        <v>25.3125</v>
      </c>
      <c r="R13" s="49"/>
      <c r="S13" s="45">
        <v>16</v>
      </c>
      <c r="T13" s="45"/>
      <c r="U13" s="45"/>
      <c r="V13" s="45"/>
      <c r="W13" s="45"/>
      <c r="X13" s="47"/>
      <c r="Z13" s="83">
        <f t="shared" si="0"/>
        <v>16</v>
      </c>
      <c r="AA13" s="61">
        <f>+Z13/L13</f>
        <v>1</v>
      </c>
      <c r="AB13" s="49"/>
      <c r="AC13" s="45">
        <v>6</v>
      </c>
      <c r="AD13" s="45">
        <v>7</v>
      </c>
      <c r="AE13" s="45">
        <v>3</v>
      </c>
      <c r="AF13" s="100">
        <f t="shared" si="1"/>
        <v>0.1875</v>
      </c>
    </row>
    <row r="14" spans="2:32" ht="8.25" customHeight="1" x14ac:dyDescent="0.25">
      <c r="B14" s="78"/>
      <c r="C14" s="42"/>
      <c r="D14" s="86"/>
      <c r="E14" s="89"/>
      <c r="F14" s="90"/>
      <c r="G14" s="86"/>
      <c r="H14" s="86"/>
      <c r="I14" s="89"/>
      <c r="J14" s="86"/>
      <c r="K14" s="86"/>
      <c r="L14" s="89"/>
      <c r="M14" s="14"/>
      <c r="N14" s="91"/>
      <c r="O14" s="92"/>
      <c r="P14" s="17"/>
      <c r="Q14" s="93"/>
      <c r="R14" s="49"/>
      <c r="S14" s="94"/>
      <c r="T14" s="86"/>
      <c r="U14" s="86"/>
      <c r="V14" s="86"/>
      <c r="W14" s="86"/>
      <c r="X14" s="89"/>
      <c r="Z14" s="77"/>
      <c r="AA14" s="47"/>
      <c r="AB14" s="49"/>
      <c r="AC14" s="94"/>
      <c r="AD14" s="86"/>
      <c r="AE14" s="86"/>
      <c r="AF14" s="50"/>
    </row>
    <row r="15" spans="2:32" x14ac:dyDescent="0.25">
      <c r="B15" s="79" t="s">
        <v>1</v>
      </c>
      <c r="C15" s="8">
        <f>SUM(C9:C13)</f>
        <v>166</v>
      </c>
      <c r="D15" s="8">
        <f>SUM(D9:D13)</f>
        <v>51</v>
      </c>
      <c r="E15" s="47">
        <f>SUM(E9:E13)</f>
        <v>115</v>
      </c>
      <c r="F15" s="58">
        <f>SUM(F9:F14)</f>
        <v>22</v>
      </c>
      <c r="G15" s="8"/>
      <c r="H15" s="8">
        <f>SUM(H9:H14)</f>
        <v>101</v>
      </c>
      <c r="I15" s="47">
        <f>SUM(I9:I14)</f>
        <v>65</v>
      </c>
      <c r="J15" s="45">
        <f>SUM(J9:J14)</f>
        <v>14</v>
      </c>
      <c r="K15" s="45">
        <f>SUM(K9:K14)</f>
        <v>16</v>
      </c>
      <c r="L15" s="47">
        <f>SUM(L9:L13)</f>
        <v>136</v>
      </c>
      <c r="M15" s="14">
        <f>L15/C15</f>
        <v>0.81927710843373491</v>
      </c>
      <c r="N15" s="22">
        <f>SUM(N9:N13)</f>
        <v>1324875</v>
      </c>
      <c r="O15" s="21">
        <f>SUM(O9:O13)</f>
        <v>8042</v>
      </c>
      <c r="P15" s="17">
        <f>N15/O15</f>
        <v>164.7444665506093</v>
      </c>
      <c r="Q15" s="52">
        <f>O15/L15</f>
        <v>59.132352941176471</v>
      </c>
      <c r="R15" s="49"/>
      <c r="S15" s="8">
        <f t="shared" ref="S15:W15" si="3">SUM(S9:S14)</f>
        <v>84</v>
      </c>
      <c r="T15" s="8">
        <f t="shared" si="3"/>
        <v>28</v>
      </c>
      <c r="U15" s="8">
        <f t="shared" si="3"/>
        <v>11</v>
      </c>
      <c r="V15" s="8">
        <f t="shared" si="3"/>
        <v>9</v>
      </c>
      <c r="W15" s="8">
        <f t="shared" si="3"/>
        <v>3</v>
      </c>
      <c r="X15" s="47"/>
      <c r="Z15" s="83">
        <f>SUM(S15:T15)</f>
        <v>112</v>
      </c>
      <c r="AA15" s="61">
        <f>+Z15/L15</f>
        <v>0.82352941176470584</v>
      </c>
      <c r="AB15" s="49"/>
      <c r="AC15" s="8">
        <f>SUM(AC9:AC14)</f>
        <v>31</v>
      </c>
      <c r="AD15" s="8">
        <f>SUM(AD9:AD14)</f>
        <v>48</v>
      </c>
      <c r="AE15" s="8">
        <f>SUM(AE9:AE14)</f>
        <v>87</v>
      </c>
      <c r="AF15" s="50">
        <f>AE15/C15</f>
        <v>0.52409638554216864</v>
      </c>
    </row>
    <row r="16" spans="2:32" x14ac:dyDescent="0.25">
      <c r="B16" s="79"/>
      <c r="C16" s="8"/>
      <c r="D16" s="8"/>
      <c r="E16" s="47"/>
      <c r="F16" s="58"/>
      <c r="G16" s="8"/>
      <c r="H16" s="8"/>
      <c r="I16" s="47"/>
      <c r="J16" s="45"/>
      <c r="K16" s="45"/>
      <c r="L16" s="47"/>
      <c r="M16" s="14"/>
      <c r="N16" s="20"/>
      <c r="O16" s="20"/>
      <c r="P16" s="17"/>
      <c r="Q16" s="52"/>
      <c r="R16" s="49"/>
      <c r="S16" s="8"/>
      <c r="T16" s="8"/>
      <c r="U16" s="8"/>
      <c r="V16" s="8"/>
      <c r="W16" s="8"/>
      <c r="X16" s="47"/>
      <c r="Z16" s="78"/>
      <c r="AA16" s="47"/>
      <c r="AB16" s="49"/>
      <c r="AC16" s="8"/>
      <c r="AD16" s="8"/>
      <c r="AE16" s="8"/>
      <c r="AF16" s="50"/>
    </row>
    <row r="17" spans="2:33" x14ac:dyDescent="0.25">
      <c r="B17" s="78" t="s">
        <v>13</v>
      </c>
      <c r="C17" s="8">
        <f t="shared" ref="C17:C21" si="4">+D17+E17</f>
        <v>28</v>
      </c>
      <c r="D17" s="8">
        <v>6</v>
      </c>
      <c r="E17" s="47">
        <v>22</v>
      </c>
      <c r="F17" s="58"/>
      <c r="G17" s="8"/>
      <c r="H17" s="8">
        <v>24</v>
      </c>
      <c r="I17" s="47">
        <v>4</v>
      </c>
      <c r="J17" s="45"/>
      <c r="K17" s="45"/>
      <c r="L17" s="47">
        <v>28</v>
      </c>
      <c r="M17" s="97">
        <f>L17/C17</f>
        <v>1</v>
      </c>
      <c r="N17" s="16">
        <v>275932</v>
      </c>
      <c r="O17" s="16">
        <v>1661</v>
      </c>
      <c r="P17" s="60">
        <f>N17/O17</f>
        <v>166.12402167369055</v>
      </c>
      <c r="Q17" s="52">
        <f>O17/L17</f>
        <v>59.321428571428569</v>
      </c>
      <c r="R17" s="49"/>
      <c r="S17" s="8">
        <v>12</v>
      </c>
      <c r="T17" s="8">
        <v>13</v>
      </c>
      <c r="U17" s="8">
        <v>3</v>
      </c>
      <c r="V17" s="8"/>
      <c r="W17" s="8"/>
      <c r="X17" s="47"/>
      <c r="Z17" s="83">
        <f t="shared" ref="Z17:Z21" si="5">SUM(S17:T17)</f>
        <v>25</v>
      </c>
      <c r="AA17" s="61">
        <f>+Z17/L17</f>
        <v>0.8928571428571429</v>
      </c>
      <c r="AB17" s="49"/>
      <c r="AC17" s="8">
        <v>1</v>
      </c>
      <c r="AD17" s="8">
        <v>5</v>
      </c>
      <c r="AE17" s="8">
        <v>22</v>
      </c>
      <c r="AF17" s="50">
        <f t="shared" ref="AF17:AF21" si="6">AE17/C17</f>
        <v>0.7857142857142857</v>
      </c>
    </row>
    <row r="18" spans="2:33" ht="15.75" x14ac:dyDescent="0.25">
      <c r="B18" s="78" t="s">
        <v>12</v>
      </c>
      <c r="C18" s="8">
        <f t="shared" si="4"/>
        <v>17</v>
      </c>
      <c r="D18" s="8">
        <v>4</v>
      </c>
      <c r="E18" s="47">
        <v>13</v>
      </c>
      <c r="F18" s="58">
        <v>1</v>
      </c>
      <c r="G18" s="8"/>
      <c r="H18" s="8">
        <v>13</v>
      </c>
      <c r="I18" s="47">
        <v>4</v>
      </c>
      <c r="J18" s="45">
        <v>1</v>
      </c>
      <c r="K18" s="45">
        <v>1</v>
      </c>
      <c r="L18" s="47">
        <v>15</v>
      </c>
      <c r="M18" s="14">
        <f>L18/C18</f>
        <v>0.88235294117647056</v>
      </c>
      <c r="N18" s="16">
        <v>283884</v>
      </c>
      <c r="O18" s="16">
        <v>1721</v>
      </c>
      <c r="P18" s="17">
        <f>N18/O18</f>
        <v>164.95293434049972</v>
      </c>
      <c r="Q18" s="54">
        <f>O18/L18</f>
        <v>114.73333333333333</v>
      </c>
      <c r="R18" s="49"/>
      <c r="S18" s="8"/>
      <c r="T18" s="8">
        <v>7</v>
      </c>
      <c r="U18" s="8">
        <v>4</v>
      </c>
      <c r="V18" s="8">
        <v>3</v>
      </c>
      <c r="W18" s="8">
        <v>1</v>
      </c>
      <c r="X18" s="47"/>
      <c r="Z18" s="83">
        <f t="shared" si="5"/>
        <v>7</v>
      </c>
      <c r="AA18" s="69">
        <f>+Z18/L18</f>
        <v>0.46666666666666667</v>
      </c>
      <c r="AB18" s="49"/>
      <c r="AC18" s="8">
        <v>1</v>
      </c>
      <c r="AD18" s="8">
        <v>2</v>
      </c>
      <c r="AE18" s="8">
        <v>14</v>
      </c>
      <c r="AF18" s="50">
        <f t="shared" si="6"/>
        <v>0.82352941176470584</v>
      </c>
    </row>
    <row r="19" spans="2:33" x14ac:dyDescent="0.25">
      <c r="B19" s="78" t="s">
        <v>11</v>
      </c>
      <c r="C19" s="8">
        <f t="shared" si="4"/>
        <v>31</v>
      </c>
      <c r="D19" s="8">
        <v>13</v>
      </c>
      <c r="E19" s="47">
        <v>18</v>
      </c>
      <c r="F19" s="58">
        <v>7</v>
      </c>
      <c r="G19" s="8"/>
      <c r="H19" s="8">
        <v>31</v>
      </c>
      <c r="I19" s="47"/>
      <c r="J19" s="45">
        <v>4</v>
      </c>
      <c r="K19" s="45"/>
      <c r="L19" s="47">
        <v>27</v>
      </c>
      <c r="M19" s="82">
        <f>L19/C19</f>
        <v>0.87096774193548387</v>
      </c>
      <c r="N19" s="16">
        <v>208527</v>
      </c>
      <c r="O19" s="16">
        <v>1332</v>
      </c>
      <c r="P19" s="17">
        <f>N19/O19</f>
        <v>156.55180180180182</v>
      </c>
      <c r="Q19" s="53">
        <f>O19/L19</f>
        <v>49.333333333333336</v>
      </c>
      <c r="R19" s="49"/>
      <c r="S19" s="8">
        <v>16</v>
      </c>
      <c r="T19" s="8">
        <v>9</v>
      </c>
      <c r="U19" s="8">
        <v>1</v>
      </c>
      <c r="V19" s="8">
        <v>1</v>
      </c>
      <c r="W19" s="8"/>
      <c r="X19" s="47"/>
      <c r="Z19" s="83">
        <f t="shared" si="5"/>
        <v>25</v>
      </c>
      <c r="AA19" s="85">
        <f>+Z19/L19</f>
        <v>0.92592592592592593</v>
      </c>
      <c r="AB19" s="49"/>
      <c r="AC19" s="8">
        <v>7</v>
      </c>
      <c r="AD19" s="8">
        <v>14</v>
      </c>
      <c r="AE19" s="8">
        <v>10</v>
      </c>
      <c r="AF19" s="99">
        <f t="shared" si="6"/>
        <v>0.32258064516129031</v>
      </c>
    </row>
    <row r="20" spans="2:33" x14ac:dyDescent="0.25">
      <c r="B20" s="78" t="s">
        <v>10</v>
      </c>
      <c r="C20" s="8">
        <v>9</v>
      </c>
      <c r="D20" s="8">
        <v>0</v>
      </c>
      <c r="E20" s="47">
        <v>9</v>
      </c>
      <c r="F20" s="58">
        <v>2</v>
      </c>
      <c r="G20" s="8"/>
      <c r="H20" s="8">
        <v>9</v>
      </c>
      <c r="I20" s="47"/>
      <c r="J20" s="45">
        <v>1</v>
      </c>
      <c r="K20" s="45"/>
      <c r="L20" s="47">
        <v>8</v>
      </c>
      <c r="M20" s="14">
        <f>L20/C20</f>
        <v>0.88888888888888884</v>
      </c>
      <c r="N20" s="16">
        <v>16679</v>
      </c>
      <c r="O20" s="16">
        <v>113</v>
      </c>
      <c r="P20" s="17">
        <f>N20/O20</f>
        <v>147.60176991150442</v>
      </c>
      <c r="Q20" s="52">
        <f>O20/L20</f>
        <v>14.125</v>
      </c>
      <c r="R20" s="49"/>
      <c r="S20" s="8">
        <v>8</v>
      </c>
      <c r="T20" s="8"/>
      <c r="U20" s="8"/>
      <c r="V20" s="8"/>
      <c r="W20" s="8"/>
      <c r="X20" s="47"/>
      <c r="Z20" s="83">
        <f t="shared" si="5"/>
        <v>8</v>
      </c>
      <c r="AA20" s="61">
        <f>+Z20/L20</f>
        <v>1</v>
      </c>
      <c r="AB20" s="49"/>
      <c r="AC20" s="8"/>
      <c r="AD20" s="8">
        <v>1</v>
      </c>
      <c r="AE20" s="8">
        <v>8</v>
      </c>
      <c r="AF20" s="50">
        <f t="shared" si="6"/>
        <v>0.88888888888888884</v>
      </c>
    </row>
    <row r="21" spans="2:33" x14ac:dyDescent="0.25">
      <c r="B21" s="78" t="s">
        <v>9</v>
      </c>
      <c r="C21" s="8">
        <f t="shared" si="4"/>
        <v>1</v>
      </c>
      <c r="D21" s="6"/>
      <c r="E21" s="48">
        <v>1</v>
      </c>
      <c r="F21" s="59"/>
      <c r="G21" s="6">
        <v>1</v>
      </c>
      <c r="H21" s="6"/>
      <c r="I21" s="48"/>
      <c r="J21" s="6"/>
      <c r="K21" s="6"/>
      <c r="L21" s="48">
        <v>1</v>
      </c>
      <c r="M21" s="14">
        <f>L21/C21</f>
        <v>1</v>
      </c>
      <c r="N21" s="39">
        <v>3862</v>
      </c>
      <c r="O21" s="39">
        <v>22</v>
      </c>
      <c r="P21" s="17">
        <f>N21/O21</f>
        <v>175.54545454545453</v>
      </c>
      <c r="Q21" s="52">
        <f>O21/L21</f>
        <v>22</v>
      </c>
      <c r="R21" s="49"/>
      <c r="S21" s="6">
        <v>1</v>
      </c>
      <c r="T21" s="6"/>
      <c r="U21" s="6"/>
      <c r="V21" s="6"/>
      <c r="W21" s="6"/>
      <c r="X21" s="48"/>
      <c r="Z21" s="83">
        <f t="shared" si="5"/>
        <v>1</v>
      </c>
      <c r="AA21" s="61">
        <f>+Z21/L21</f>
        <v>1</v>
      </c>
      <c r="AB21" s="49"/>
      <c r="AC21" s="6"/>
      <c r="AD21" s="6"/>
      <c r="AE21" s="6">
        <v>1</v>
      </c>
      <c r="AF21" s="50">
        <f t="shared" si="6"/>
        <v>1</v>
      </c>
    </row>
    <row r="22" spans="2:33" ht="6" customHeight="1" x14ac:dyDescent="0.25">
      <c r="B22" s="78"/>
      <c r="C22" s="42"/>
      <c r="D22" s="8"/>
      <c r="E22" s="47"/>
      <c r="F22" s="58"/>
      <c r="G22" s="8"/>
      <c r="H22" s="8"/>
      <c r="I22" s="47"/>
      <c r="J22" s="45"/>
      <c r="K22" s="45"/>
      <c r="L22" s="47"/>
      <c r="M22" s="14"/>
      <c r="N22" s="18"/>
      <c r="O22" s="18"/>
      <c r="P22" s="17"/>
      <c r="Q22" s="52"/>
      <c r="R22" s="49"/>
      <c r="S22" s="8"/>
      <c r="T22" s="8"/>
      <c r="U22" s="8"/>
      <c r="V22" s="8"/>
      <c r="W22" s="8"/>
      <c r="X22" s="47"/>
      <c r="Z22" s="77"/>
      <c r="AA22" s="47"/>
      <c r="AB22" s="49"/>
      <c r="AC22" s="8"/>
      <c r="AD22" s="8"/>
      <c r="AE22" s="8"/>
      <c r="AF22" s="50"/>
    </row>
    <row r="23" spans="2:33" x14ac:dyDescent="0.25">
      <c r="B23" s="79" t="s">
        <v>1</v>
      </c>
      <c r="C23" s="8">
        <f>SUM(C17:C21)</f>
        <v>86</v>
      </c>
      <c r="D23" s="8">
        <f t="shared" ref="D23:E23" si="7">SUM(D17:D21)</f>
        <v>23</v>
      </c>
      <c r="E23" s="47">
        <f t="shared" si="7"/>
        <v>63</v>
      </c>
      <c r="F23" s="58">
        <f t="shared" ref="F23:K23" si="8">SUM(F17:F22)</f>
        <v>10</v>
      </c>
      <c r="G23" s="8">
        <f t="shared" si="8"/>
        <v>1</v>
      </c>
      <c r="H23" s="8">
        <f t="shared" si="8"/>
        <v>77</v>
      </c>
      <c r="I23" s="47">
        <f t="shared" si="8"/>
        <v>8</v>
      </c>
      <c r="J23" s="45">
        <f t="shared" si="8"/>
        <v>6</v>
      </c>
      <c r="K23" s="45">
        <f t="shared" si="8"/>
        <v>1</v>
      </c>
      <c r="L23" s="47">
        <f>SUM(L17:L21)</f>
        <v>79</v>
      </c>
      <c r="M23" s="14">
        <f>L23/C23</f>
        <v>0.91860465116279066</v>
      </c>
      <c r="N23" s="16">
        <f>SUM(N17:N21)</f>
        <v>788884</v>
      </c>
      <c r="O23" s="16">
        <f>SUM(O17:O21)</f>
        <v>4849</v>
      </c>
      <c r="P23" s="17">
        <f>N23/O23</f>
        <v>162.69003918333678</v>
      </c>
      <c r="Q23" s="52">
        <f>O23/L23</f>
        <v>61.379746835443036</v>
      </c>
      <c r="R23" s="49"/>
      <c r="S23" s="8">
        <f t="shared" ref="S23:W23" si="9">SUM(S17:S22)</f>
        <v>37</v>
      </c>
      <c r="T23" s="8">
        <f t="shared" si="9"/>
        <v>29</v>
      </c>
      <c r="U23" s="8">
        <f t="shared" si="9"/>
        <v>8</v>
      </c>
      <c r="V23" s="8">
        <f t="shared" si="9"/>
        <v>4</v>
      </c>
      <c r="W23" s="8">
        <f t="shared" si="9"/>
        <v>1</v>
      </c>
      <c r="X23" s="47"/>
      <c r="Z23" s="83">
        <f>SUM(S23:T23)</f>
        <v>66</v>
      </c>
      <c r="AA23" s="61">
        <f>+Z23/L23</f>
        <v>0.83544303797468356</v>
      </c>
      <c r="AB23" s="49"/>
      <c r="AC23" s="8">
        <f>SUM(AC17:AC22)</f>
        <v>9</v>
      </c>
      <c r="AD23" s="8">
        <f>SUM(AD17:AD22)</f>
        <v>22</v>
      </c>
      <c r="AE23" s="8">
        <f>SUM(AE17:AE22)</f>
        <v>55</v>
      </c>
      <c r="AF23" s="50">
        <f>AE23/C23</f>
        <v>0.63953488372093026</v>
      </c>
    </row>
    <row r="24" spans="2:33" x14ac:dyDescent="0.25">
      <c r="B24" s="78"/>
      <c r="C24" s="8"/>
      <c r="D24" s="8"/>
      <c r="E24" s="47"/>
      <c r="F24" s="58"/>
      <c r="G24" s="8"/>
      <c r="H24" s="8"/>
      <c r="I24" s="47"/>
      <c r="J24" s="45"/>
      <c r="K24" s="45"/>
      <c r="L24" s="47"/>
      <c r="M24" s="14"/>
      <c r="N24" s="18"/>
      <c r="O24" s="18"/>
      <c r="P24" s="17"/>
      <c r="Q24" s="52"/>
      <c r="R24" s="49"/>
      <c r="S24" s="8"/>
      <c r="T24" s="8"/>
      <c r="U24" s="8"/>
      <c r="V24" s="8"/>
      <c r="W24" s="8"/>
      <c r="X24" s="47"/>
      <c r="Z24" s="78"/>
      <c r="AA24" s="47"/>
      <c r="AB24" s="49"/>
      <c r="AC24" s="8"/>
      <c r="AD24" s="8"/>
      <c r="AE24" s="8"/>
      <c r="AF24" s="50"/>
    </row>
    <row r="25" spans="2:33" x14ac:dyDescent="0.25">
      <c r="B25" s="78" t="s">
        <v>8</v>
      </c>
      <c r="C25" s="8">
        <v>19</v>
      </c>
      <c r="D25" s="8">
        <v>6</v>
      </c>
      <c r="E25" s="47">
        <v>13</v>
      </c>
      <c r="F25" s="58">
        <v>3</v>
      </c>
      <c r="G25" s="8"/>
      <c r="H25" s="8">
        <v>16</v>
      </c>
      <c r="I25" s="47">
        <v>3</v>
      </c>
      <c r="J25" s="45">
        <v>2</v>
      </c>
      <c r="K25" s="45"/>
      <c r="L25" s="47">
        <v>17</v>
      </c>
      <c r="M25" s="97">
        <f>L25/C25</f>
        <v>0.89473684210526316</v>
      </c>
      <c r="N25" s="16">
        <v>172592</v>
      </c>
      <c r="O25" s="16">
        <v>1059</v>
      </c>
      <c r="P25" s="17">
        <f>N25/O25</f>
        <v>162.97639282341831</v>
      </c>
      <c r="Q25" s="53">
        <f>O25/L25</f>
        <v>62.294117647058826</v>
      </c>
      <c r="R25" s="49"/>
      <c r="S25" s="8">
        <v>10</v>
      </c>
      <c r="T25" s="8">
        <v>2</v>
      </c>
      <c r="U25" s="8">
        <v>3</v>
      </c>
      <c r="V25" s="8">
        <v>2</v>
      </c>
      <c r="W25" s="8"/>
      <c r="X25" s="47"/>
      <c r="Z25" s="83">
        <f t="shared" ref="Z25:Z28" si="10">SUM(S25:T25)</f>
        <v>12</v>
      </c>
      <c r="AA25" s="61">
        <f>+Z25/L25</f>
        <v>0.70588235294117652</v>
      </c>
      <c r="AB25" s="49"/>
      <c r="AC25" s="8">
        <v>7</v>
      </c>
      <c r="AD25" s="8">
        <v>4</v>
      </c>
      <c r="AE25" s="8">
        <v>8</v>
      </c>
      <c r="AF25" s="99">
        <f t="shared" ref="AF25:AF28" si="11">AE25/C25</f>
        <v>0.42105263157894735</v>
      </c>
    </row>
    <row r="26" spans="2:33" x14ac:dyDescent="0.25">
      <c r="B26" s="78" t="s">
        <v>7</v>
      </c>
      <c r="C26" s="8">
        <v>30</v>
      </c>
      <c r="D26" s="8">
        <v>10</v>
      </c>
      <c r="E26" s="47">
        <v>20</v>
      </c>
      <c r="F26" s="58">
        <v>1</v>
      </c>
      <c r="G26" s="8"/>
      <c r="H26" s="8">
        <v>27</v>
      </c>
      <c r="I26" s="47">
        <v>3</v>
      </c>
      <c r="J26" s="45">
        <v>1</v>
      </c>
      <c r="K26" s="45">
        <v>1</v>
      </c>
      <c r="L26" s="47">
        <v>28</v>
      </c>
      <c r="M26" s="97">
        <f>L26/C26</f>
        <v>0.93333333333333335</v>
      </c>
      <c r="N26" s="16">
        <v>262519</v>
      </c>
      <c r="O26" s="16">
        <v>1650</v>
      </c>
      <c r="P26" s="17">
        <f>N26/O26</f>
        <v>159.10242424242423</v>
      </c>
      <c r="Q26" s="52">
        <f>O26/L26</f>
        <v>58.928571428571431</v>
      </c>
      <c r="R26" s="49"/>
      <c r="S26" s="8">
        <v>18</v>
      </c>
      <c r="T26" s="8">
        <v>7</v>
      </c>
      <c r="U26" s="8">
        <v>2</v>
      </c>
      <c r="V26" s="8"/>
      <c r="W26" s="8">
        <v>1</v>
      </c>
      <c r="X26" s="47"/>
      <c r="Z26" s="83">
        <f t="shared" si="10"/>
        <v>25</v>
      </c>
      <c r="AA26" s="85">
        <f>+Z26/L26</f>
        <v>0.8928571428571429</v>
      </c>
      <c r="AB26" s="49"/>
      <c r="AC26" s="8"/>
      <c r="AD26" s="8">
        <v>12</v>
      </c>
      <c r="AE26" s="8">
        <v>18</v>
      </c>
      <c r="AF26" s="50">
        <f t="shared" si="11"/>
        <v>0.6</v>
      </c>
    </row>
    <row r="27" spans="2:33" x14ac:dyDescent="0.25">
      <c r="B27" s="78" t="s">
        <v>6</v>
      </c>
      <c r="C27" s="8">
        <f t="shared" ref="C27:C28" si="12">+D27+E27</f>
        <v>8</v>
      </c>
      <c r="D27" s="8">
        <v>2</v>
      </c>
      <c r="E27" s="47">
        <v>6</v>
      </c>
      <c r="F27" s="58">
        <v>2</v>
      </c>
      <c r="G27" s="8"/>
      <c r="H27" s="8">
        <v>8</v>
      </c>
      <c r="I27" s="47"/>
      <c r="J27" s="45">
        <v>6</v>
      </c>
      <c r="K27" s="45"/>
      <c r="L27" s="47">
        <v>2</v>
      </c>
      <c r="M27" s="14">
        <f>L27/C27</f>
        <v>0.25</v>
      </c>
      <c r="N27" s="16">
        <v>40215</v>
      </c>
      <c r="O27" s="16">
        <v>230</v>
      </c>
      <c r="P27" s="17">
        <f>N27/O27</f>
        <v>174.84782608695653</v>
      </c>
      <c r="Q27" s="52">
        <f>O27/L27</f>
        <v>115</v>
      </c>
      <c r="R27" s="49"/>
      <c r="S27" s="8">
        <v>1</v>
      </c>
      <c r="T27" s="8"/>
      <c r="U27" s="8"/>
      <c r="V27" s="8">
        <v>1</v>
      </c>
      <c r="W27" s="8"/>
      <c r="X27" s="47"/>
      <c r="Z27" s="83">
        <f t="shared" si="10"/>
        <v>1</v>
      </c>
      <c r="AA27" s="61">
        <f>+Z27/L27</f>
        <v>0.5</v>
      </c>
      <c r="AB27" s="49"/>
      <c r="AC27" s="8">
        <v>8</v>
      </c>
      <c r="AD27" s="8"/>
      <c r="AE27" s="8"/>
      <c r="AF27" s="50">
        <f t="shared" si="11"/>
        <v>0</v>
      </c>
    </row>
    <row r="28" spans="2:33" x14ac:dyDescent="0.25">
      <c r="B28" s="78" t="s">
        <v>5</v>
      </c>
      <c r="C28" s="8">
        <f t="shared" si="12"/>
        <v>11</v>
      </c>
      <c r="D28" s="6">
        <v>1</v>
      </c>
      <c r="E28" s="48">
        <v>10</v>
      </c>
      <c r="F28" s="59"/>
      <c r="G28" s="6"/>
      <c r="H28" s="6">
        <v>11</v>
      </c>
      <c r="I28" s="48"/>
      <c r="J28" s="6">
        <v>2</v>
      </c>
      <c r="K28" s="6">
        <v>1</v>
      </c>
      <c r="L28" s="48">
        <v>8</v>
      </c>
      <c r="M28" s="14">
        <f>L28/C28</f>
        <v>0.72727272727272729</v>
      </c>
      <c r="N28" s="39">
        <v>33144</v>
      </c>
      <c r="O28" s="39">
        <v>201</v>
      </c>
      <c r="P28" s="17">
        <f>N28/O28</f>
        <v>164.8955223880597</v>
      </c>
      <c r="Q28" s="52">
        <f>O28/L28</f>
        <v>25.125</v>
      </c>
      <c r="R28" s="49"/>
      <c r="S28" s="6">
        <v>7</v>
      </c>
      <c r="T28" s="6"/>
      <c r="U28" s="6">
        <v>1</v>
      </c>
      <c r="V28" s="6"/>
      <c r="W28" s="6"/>
      <c r="X28" s="47"/>
      <c r="Z28" s="83">
        <f t="shared" si="10"/>
        <v>7</v>
      </c>
      <c r="AA28" s="61">
        <f>+Z28/L28</f>
        <v>0.875</v>
      </c>
      <c r="AB28" s="49"/>
      <c r="AC28" s="6"/>
      <c r="AD28" s="6">
        <v>2</v>
      </c>
      <c r="AE28" s="6">
        <v>9</v>
      </c>
      <c r="AF28" s="50">
        <f t="shared" si="11"/>
        <v>0.81818181818181823</v>
      </c>
    </row>
    <row r="29" spans="2:33" ht="7.5" customHeight="1" x14ac:dyDescent="0.25">
      <c r="B29" s="78"/>
      <c r="C29" s="42"/>
      <c r="D29" s="8"/>
      <c r="E29" s="47"/>
      <c r="F29" s="58"/>
      <c r="G29" s="8"/>
      <c r="H29" s="8"/>
      <c r="I29" s="47"/>
      <c r="J29" s="45"/>
      <c r="K29" s="45"/>
      <c r="L29" s="47"/>
      <c r="M29" s="14"/>
      <c r="N29" s="18"/>
      <c r="O29" s="18"/>
      <c r="P29" s="17"/>
      <c r="Q29" s="52"/>
      <c r="R29" s="49"/>
      <c r="X29" s="46"/>
      <c r="Z29" s="77"/>
      <c r="AA29" s="49"/>
      <c r="AB29" s="49"/>
      <c r="AF29" s="50"/>
    </row>
    <row r="30" spans="2:33" x14ac:dyDescent="0.25">
      <c r="B30" s="79" t="s">
        <v>1</v>
      </c>
      <c r="C30" s="8">
        <f>SUM(C25:C28)</f>
        <v>68</v>
      </c>
      <c r="D30" s="8">
        <f t="shared" ref="D30:E30" si="13">SUM(D25:D28)</f>
        <v>19</v>
      </c>
      <c r="E30" s="47">
        <f t="shared" si="13"/>
        <v>49</v>
      </c>
      <c r="F30" s="58">
        <f>SUM(F25:F29)</f>
        <v>6</v>
      </c>
      <c r="G30" s="8"/>
      <c r="H30" s="8">
        <f>SUM(H25:H29)</f>
        <v>62</v>
      </c>
      <c r="I30" s="47">
        <f>SUM(I25:I29)</f>
        <v>6</v>
      </c>
      <c r="J30" s="45">
        <f>SUM(J25:J29)</f>
        <v>11</v>
      </c>
      <c r="K30" s="45">
        <f>SUM(K25:K29)</f>
        <v>2</v>
      </c>
      <c r="L30" s="47">
        <f>SUM(L25:L28)</f>
        <v>55</v>
      </c>
      <c r="M30" s="14">
        <f>L30/C30</f>
        <v>0.80882352941176472</v>
      </c>
      <c r="N30" s="16">
        <f>SUM(N25:N28)</f>
        <v>508470</v>
      </c>
      <c r="O30" s="16">
        <f>SUM(O25:O28)</f>
        <v>3140</v>
      </c>
      <c r="P30" s="17">
        <f>N30/O30</f>
        <v>161.93312101910828</v>
      </c>
      <c r="Q30" s="52">
        <f>O30/L30</f>
        <v>57.090909090909093</v>
      </c>
      <c r="R30" s="49"/>
      <c r="S30" s="8">
        <f t="shared" ref="S30:W30" si="14">SUM(S25:S29)</f>
        <v>36</v>
      </c>
      <c r="T30" s="8">
        <f t="shared" si="14"/>
        <v>9</v>
      </c>
      <c r="U30" s="8">
        <f t="shared" si="14"/>
        <v>6</v>
      </c>
      <c r="V30" s="8">
        <f t="shared" si="14"/>
        <v>3</v>
      </c>
      <c r="W30" s="8">
        <f t="shared" si="14"/>
        <v>1</v>
      </c>
      <c r="X30" s="47"/>
      <c r="Z30" s="83">
        <f>SUM(S30:T30)</f>
        <v>45</v>
      </c>
      <c r="AA30" s="61">
        <f>+Z30/L30</f>
        <v>0.81818181818181823</v>
      </c>
      <c r="AB30" s="49"/>
      <c r="AC30" s="8">
        <f>SUM(AC25:AC29)</f>
        <v>15</v>
      </c>
      <c r="AD30" s="8">
        <f>SUM(AD25:AD29)</f>
        <v>18</v>
      </c>
      <c r="AE30" s="8">
        <f>SUM(AE25:AE29)</f>
        <v>35</v>
      </c>
      <c r="AF30" s="50">
        <f>AE30/C30</f>
        <v>0.51470588235294112</v>
      </c>
    </row>
    <row r="31" spans="2:33" x14ac:dyDescent="0.25">
      <c r="B31" s="78"/>
      <c r="C31" s="8"/>
      <c r="D31" s="8"/>
      <c r="E31" s="47"/>
      <c r="F31" s="58"/>
      <c r="G31" s="8"/>
      <c r="H31" s="8"/>
      <c r="I31" s="47"/>
      <c r="J31" s="45"/>
      <c r="K31" s="45"/>
      <c r="L31" s="47"/>
      <c r="M31" s="14"/>
      <c r="N31" s="16"/>
      <c r="O31" s="16"/>
      <c r="P31" s="17"/>
      <c r="Q31" s="52"/>
      <c r="R31" s="49"/>
      <c r="X31" s="49"/>
      <c r="Z31" s="78"/>
      <c r="AA31" s="49"/>
      <c r="AB31" s="49"/>
      <c r="AF31" s="50"/>
    </row>
    <row r="32" spans="2:33" x14ac:dyDescent="0.25">
      <c r="B32" s="79" t="s">
        <v>4</v>
      </c>
      <c r="C32" s="8">
        <f>+C15+C23+C30</f>
        <v>320</v>
      </c>
      <c r="D32" s="8">
        <f t="shared" ref="D32:L32" si="15">+D15+D23+D30</f>
        <v>93</v>
      </c>
      <c r="E32" s="47">
        <f t="shared" si="15"/>
        <v>227</v>
      </c>
      <c r="F32" s="47">
        <f t="shared" si="15"/>
        <v>38</v>
      </c>
      <c r="G32" s="8">
        <f t="shared" si="15"/>
        <v>1</v>
      </c>
      <c r="H32" s="8">
        <f t="shared" si="15"/>
        <v>240</v>
      </c>
      <c r="I32" s="47">
        <f t="shared" si="15"/>
        <v>79</v>
      </c>
      <c r="J32" s="8">
        <f t="shared" si="15"/>
        <v>31</v>
      </c>
      <c r="K32" s="8">
        <f t="shared" si="15"/>
        <v>19</v>
      </c>
      <c r="L32" s="47">
        <f t="shared" si="15"/>
        <v>270</v>
      </c>
      <c r="M32" s="14">
        <f>L32/C32</f>
        <v>0.84375</v>
      </c>
      <c r="N32" s="16">
        <f>+N15+N23+N30</f>
        <v>2622229</v>
      </c>
      <c r="O32" s="16">
        <f>+O15+O23+O30</f>
        <v>16031</v>
      </c>
      <c r="P32" s="15">
        <f>N32/O32</f>
        <v>163.57239099245211</v>
      </c>
      <c r="Q32" s="55">
        <f>O32/L32</f>
        <v>59.374074074074073</v>
      </c>
      <c r="R32" s="49"/>
      <c r="S32" s="8">
        <f t="shared" ref="S32:W32" si="16">+S15+S23+S30</f>
        <v>157</v>
      </c>
      <c r="T32" s="8">
        <f t="shared" si="16"/>
        <v>66</v>
      </c>
      <c r="U32" s="8">
        <f t="shared" si="16"/>
        <v>25</v>
      </c>
      <c r="V32" s="8">
        <f t="shared" si="16"/>
        <v>16</v>
      </c>
      <c r="W32" s="8">
        <f t="shared" si="16"/>
        <v>5</v>
      </c>
      <c r="X32" s="47"/>
      <c r="Z32" s="83">
        <f>SUM(S32:T32)</f>
        <v>223</v>
      </c>
      <c r="AA32" s="61">
        <f>+Z32/L32</f>
        <v>0.82592592592592595</v>
      </c>
      <c r="AB32" s="49"/>
      <c r="AC32" s="8">
        <f>+AC15+AC23+AC30</f>
        <v>55</v>
      </c>
      <c r="AD32" s="8">
        <f>+AD15+AD23+AD30</f>
        <v>88</v>
      </c>
      <c r="AE32" s="8">
        <f>+AE15+AE23+AE30</f>
        <v>177</v>
      </c>
      <c r="AF32" s="50"/>
      <c r="AG32" s="13"/>
    </row>
    <row r="33" spans="2:33" x14ac:dyDescent="0.25">
      <c r="B33" s="79" t="s">
        <v>56</v>
      </c>
      <c r="C33" s="8"/>
      <c r="D33" s="40">
        <f>+D32/C32</f>
        <v>0.29062500000000002</v>
      </c>
      <c r="E33" s="50">
        <f>+E32/C32</f>
        <v>0.70937499999999998</v>
      </c>
      <c r="F33" s="68">
        <f>+F32/C32</f>
        <v>0.11874999999999999</v>
      </c>
      <c r="G33" s="14">
        <f>+G32/C32</f>
        <v>3.1250000000000002E-3</v>
      </c>
      <c r="H33" s="40">
        <f>+H32/C32</f>
        <v>0.75</v>
      </c>
      <c r="I33" s="50">
        <f>+I32/C32</f>
        <v>0.24687500000000001</v>
      </c>
      <c r="J33" s="40">
        <f>+J32/C32</f>
        <v>9.6875000000000003E-2</v>
      </c>
      <c r="K33" s="40">
        <f>+K32/C32</f>
        <v>5.9374999999999997E-2</v>
      </c>
      <c r="L33" s="50">
        <f>+L32/C32</f>
        <v>0.84375</v>
      </c>
      <c r="M33" s="14"/>
      <c r="N33" s="16"/>
      <c r="O33" s="16"/>
      <c r="P33" s="60"/>
      <c r="Q33" s="53"/>
      <c r="R33" s="49"/>
      <c r="S33" s="40">
        <f>+S32/L32</f>
        <v>0.58148148148148149</v>
      </c>
      <c r="T33" s="40">
        <f>+T32/L32</f>
        <v>0.24444444444444444</v>
      </c>
      <c r="U33" s="40">
        <f>+U32/L32</f>
        <v>9.2592592592592587E-2</v>
      </c>
      <c r="V33" s="40">
        <f>+V32/L32</f>
        <v>5.9259259259259262E-2</v>
      </c>
      <c r="W33" s="40">
        <f>+W32/L32</f>
        <v>1.8518518518518517E-2</v>
      </c>
      <c r="X33" s="50"/>
      <c r="Z33" s="83"/>
      <c r="AA33" s="61"/>
      <c r="AB33" s="49"/>
      <c r="AC33" s="40">
        <f>+AC32/C32</f>
        <v>0.171875</v>
      </c>
      <c r="AD33" s="40">
        <f>+AD32/C32</f>
        <v>0.27500000000000002</v>
      </c>
      <c r="AE33" s="40">
        <f>+AE32/C32</f>
        <v>0.55312499999999998</v>
      </c>
      <c r="AF33" s="50"/>
      <c r="AG33" s="13"/>
    </row>
    <row r="34" spans="2:33" x14ac:dyDescent="0.25">
      <c r="B34" s="79"/>
      <c r="C34" s="8"/>
      <c r="D34" s="40"/>
      <c r="E34" s="50"/>
      <c r="F34" s="47"/>
      <c r="G34" s="8"/>
      <c r="H34" s="40"/>
      <c r="I34" s="50"/>
      <c r="J34" s="65"/>
      <c r="K34" s="65"/>
      <c r="L34" s="50"/>
      <c r="M34" s="14"/>
      <c r="N34" s="16"/>
      <c r="O34" s="16"/>
      <c r="P34" s="60"/>
      <c r="Q34" s="53"/>
      <c r="R34" s="49"/>
      <c r="S34" s="8"/>
      <c r="T34" s="8"/>
      <c r="U34" s="8"/>
      <c r="V34" s="8"/>
      <c r="W34" s="8"/>
      <c r="X34" s="47"/>
      <c r="Z34" s="83"/>
      <c r="AA34" s="61"/>
      <c r="AB34" s="49"/>
      <c r="AC34" s="8"/>
      <c r="AD34" s="8"/>
      <c r="AE34" s="8"/>
      <c r="AF34" s="50"/>
      <c r="AG34" s="13"/>
    </row>
    <row r="35" spans="2:33" x14ac:dyDescent="0.25">
      <c r="B35" s="80" t="s">
        <v>3</v>
      </c>
      <c r="C35" s="8"/>
      <c r="D35" s="63">
        <v>0.24</v>
      </c>
      <c r="E35" s="64">
        <v>0.76</v>
      </c>
      <c r="F35" s="67">
        <v>0.08</v>
      </c>
      <c r="G35" s="63">
        <v>0.01</v>
      </c>
      <c r="H35" s="63">
        <v>0.77</v>
      </c>
      <c r="I35" s="64">
        <v>0.22</v>
      </c>
      <c r="J35" s="66">
        <v>0.15</v>
      </c>
      <c r="K35" s="66">
        <v>0.12</v>
      </c>
      <c r="L35" s="64">
        <v>0.73</v>
      </c>
      <c r="M35" s="63">
        <v>0.73</v>
      </c>
      <c r="N35" s="106">
        <v>70973117</v>
      </c>
      <c r="O35" s="104">
        <v>416685</v>
      </c>
      <c r="P35" s="105">
        <f>+N35/O35</f>
        <v>170.3279863685998</v>
      </c>
      <c r="Q35" s="101">
        <f>416685/7297</f>
        <v>57.1036042209127</v>
      </c>
      <c r="R35" s="49"/>
      <c r="S35" s="63">
        <v>0.56000000000000005</v>
      </c>
      <c r="T35" s="63">
        <v>0.27</v>
      </c>
      <c r="U35" s="63">
        <v>0.11</v>
      </c>
      <c r="V35" s="63">
        <v>0.04</v>
      </c>
      <c r="W35" s="103">
        <v>1.4E-2</v>
      </c>
      <c r="X35" s="70">
        <v>5.0000000000000001E-3</v>
      </c>
      <c r="Z35" s="78"/>
      <c r="AA35" s="64">
        <v>0.83</v>
      </c>
      <c r="AB35" s="49"/>
      <c r="AC35" s="62">
        <v>0.1</v>
      </c>
      <c r="AD35" s="62">
        <v>0.27</v>
      </c>
      <c r="AE35" s="62">
        <v>0.63</v>
      </c>
      <c r="AF35" s="49"/>
    </row>
    <row r="36" spans="2:33" x14ac:dyDescent="0.25">
      <c r="B36" s="81"/>
      <c r="C36" s="71"/>
      <c r="D36" s="71"/>
      <c r="E36" s="74"/>
      <c r="F36" s="74"/>
      <c r="G36" s="71"/>
      <c r="H36" s="71"/>
      <c r="I36" s="74"/>
      <c r="J36" s="71"/>
      <c r="K36" s="71"/>
      <c r="L36" s="74"/>
      <c r="M36" s="72"/>
      <c r="N36" s="71"/>
      <c r="O36" s="71"/>
      <c r="P36" s="73"/>
      <c r="Q36" s="76"/>
      <c r="R36" s="51"/>
      <c r="S36" s="71"/>
      <c r="T36" s="71"/>
      <c r="U36" s="71"/>
      <c r="V36" s="71"/>
      <c r="W36" s="71"/>
      <c r="X36" s="74"/>
      <c r="Y36" s="51"/>
      <c r="Z36" s="84"/>
      <c r="AA36" s="74"/>
      <c r="AB36" s="75"/>
      <c r="AC36" s="71"/>
      <c r="AD36" s="71"/>
      <c r="AE36" s="71"/>
      <c r="AF36" s="74"/>
    </row>
    <row r="37" spans="2:33" x14ac:dyDescent="0.25">
      <c r="B37" s="12"/>
      <c r="M37" s="11"/>
      <c r="P37" s="10"/>
      <c r="Q37" s="10"/>
      <c r="AA37" s="56"/>
    </row>
    <row r="38" spans="2:33" x14ac:dyDescent="0.25">
      <c r="B38" s="7" t="s">
        <v>2</v>
      </c>
      <c r="C38" t="s">
        <v>67</v>
      </c>
      <c r="M38" s="9"/>
      <c r="P38" s="8"/>
      <c r="Q38" s="8"/>
    </row>
    <row r="39" spans="2:33" x14ac:dyDescent="0.25">
      <c r="C39" t="s">
        <v>68</v>
      </c>
    </row>
    <row r="40" spans="2:33" x14ac:dyDescent="0.25">
      <c r="C40" t="s">
        <v>63</v>
      </c>
    </row>
    <row r="41" spans="2:33" x14ac:dyDescent="0.25">
      <c r="C41" t="s">
        <v>43</v>
      </c>
    </row>
  </sheetData>
  <mergeCells count="8">
    <mergeCell ref="S5:X5"/>
    <mergeCell ref="Z6:AA6"/>
    <mergeCell ref="AC5:AE5"/>
    <mergeCell ref="B3:Q3"/>
    <mergeCell ref="S3:AE3"/>
    <mergeCell ref="D5:E5"/>
    <mergeCell ref="G5:I5"/>
    <mergeCell ref="J5:L5"/>
  </mergeCells>
  <pageMargins left="0" right="0" top="0.15748031496062992" bottom="0.15748031496062992" header="0" footer="0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clubs_stats_JUIN19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2018-01-20T18:50:07Z</cp:lastPrinted>
  <dcterms:created xsi:type="dcterms:W3CDTF">2016-08-25T08:16:43Z</dcterms:created>
  <dcterms:modified xsi:type="dcterms:W3CDTF">2019-06-19T18:50:34Z</dcterms:modified>
</cp:coreProperties>
</file>