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_oct2018_sept2019" sheetId="1" r:id="rId1"/>
    <sheet name="Feuil1" sheetId="7" r:id="rId2"/>
  </sheets>
  <calcPr calcId="144525"/>
</workbook>
</file>

<file path=xl/calcChain.xml><?xml version="1.0" encoding="utf-8"?>
<calcChain xmlns="http://schemas.openxmlformats.org/spreadsheetml/2006/main">
  <c r="BS126" i="1" l="1"/>
  <c r="BS123" i="1"/>
  <c r="BS122" i="1"/>
  <c r="BT120" i="1"/>
  <c r="BS120" i="1"/>
  <c r="BS119" i="1"/>
  <c r="BS121" i="1" s="1"/>
  <c r="BT117" i="1"/>
  <c r="BS117" i="1"/>
  <c r="BS116" i="1"/>
  <c r="BS118" i="1" s="1"/>
  <c r="BT114" i="1"/>
  <c r="BS114" i="1"/>
  <c r="BS113" i="1"/>
  <c r="BS115" i="1" s="1"/>
  <c r="BT111" i="1"/>
  <c r="BS111" i="1"/>
  <c r="BS110" i="1"/>
  <c r="BS112" i="1" s="1"/>
  <c r="BT108" i="1"/>
  <c r="BS108" i="1"/>
  <c r="BS107" i="1"/>
  <c r="BS109" i="1" s="1"/>
  <c r="BT105" i="1"/>
  <c r="BS105" i="1"/>
  <c r="BS104" i="1"/>
  <c r="BS106" i="1" s="1"/>
  <c r="BT102" i="1"/>
  <c r="BS102" i="1"/>
  <c r="BS101" i="1"/>
  <c r="BS103" i="1" s="1"/>
  <c r="BT99" i="1"/>
  <c r="BS99" i="1"/>
  <c r="BS98" i="1"/>
  <c r="BS100" i="1" s="1"/>
  <c r="BT96" i="1"/>
  <c r="BS96" i="1"/>
  <c r="BS95" i="1"/>
  <c r="BS97" i="1" s="1"/>
  <c r="BT93" i="1"/>
  <c r="BS93" i="1"/>
  <c r="BS92" i="1"/>
  <c r="BS94" i="1" s="1"/>
  <c r="BT90" i="1"/>
  <c r="BS90" i="1"/>
  <c r="BS89" i="1"/>
  <c r="BS91" i="1" s="1"/>
  <c r="BT87" i="1"/>
  <c r="BS87" i="1"/>
  <c r="BS86" i="1"/>
  <c r="BS88" i="1" s="1"/>
  <c r="BT84" i="1"/>
  <c r="BS84" i="1"/>
  <c r="BS83" i="1"/>
  <c r="BS85" i="1" s="1"/>
  <c r="BT81" i="1"/>
  <c r="BS81" i="1"/>
  <c r="BS80" i="1"/>
  <c r="BS82" i="1" s="1"/>
  <c r="BT78" i="1"/>
  <c r="BS78" i="1"/>
  <c r="BS77" i="1"/>
  <c r="BS79" i="1" s="1"/>
  <c r="BT75" i="1"/>
  <c r="BS75" i="1"/>
  <c r="BS74" i="1"/>
  <c r="BS76" i="1" s="1"/>
  <c r="BT72" i="1"/>
  <c r="BS72" i="1"/>
  <c r="BS71" i="1"/>
  <c r="BS73" i="1" s="1"/>
  <c r="BT69" i="1"/>
  <c r="BS69" i="1"/>
  <c r="BS68" i="1"/>
  <c r="BS70" i="1" s="1"/>
  <c r="BT66" i="1"/>
  <c r="BS66" i="1"/>
  <c r="BS65" i="1"/>
  <c r="BS67" i="1" s="1"/>
  <c r="BT63" i="1"/>
  <c r="BS63" i="1"/>
  <c r="BS62" i="1"/>
  <c r="BS64" i="1" s="1"/>
  <c r="BT60" i="1"/>
  <c r="BS60" i="1"/>
  <c r="BS59" i="1"/>
  <c r="BS61" i="1" s="1"/>
  <c r="BT57" i="1"/>
  <c r="BS57" i="1"/>
  <c r="BS56" i="1"/>
  <c r="BS58" i="1" s="1"/>
  <c r="BT54" i="1"/>
  <c r="BS54" i="1"/>
  <c r="BS53" i="1"/>
  <c r="BS55" i="1" s="1"/>
  <c r="BT51" i="1"/>
  <c r="BS51" i="1"/>
  <c r="BS50" i="1"/>
  <c r="BS52" i="1" s="1"/>
  <c r="BT48" i="1"/>
  <c r="BS48" i="1"/>
  <c r="BS47" i="1"/>
  <c r="BS49" i="1" s="1"/>
  <c r="BT45" i="1"/>
  <c r="BS45" i="1"/>
  <c r="BS44" i="1"/>
  <c r="BS46" i="1" s="1"/>
  <c r="BT42" i="1"/>
  <c r="BS42" i="1"/>
  <c r="BS41" i="1"/>
  <c r="BS43" i="1" s="1"/>
  <c r="BT39" i="1"/>
  <c r="BS39" i="1"/>
  <c r="BS38" i="1"/>
  <c r="BS40" i="1" s="1"/>
  <c r="BT36" i="1"/>
  <c r="BS36" i="1"/>
  <c r="BS35" i="1"/>
  <c r="BS37" i="1" s="1"/>
  <c r="BT33" i="1"/>
  <c r="BS33" i="1"/>
  <c r="BS32" i="1"/>
  <c r="BS34" i="1" s="1"/>
  <c r="BT30" i="1"/>
  <c r="BS30" i="1"/>
  <c r="BS29" i="1"/>
  <c r="BS31" i="1" s="1"/>
  <c r="BT27" i="1"/>
  <c r="BS27" i="1"/>
  <c r="BS26" i="1"/>
  <c r="BS28" i="1" s="1"/>
  <c r="BT24" i="1"/>
  <c r="BS24" i="1"/>
  <c r="BS23" i="1"/>
  <c r="BS25" i="1" s="1"/>
  <c r="BT21" i="1"/>
  <c r="BS21" i="1"/>
  <c r="BS20" i="1"/>
  <c r="BS22" i="1" s="1"/>
  <c r="BT18" i="1"/>
  <c r="BS18" i="1"/>
  <c r="BS17" i="1"/>
  <c r="BS19" i="1" s="1"/>
  <c r="BT15" i="1"/>
  <c r="BS15" i="1"/>
  <c r="BS14" i="1"/>
  <c r="BS16" i="1" s="1"/>
  <c r="BT12" i="1"/>
  <c r="BS12" i="1"/>
  <c r="BS11" i="1"/>
  <c r="BP126" i="1"/>
  <c r="BQ126" i="1"/>
  <c r="BR126" i="1"/>
  <c r="BP122" i="1"/>
  <c r="BQ122" i="1"/>
  <c r="BR122" i="1"/>
  <c r="BP123" i="1"/>
  <c r="BQ123" i="1"/>
  <c r="BQ124" i="1" s="1"/>
  <c r="BR123" i="1"/>
  <c r="BR124" i="1" s="1"/>
  <c r="BP124" i="1"/>
  <c r="BR100" i="1"/>
  <c r="BQ100" i="1"/>
  <c r="BR97" i="1"/>
  <c r="BQ97" i="1"/>
  <c r="BP97" i="1"/>
  <c r="BR94" i="1"/>
  <c r="BP94" i="1"/>
  <c r="BR88" i="1"/>
  <c r="BR79" i="1"/>
  <c r="BP73" i="1"/>
  <c r="BR70" i="1"/>
  <c r="BQ70" i="1"/>
  <c r="BR67" i="1"/>
  <c r="BR64" i="1"/>
  <c r="BP64" i="1"/>
  <c r="BR61" i="1"/>
  <c r="BR55" i="1"/>
  <c r="BR49" i="1"/>
  <c r="BQ49" i="1"/>
  <c r="BP49" i="1"/>
  <c r="BR43" i="1"/>
  <c r="BQ43" i="1"/>
  <c r="BR40" i="1"/>
  <c r="BQ40" i="1"/>
  <c r="BR34" i="1"/>
  <c r="BP34" i="1"/>
  <c r="BR31" i="1"/>
  <c r="BQ31" i="1"/>
  <c r="BP31" i="1"/>
  <c r="BX123" i="1" l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X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X121" i="1"/>
  <c r="AH121" i="1"/>
  <c r="BY120" i="1"/>
  <c r="BX118" i="1"/>
  <c r="BH118" i="1"/>
  <c r="AP118" i="1"/>
  <c r="P118" i="1"/>
  <c r="BY117" i="1"/>
  <c r="BX115" i="1"/>
  <c r="BL115" i="1"/>
  <c r="BJ115" i="1"/>
  <c r="BH115" i="1"/>
  <c r="AS115" i="1"/>
  <c r="AP115" i="1"/>
  <c r="AK115" i="1"/>
  <c r="AB115" i="1"/>
  <c r="P115" i="1"/>
  <c r="BY113" i="1"/>
  <c r="BX112" i="1"/>
  <c r="Q112" i="1"/>
  <c r="I112" i="1"/>
  <c r="BY111" i="1"/>
  <c r="BX109" i="1"/>
  <c r="BB109" i="1"/>
  <c r="AT109" i="1"/>
  <c r="AH109" i="1"/>
  <c r="AB109" i="1"/>
  <c r="BY107" i="1"/>
  <c r="BX106" i="1"/>
  <c r="BN106" i="1"/>
  <c r="BD106" i="1"/>
  <c r="AY106" i="1"/>
  <c r="AV106" i="1"/>
  <c r="AT106" i="1"/>
  <c r="AK106" i="1"/>
  <c r="AI106" i="1"/>
  <c r="AF106" i="1"/>
  <c r="J106" i="1"/>
  <c r="BY105" i="1"/>
  <c r="BX103" i="1"/>
  <c r="BJ103" i="1"/>
  <c r="AW103" i="1"/>
  <c r="AS103" i="1"/>
  <c r="AB103" i="1"/>
  <c r="K103" i="1"/>
  <c r="BY102" i="1"/>
  <c r="AJ101" i="1"/>
  <c r="BX100" i="1"/>
  <c r="AV100" i="1"/>
  <c r="AU100" i="1"/>
  <c r="AS100" i="1"/>
  <c r="AN100" i="1"/>
  <c r="AK100" i="1"/>
  <c r="AI100" i="1"/>
  <c r="AB100" i="1"/>
  <c r="Y100" i="1"/>
  <c r="T100" i="1"/>
  <c r="M100" i="1"/>
  <c r="J100" i="1"/>
  <c r="I100" i="1"/>
  <c r="G100" i="1"/>
  <c r="E100" i="1"/>
  <c r="BY99" i="1"/>
  <c r="BX97" i="1"/>
  <c r="BN97" i="1"/>
  <c r="BN126" i="1" s="1"/>
  <c r="BL97" i="1"/>
  <c r="BG97" i="1"/>
  <c r="BD97" i="1"/>
  <c r="AZ97" i="1"/>
  <c r="AU97" i="1"/>
  <c r="AS97" i="1"/>
  <c r="AR97" i="1"/>
  <c r="AR126" i="1" s="1"/>
  <c r="AO97" i="1"/>
  <c r="AN97" i="1"/>
  <c r="AK97" i="1"/>
  <c r="AF97" i="1"/>
  <c r="AB97" i="1"/>
  <c r="O97" i="1"/>
  <c r="G97" i="1"/>
  <c r="BY96" i="1"/>
  <c r="BY95" i="1"/>
  <c r="BX94" i="1"/>
  <c r="BC94" i="1"/>
  <c r="AW94" i="1"/>
  <c r="AU94" i="1"/>
  <c r="AM94" i="1"/>
  <c r="AD94" i="1"/>
  <c r="X94" i="1"/>
  <c r="U94" i="1"/>
  <c r="K94" i="1"/>
  <c r="H94" i="1"/>
  <c r="BY93" i="1"/>
  <c r="AJ92" i="1"/>
  <c r="AJ94" i="1" s="1"/>
  <c r="BX91" i="1"/>
  <c r="BO91" i="1"/>
  <c r="AY91" i="1"/>
  <c r="AY126" i="1" s="1"/>
  <c r="AI91" i="1"/>
  <c r="AF91" i="1"/>
  <c r="Y91" i="1"/>
  <c r="J91" i="1"/>
  <c r="I91" i="1"/>
  <c r="G91" i="1"/>
  <c r="E91" i="1"/>
  <c r="BY90" i="1"/>
  <c r="BX88" i="1"/>
  <c r="BI88" i="1"/>
  <c r="BB88" i="1"/>
  <c r="AS88" i="1"/>
  <c r="AQ88" i="1"/>
  <c r="AK88" i="1"/>
  <c r="AH88" i="1"/>
  <c r="AB88" i="1"/>
  <c r="Q88" i="1"/>
  <c r="N88" i="1"/>
  <c r="BY87" i="1"/>
  <c r="BX85" i="1"/>
  <c r="BF85" i="1"/>
  <c r="V85" i="1"/>
  <c r="S85" i="1"/>
  <c r="F85" i="1"/>
  <c r="BY84" i="1"/>
  <c r="BX82" i="1"/>
  <c r="AW82" i="1"/>
  <c r="AJ82" i="1"/>
  <c r="Z82" i="1"/>
  <c r="I82" i="1"/>
  <c r="BY80" i="1"/>
  <c r="BX79" i="1"/>
  <c r="AS79" i="1"/>
  <c r="AK79" i="1"/>
  <c r="AG79" i="1"/>
  <c r="AB79" i="1"/>
  <c r="BY78" i="1"/>
  <c r="BX76" i="1"/>
  <c r="AP76" i="1"/>
  <c r="P76" i="1"/>
  <c r="BY75" i="1"/>
  <c r="BY74" i="1"/>
  <c r="BX73" i="1"/>
  <c r="AW73" i="1"/>
  <c r="S73" i="1"/>
  <c r="R73" i="1"/>
  <c r="K73" i="1"/>
  <c r="D73" i="1"/>
  <c r="BY72" i="1"/>
  <c r="BY71" i="1"/>
  <c r="BX70" i="1"/>
  <c r="BK70" i="1"/>
  <c r="BK126" i="1" s="1"/>
  <c r="BI70" i="1"/>
  <c r="BD70" i="1"/>
  <c r="BC70" i="1"/>
  <c r="BC126" i="1" s="1"/>
  <c r="BA70" i="1"/>
  <c r="AT70" i="1"/>
  <c r="AS70" i="1"/>
  <c r="AQ70" i="1"/>
  <c r="AM70" i="1"/>
  <c r="AM126" i="1" s="1"/>
  <c r="AK70" i="1"/>
  <c r="AG70" i="1"/>
  <c r="AD70" i="1"/>
  <c r="AD126" i="1" s="1"/>
  <c r="X70" i="1"/>
  <c r="X126" i="1" s="1"/>
  <c r="U70" i="1"/>
  <c r="U126" i="1" s="1"/>
  <c r="Q70" i="1"/>
  <c r="N70" i="1"/>
  <c r="H70" i="1"/>
  <c r="H126" i="1" s="1"/>
  <c r="BY69" i="1"/>
  <c r="BY68" i="1"/>
  <c r="BX67" i="1"/>
  <c r="BL67" i="1"/>
  <c r="BG67" i="1"/>
  <c r="BD67" i="1"/>
  <c r="AZ67" i="1"/>
  <c r="AT67" i="1"/>
  <c r="AS67" i="1"/>
  <c r="AO67" i="1"/>
  <c r="AK67" i="1"/>
  <c r="AF67" i="1"/>
  <c r="O67" i="1"/>
  <c r="L67" i="1"/>
  <c r="BY66" i="1"/>
  <c r="BX64" i="1"/>
  <c r="BO64" i="1"/>
  <c r="BG64" i="1"/>
  <c r="BF64" i="1"/>
  <c r="BF126" i="1" s="1"/>
  <c r="BD64" i="1"/>
  <c r="BD126" i="1" s="1"/>
  <c r="AU64" i="1"/>
  <c r="AT64" i="1"/>
  <c r="AO64" i="1"/>
  <c r="AN64" i="1"/>
  <c r="AK64" i="1"/>
  <c r="AF64" i="1"/>
  <c r="AC64" i="1"/>
  <c r="AC126" i="1" s="1"/>
  <c r="AB64" i="1"/>
  <c r="Z64" i="1"/>
  <c r="V64" i="1"/>
  <c r="T64" i="1"/>
  <c r="S64" i="1"/>
  <c r="R64" i="1"/>
  <c r="O64" i="1"/>
  <c r="I64" i="1"/>
  <c r="F64" i="1"/>
  <c r="C64" i="1"/>
  <c r="BY63" i="1"/>
  <c r="BY62" i="1"/>
  <c r="BX61" i="1"/>
  <c r="BI61" i="1"/>
  <c r="BI126" i="1" s="1"/>
  <c r="BA61" i="1"/>
  <c r="BA126" i="1" s="1"/>
  <c r="AQ61" i="1"/>
  <c r="AK61" i="1"/>
  <c r="AG61" i="1"/>
  <c r="AG126" i="1" s="1"/>
  <c r="AA61" i="1"/>
  <c r="R61" i="1"/>
  <c r="Q61" i="1"/>
  <c r="N61" i="1"/>
  <c r="I61" i="1"/>
  <c r="F61" i="1"/>
  <c r="BY60" i="1"/>
  <c r="BX58" i="1"/>
  <c r="BJ58" i="1"/>
  <c r="BH58" i="1"/>
  <c r="AS58" i="1"/>
  <c r="AP58" i="1"/>
  <c r="AK58" i="1"/>
  <c r="AB58" i="1"/>
  <c r="P58" i="1"/>
  <c r="BY56" i="1"/>
  <c r="BX55" i="1"/>
  <c r="BB55" i="1"/>
  <c r="AK55" i="1"/>
  <c r="AH55" i="1"/>
  <c r="AA55" i="1"/>
  <c r="R55" i="1"/>
  <c r="I55" i="1"/>
  <c r="F55" i="1"/>
  <c r="BY54" i="1"/>
  <c r="BX52" i="1"/>
  <c r="BL52" i="1"/>
  <c r="AT52" i="1"/>
  <c r="AS52" i="1"/>
  <c r="Z52" i="1"/>
  <c r="V52" i="1"/>
  <c r="S52" i="1"/>
  <c r="S126" i="1" s="1"/>
  <c r="R52" i="1"/>
  <c r="I52" i="1"/>
  <c r="F52" i="1"/>
  <c r="C52" i="1"/>
  <c r="BY51" i="1"/>
  <c r="BX49" i="1"/>
  <c r="BO49" i="1"/>
  <c r="BG49" i="1"/>
  <c r="AZ49" i="1"/>
  <c r="AZ126" i="1" s="1"/>
  <c r="AU49" i="1"/>
  <c r="AO49" i="1"/>
  <c r="AN49" i="1"/>
  <c r="AF49" i="1"/>
  <c r="AB49" i="1"/>
  <c r="Z49" i="1"/>
  <c r="T49" i="1"/>
  <c r="O49" i="1"/>
  <c r="I49" i="1"/>
  <c r="C49" i="1"/>
  <c r="BY48" i="1"/>
  <c r="BX46" i="1"/>
  <c r="BJ46" i="1"/>
  <c r="AW46" i="1"/>
  <c r="AW126" i="1" s="1"/>
  <c r="AS46" i="1"/>
  <c r="AB46" i="1"/>
  <c r="K46" i="1"/>
  <c r="K126" i="1" s="1"/>
  <c r="BY45" i="1"/>
  <c r="AJ44" i="1"/>
  <c r="BX43" i="1"/>
  <c r="BM43" i="1"/>
  <c r="AV43" i="1"/>
  <c r="AU43" i="1"/>
  <c r="AN43" i="1"/>
  <c r="AI43" i="1"/>
  <c r="AB43" i="1"/>
  <c r="T43" i="1"/>
  <c r="R43" i="1"/>
  <c r="J43" i="1"/>
  <c r="E43" i="1"/>
  <c r="E126" i="1" s="1"/>
  <c r="BY41" i="1"/>
  <c r="BX40" i="1"/>
  <c r="BM40" i="1"/>
  <c r="BH40" i="1"/>
  <c r="AU40" i="1"/>
  <c r="AP40" i="1"/>
  <c r="AN40" i="1"/>
  <c r="AF40" i="1"/>
  <c r="AB40" i="1"/>
  <c r="T40" i="1"/>
  <c r="R40" i="1"/>
  <c r="P40" i="1"/>
  <c r="I40" i="1"/>
  <c r="BY39" i="1"/>
  <c r="BY38" i="1"/>
  <c r="BX37" i="1"/>
  <c r="BG37" i="1"/>
  <c r="AT37" i="1"/>
  <c r="AT126" i="1" s="1"/>
  <c r="AO37" i="1"/>
  <c r="O37" i="1"/>
  <c r="BY36" i="1"/>
  <c r="BY35" i="1"/>
  <c r="BX34" i="1"/>
  <c r="BJ34" i="1"/>
  <c r="BG34" i="1"/>
  <c r="AO34" i="1"/>
  <c r="AN34" i="1"/>
  <c r="AK34" i="1"/>
  <c r="AF34" i="1"/>
  <c r="AF126" i="1" s="1"/>
  <c r="AB34" i="1"/>
  <c r="T34" i="1"/>
  <c r="O34" i="1"/>
  <c r="L34" i="1"/>
  <c r="L126" i="1" s="1"/>
  <c r="C34" i="1"/>
  <c r="C126" i="1" s="1"/>
  <c r="BY33" i="1"/>
  <c r="BY32" i="1"/>
  <c r="BX31" i="1"/>
  <c r="BO31" i="1"/>
  <c r="BO126" i="1" s="1"/>
  <c r="BM31" i="1"/>
  <c r="BM126" i="1" s="1"/>
  <c r="BJ31" i="1"/>
  <c r="BJ126" i="1" s="1"/>
  <c r="AX31" i="1"/>
  <c r="AX126" i="1" s="1"/>
  <c r="AV31" i="1"/>
  <c r="AU31" i="1"/>
  <c r="AU126" i="1" s="1"/>
  <c r="AS31" i="1"/>
  <c r="AN31" i="1"/>
  <c r="AN126" i="1" s="1"/>
  <c r="AL31" i="1"/>
  <c r="AL126" i="1" s="1"/>
  <c r="AK31" i="1"/>
  <c r="AI31" i="1"/>
  <c r="AI126" i="1" s="1"/>
  <c r="AE31" i="1"/>
  <c r="AE126" i="1" s="1"/>
  <c r="AB31" i="1"/>
  <c r="Y31" i="1"/>
  <c r="Y126" i="1" s="1"/>
  <c r="W31" i="1"/>
  <c r="W126" i="1" s="1"/>
  <c r="T31" i="1"/>
  <c r="T126" i="1" s="1"/>
  <c r="M31" i="1"/>
  <c r="M126" i="1" s="1"/>
  <c r="J31" i="1"/>
  <c r="J126" i="1" s="1"/>
  <c r="I31" i="1"/>
  <c r="I126" i="1" s="1"/>
  <c r="G31" i="1"/>
  <c r="G126" i="1" s="1"/>
  <c r="D31" i="1"/>
  <c r="BY30" i="1"/>
  <c r="BY29" i="1"/>
  <c r="BX28" i="1"/>
  <c r="BL28" i="1"/>
  <c r="AP28" i="1"/>
  <c r="P28" i="1"/>
  <c r="BY27" i="1"/>
  <c r="BX25" i="1"/>
  <c r="BE25" i="1"/>
  <c r="D25" i="1"/>
  <c r="BY24" i="1"/>
  <c r="BX22" i="1"/>
  <c r="BE22" i="1"/>
  <c r="AV22" i="1"/>
  <c r="AV126" i="1" s="1"/>
  <c r="D22" i="1"/>
  <c r="BY21" i="1"/>
  <c r="BX16" i="1"/>
  <c r="BL16" i="1"/>
  <c r="BL126" i="1" s="1"/>
  <c r="BH16" i="1"/>
  <c r="BH126" i="1" s="1"/>
  <c r="AP16" i="1"/>
  <c r="AP126" i="1" s="1"/>
  <c r="AK16" i="1"/>
  <c r="AK126" i="1" s="1"/>
  <c r="P16" i="1"/>
  <c r="P126" i="1" s="1"/>
  <c r="BY15" i="1"/>
  <c r="BY14" i="1"/>
  <c r="BX13" i="1"/>
  <c r="BB13" i="1"/>
  <c r="BB126" i="1" s="1"/>
  <c r="AS13" i="1"/>
  <c r="AS126" i="1" s="1"/>
  <c r="AQ13" i="1"/>
  <c r="AQ126" i="1" s="1"/>
  <c r="AH13" i="1"/>
  <c r="AH126" i="1" s="1"/>
  <c r="AB13" i="1"/>
  <c r="AB126" i="1" s="1"/>
  <c r="Q13" i="1"/>
  <c r="Q126" i="1" s="1"/>
  <c r="N13" i="1"/>
  <c r="N126" i="1" s="1"/>
  <c r="BY12" i="1"/>
  <c r="BS13" i="1"/>
  <c r="D126" i="1" l="1"/>
  <c r="AA126" i="1"/>
  <c r="BG126" i="1"/>
  <c r="BY101" i="1"/>
  <c r="BY44" i="1"/>
  <c r="BY116" i="1"/>
  <c r="BY119" i="1"/>
  <c r="E124" i="1"/>
  <c r="I124" i="1"/>
  <c r="M124" i="1"/>
  <c r="Q124" i="1"/>
  <c r="U124" i="1"/>
  <c r="Y124" i="1"/>
  <c r="AC124" i="1"/>
  <c r="AG124" i="1"/>
  <c r="AK124" i="1"/>
  <c r="AO124" i="1"/>
  <c r="AS124" i="1"/>
  <c r="AW124" i="1"/>
  <c r="BA124" i="1"/>
  <c r="BE124" i="1"/>
  <c r="BI124" i="1"/>
  <c r="BM124" i="1"/>
  <c r="BY20" i="1"/>
  <c r="O126" i="1"/>
  <c r="BY50" i="1"/>
  <c r="BY53" i="1"/>
  <c r="F124" i="1"/>
  <c r="J124" i="1"/>
  <c r="N124" i="1"/>
  <c r="R124" i="1"/>
  <c r="V124" i="1"/>
  <c r="Z124" i="1"/>
  <c r="AD124" i="1"/>
  <c r="AH124" i="1"/>
  <c r="AL124" i="1"/>
  <c r="AP124" i="1"/>
  <c r="AT124" i="1"/>
  <c r="AX124" i="1"/>
  <c r="BB124" i="1"/>
  <c r="BF124" i="1"/>
  <c r="BJ124" i="1"/>
  <c r="BN124" i="1"/>
  <c r="BE126" i="1"/>
  <c r="R126" i="1"/>
  <c r="Z126" i="1"/>
  <c r="F126" i="1"/>
  <c r="V126" i="1"/>
  <c r="BY86" i="1"/>
  <c r="BY98" i="1"/>
  <c r="AJ103" i="1"/>
  <c r="C124" i="1"/>
  <c r="G124" i="1"/>
  <c r="K124" i="1"/>
  <c r="O124" i="1"/>
  <c r="S124" i="1"/>
  <c r="W124" i="1"/>
  <c r="AA124" i="1"/>
  <c r="AE124" i="1"/>
  <c r="AI124" i="1"/>
  <c r="AM124" i="1"/>
  <c r="AQ124" i="1"/>
  <c r="AU124" i="1"/>
  <c r="AY124" i="1"/>
  <c r="BC124" i="1"/>
  <c r="BG124" i="1"/>
  <c r="BK124" i="1"/>
  <c r="BO124" i="1"/>
  <c r="AO126" i="1"/>
  <c r="D124" i="1"/>
  <c r="H124" i="1"/>
  <c r="L124" i="1"/>
  <c r="P124" i="1"/>
  <c r="T124" i="1"/>
  <c r="X124" i="1"/>
  <c r="AB124" i="1"/>
  <c r="AF124" i="1"/>
  <c r="AN124" i="1"/>
  <c r="AR124" i="1"/>
  <c r="AV124" i="1"/>
  <c r="AZ124" i="1"/>
  <c r="BD124" i="1"/>
  <c r="BH124" i="1"/>
  <c r="BL124" i="1"/>
  <c r="BX124" i="1"/>
  <c r="BY23" i="1"/>
  <c r="BY47" i="1"/>
  <c r="BY26" i="1"/>
  <c r="AJ46" i="1"/>
  <c r="AJ126" i="1" s="1"/>
  <c r="BY57" i="1"/>
  <c r="BY59" i="1"/>
  <c r="BY65" i="1"/>
  <c r="BY81" i="1"/>
  <c r="BY83" i="1"/>
  <c r="BY89" i="1"/>
  <c r="BY104" i="1"/>
  <c r="BY108" i="1"/>
  <c r="BY110" i="1"/>
  <c r="BY114" i="1"/>
  <c r="AJ122" i="1"/>
  <c r="AJ124" i="1" s="1"/>
  <c r="BY42" i="1"/>
  <c r="BY11" i="1"/>
  <c r="BY77" i="1"/>
  <c r="BY123" i="1" l="1"/>
  <c r="BY92" i="1"/>
  <c r="BY122" i="1" l="1"/>
  <c r="BV124" i="1"/>
  <c r="BS124" i="1"/>
</calcChain>
</file>

<file path=xl/sharedStrings.xml><?xml version="1.0" encoding="utf-8"?>
<sst xmlns="http://schemas.openxmlformats.org/spreadsheetml/2006/main" count="688" uniqueCount="237">
  <si>
    <t>Lieux</t>
  </si>
  <si>
    <t>bayeux</t>
  </si>
  <si>
    <t>st-lô</t>
  </si>
  <si>
    <t>cherbourg</t>
  </si>
  <si>
    <t>dolus</t>
  </si>
  <si>
    <t>vire</t>
  </si>
  <si>
    <t>taden</t>
  </si>
  <si>
    <t>marcey</t>
  </si>
  <si>
    <t>villeneuve</t>
  </si>
  <si>
    <t>yvetôt</t>
  </si>
  <si>
    <t>orléans</t>
  </si>
  <si>
    <t>thiais</t>
  </si>
  <si>
    <t>argentan</t>
  </si>
  <si>
    <t>montpellier</t>
  </si>
  <si>
    <t>yvetot</t>
  </si>
  <si>
    <t>st nazaire</t>
  </si>
  <si>
    <t>contre-</t>
  </si>
  <si>
    <t>dianan</t>
  </si>
  <si>
    <t>chambery</t>
  </si>
  <si>
    <t>grand</t>
  </si>
  <si>
    <t>contré-</t>
  </si>
  <si>
    <t>la</t>
  </si>
  <si>
    <t>lomme</t>
  </si>
  <si>
    <t>beaucouzé</t>
  </si>
  <si>
    <t>listing</t>
  </si>
  <si>
    <t>macao</t>
  </si>
  <si>
    <t>oléron</t>
  </si>
  <si>
    <t>greves</t>
  </si>
  <si>
    <t>d'ascq</t>
  </si>
  <si>
    <t>fitness</t>
  </si>
  <si>
    <t>xéville</t>
  </si>
  <si>
    <t>quevilly</t>
  </si>
  <si>
    <t>xeville</t>
  </si>
  <si>
    <t>rochelle</t>
  </si>
  <si>
    <t>( angers )</t>
  </si>
  <si>
    <t>Dates</t>
  </si>
  <si>
    <t>Compétitions</t>
  </si>
  <si>
    <t>national</t>
  </si>
  <si>
    <t>doublettes</t>
  </si>
  <si>
    <t>corpo B</t>
  </si>
  <si>
    <t>veterans</t>
  </si>
  <si>
    <t>chpt clubs</t>
  </si>
  <si>
    <t>corpo</t>
  </si>
  <si>
    <t>doub</t>
  </si>
  <si>
    <t>challenge</t>
  </si>
  <si>
    <t>indiv</t>
  </si>
  <si>
    <t>j 2 comité</t>
  </si>
  <si>
    <t>double</t>
  </si>
  <si>
    <t>cpe monde</t>
  </si>
  <si>
    <t>tournoi</t>
  </si>
  <si>
    <t>chpt France</t>
  </si>
  <si>
    <t>coupe</t>
  </si>
  <si>
    <t>inidv</t>
  </si>
  <si>
    <t>quilles</t>
  </si>
  <si>
    <t>nbre</t>
  </si>
  <si>
    <t>et niveaux</t>
  </si>
  <si>
    <t>honneur</t>
  </si>
  <si>
    <t>excellence</t>
  </si>
  <si>
    <t>cochon</t>
  </si>
  <si>
    <t>féminin</t>
  </si>
  <si>
    <t>promotion</t>
  </si>
  <si>
    <t>J 1 jeunes</t>
  </si>
  <si>
    <t>dames</t>
  </si>
  <si>
    <t>élite</t>
  </si>
  <si>
    <t>R  1</t>
  </si>
  <si>
    <t>R  2</t>
  </si>
  <si>
    <t>doublette</t>
  </si>
  <si>
    <t>quadrette</t>
  </si>
  <si>
    <t>scr - hdp</t>
  </si>
  <si>
    <t>J 2 jeunes</t>
  </si>
  <si>
    <t>finale</t>
  </si>
  <si>
    <t>petersen</t>
  </si>
  <si>
    <t>J 3 jeunes</t>
  </si>
  <si>
    <t>V 1</t>
  </si>
  <si>
    <t>V 2</t>
  </si>
  <si>
    <t>V 3</t>
  </si>
  <si>
    <t>fédéral</t>
  </si>
  <si>
    <t>J 4 jeunes</t>
  </si>
  <si>
    <t>elite</t>
  </si>
  <si>
    <t>cpe Nor dist</t>
  </si>
  <si>
    <t>J 5 jeunes</t>
  </si>
  <si>
    <t>hdp</t>
  </si>
  <si>
    <t>jeunes</t>
  </si>
  <si>
    <t>mirabelle</t>
  </si>
  <si>
    <t>trio</t>
  </si>
  <si>
    <t>normandie</t>
  </si>
  <si>
    <t>lignes</t>
  </si>
  <si>
    <t>tour-</t>
  </si>
  <si>
    <t>saison</t>
  </si>
  <si>
    <t>région</t>
  </si>
  <si>
    <t>district</t>
  </si>
  <si>
    <t>vendanges</t>
  </si>
  <si>
    <t>départ.</t>
  </si>
  <si>
    <t>N 2 B</t>
  </si>
  <si>
    <t xml:space="preserve"> N 3 C </t>
  </si>
  <si>
    <t>hommes</t>
  </si>
  <si>
    <t>nationale</t>
  </si>
  <si>
    <t>+ cpe Bas.</t>
  </si>
  <si>
    <t>fin France</t>
  </si>
  <si>
    <t>Dragons</t>
  </si>
  <si>
    <t>centre</t>
  </si>
  <si>
    <t>fin. Nation.</t>
  </si>
  <si>
    <t>moyennes</t>
  </si>
  <si>
    <t>nois</t>
  </si>
  <si>
    <t>Formules</t>
  </si>
  <si>
    <t>3 hdp</t>
  </si>
  <si>
    <t>3 m hdp</t>
  </si>
  <si>
    <t>2 scr</t>
  </si>
  <si>
    <t>2 ttmp</t>
  </si>
  <si>
    <t>2 hdp</t>
  </si>
  <si>
    <t>4 scr</t>
  </si>
  <si>
    <t>4 hdp</t>
  </si>
  <si>
    <t>1 scr</t>
  </si>
  <si>
    <t>5 scr</t>
  </si>
  <si>
    <t>3 scr</t>
  </si>
  <si>
    <t>1 scr-hdp</t>
  </si>
  <si>
    <t>2hdp</t>
  </si>
  <si>
    <t>1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</si>
  <si>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</si>
  <si>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</si>
  <si>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</si>
  <si>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</si>
  <si>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</si>
  <si>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</si>
  <si>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</si>
  <si>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</si>
  <si>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</si>
  <si>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</si>
  <si>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</si>
  <si>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</si>
  <si>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</si>
  <si>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</si>
  <si>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</si>
  <si>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</si>
  <si>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</si>
  <si>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</si>
  <si>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</si>
  <si>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</si>
  <si>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</si>
  <si>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</si>
  <si>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</si>
  <si>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</si>
  <si>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</si>
  <si>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</si>
  <si>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</si>
  <si>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</si>
  <si>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</si>
  <si>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</si>
  <si>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</si>
  <si>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</si>
  <si>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</si>
  <si>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</si>
  <si>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</si>
  <si>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</si>
  <si>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</si>
  <si>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</si>
  <si>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</si>
  <si>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</si>
  <si>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</si>
  <si>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</si>
  <si>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</si>
  <si>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</si>
  <si>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</si>
  <si>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</si>
  <si>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</si>
  <si>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</si>
  <si>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</si>
  <si>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</si>
  <si>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</si>
  <si>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</si>
  <si>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</si>
  <si>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</si>
  <si>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</si>
  <si>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</si>
  <si>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</si>
  <si>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</si>
  <si>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</si>
  <si>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</si>
  <si>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</si>
  <si>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</si>
  <si>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</si>
  <si>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</si>
  <si>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</si>
  <si>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</si>
  <si>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</si>
  <si>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</si>
  <si>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</si>
  <si>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</si>
  <si>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</si>
  <si>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</si>
  <si>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</si>
  <si>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</si>
  <si>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</si>
  <si>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</si>
  <si>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</si>
  <si>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</si>
  <si>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</si>
  <si>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</si>
  <si>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</si>
  <si>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</si>
  <si>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</si>
  <si>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</si>
  <si>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</si>
  <si>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</si>
  <si>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</si>
  <si>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</si>
  <si>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</si>
  <si>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</si>
  <si>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</si>
  <si>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</si>
  <si>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</si>
  <si>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</si>
  <si>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REGGI</t>
  </si>
  <si>
    <t>Florence</t>
  </si>
  <si>
    <t>11.101567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</si>
  <si>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</si>
  <si>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</si>
  <si>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</si>
  <si>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</si>
  <si>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</si>
  <si>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</si>
  <si>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</si>
  <si>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</si>
  <si>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ecarts</t>
  </si>
  <si>
    <t>fin de</t>
  </si>
  <si>
    <t>monde</t>
  </si>
  <si>
    <t>colonne BV</t>
  </si>
  <si>
    <t>et listing</t>
  </si>
  <si>
    <t>écart :</t>
  </si>
  <si>
    <t>Période du</t>
  </si>
  <si>
    <t xml:space="preserve">au </t>
  </si>
  <si>
    <t xml:space="preserve">Bad   Boys    Saint - Lô     :   contrôle listing  OCTOBRE    2019  </t>
  </si>
  <si>
    <t>cumuls oct18 - sept 19</t>
  </si>
  <si>
    <t>st-lô 14</t>
  </si>
  <si>
    <t>J 1 comité</t>
  </si>
  <si>
    <t>3 mhdp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</si>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</sst>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>
      <alignment horizontal="right"/>
    </xf>
    <xf numFmtId="0" fontId="0" fillId="0" borderId="3" xfId="0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0" xfId="0" applyFont="1"/>
    <xf numFmtId="0" fontId="9" fillId="0" borderId="0" xfId="0" applyFont="1"/>
    <xf numFmtId="0" fontId="7" fillId="0" borderId="4" xfId="0" applyFont="1" applyBorder="1"/>
    <xf numFmtId="49" fontId="8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" fontId="2" fillId="0" borderId="11" xfId="0" applyNumberFormat="1" applyFont="1" applyFill="1" applyBorder="1" applyAlignment="1">
      <alignment horizontal="center"/>
    </xf>
    <xf numFmtId="0" fontId="12" fillId="0" borderId="0" xfId="0" applyFont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2" fontId="5" fillId="5" borderId="9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9" fillId="0" borderId="3" xfId="0" applyFont="1" applyBorder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9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9" xfId="0" applyFont="1" applyBorder="1"/>
    <xf numFmtId="0" fontId="2" fillId="0" borderId="9" xfId="0" applyFont="1" applyBorder="1"/>
    <xf numFmtId="0" fontId="1" fillId="0" borderId="11" xfId="0" applyFont="1" applyFill="1" applyBorder="1" applyAlignment="1">
      <alignment horizontal="center"/>
    </xf>
    <xf numFmtId="0" fontId="2" fillId="0" borderId="9" xfId="0" applyFont="1" applyFill="1" applyBorder="1"/>
    <xf numFmtId="0" fontId="9" fillId="0" borderId="10" xfId="0" applyFont="1" applyBorder="1"/>
    <xf numFmtId="1" fontId="8" fillId="0" borderId="0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8" xfId="0" applyFont="1" applyBorder="1"/>
    <xf numFmtId="1" fontId="2" fillId="0" borderId="9" xfId="0" applyNumberFormat="1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3" fontId="2" fillId="6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49" fontId="14" fillId="7" borderId="9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/>
    </xf>
    <xf numFmtId="49" fontId="14" fillId="7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49" fontId="15" fillId="7" borderId="6" xfId="0" applyNumberFormat="1" applyFont="1" applyFill="1" applyBorder="1" applyAlignment="1">
      <alignment horizontal="center"/>
    </xf>
    <xf numFmtId="49" fontId="16" fillId="7" borderId="6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49" fontId="13" fillId="7" borderId="6" xfId="0" applyNumberFormat="1" applyFont="1" applyFill="1" applyBorder="1" applyAlignment="1">
      <alignment horizontal="center"/>
    </xf>
    <xf numFmtId="49" fontId="13" fillId="2" borderId="6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49" fontId="14" fillId="7" borderId="8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00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6"/>
  <sheetViews>
    <sheetView tabSelected="1" topLeftCell="BG1" workbookViewId="0">
      <selection activeCell="BN15" sqref="BN15"/>
    </sheetView>
  </sheetViews>
  <sheetFormatPr baseColWidth="10" defaultRowHeight="15" x14ac:dyDescent="0.25"/>
  <cols>
    <col min="1" max="1" width="17" customWidth="1"/>
    <col min="2" max="2" width="3.85546875" customWidth="1"/>
    <col min="3" max="70" width="9.7109375" customWidth="1"/>
    <col min="71" max="71" width="11" customWidth="1"/>
    <col min="72" max="72" width="11.28515625" customWidth="1"/>
    <col min="73" max="73" width="4.5703125" customWidth="1"/>
    <col min="74" max="74" width="16.140625" customWidth="1"/>
    <col min="75" max="75" width="4.5703125" customWidth="1"/>
    <col min="77" max="77" width="13.28515625" customWidth="1"/>
  </cols>
  <sheetData>
    <row r="1" spans="1:77" x14ac:dyDescent="0.25">
      <c r="A1" s="60" t="s">
        <v>231</v>
      </c>
      <c r="F1" s="60"/>
      <c r="I1" s="78"/>
      <c r="J1" s="61"/>
      <c r="K1" s="78"/>
      <c r="L1" s="60"/>
      <c r="N1" s="60" t="s">
        <v>229</v>
      </c>
      <c r="P1" s="78">
        <v>43344</v>
      </c>
      <c r="Q1" s="61" t="s">
        <v>230</v>
      </c>
      <c r="R1" s="78">
        <v>43708</v>
      </c>
    </row>
    <row r="4" spans="1:77" x14ac:dyDescent="0.25">
      <c r="A4" s="36" t="s">
        <v>0</v>
      </c>
      <c r="B4" s="62"/>
      <c r="C4" s="24" t="s">
        <v>1</v>
      </c>
      <c r="D4" s="63" t="s">
        <v>4</v>
      </c>
      <c r="E4" s="63" t="s">
        <v>5</v>
      </c>
      <c r="F4" s="24" t="s">
        <v>2</v>
      </c>
      <c r="G4" s="63" t="s">
        <v>6</v>
      </c>
      <c r="H4" s="63" t="s">
        <v>7</v>
      </c>
      <c r="I4" s="24" t="s">
        <v>2</v>
      </c>
      <c r="J4" s="63" t="s">
        <v>8</v>
      </c>
      <c r="K4" s="24" t="s">
        <v>1</v>
      </c>
      <c r="L4" s="63" t="s">
        <v>9</v>
      </c>
      <c r="M4" s="63" t="s">
        <v>10</v>
      </c>
      <c r="N4" s="24" t="s">
        <v>1</v>
      </c>
      <c r="O4" s="63" t="s">
        <v>5</v>
      </c>
      <c r="P4" s="24" t="s">
        <v>2</v>
      </c>
      <c r="Q4" s="24" t="s">
        <v>1</v>
      </c>
      <c r="R4" s="24" t="s">
        <v>1</v>
      </c>
      <c r="S4" s="24" t="s">
        <v>2</v>
      </c>
      <c r="T4" s="24" t="s">
        <v>1</v>
      </c>
      <c r="U4" s="63" t="s">
        <v>5</v>
      </c>
      <c r="V4" s="63" t="s">
        <v>11</v>
      </c>
      <c r="W4" s="63" t="s">
        <v>6</v>
      </c>
      <c r="X4" s="63" t="s">
        <v>12</v>
      </c>
      <c r="Y4" s="24" t="s">
        <v>1</v>
      </c>
      <c r="Z4" s="63" t="s">
        <v>5</v>
      </c>
      <c r="AA4" s="63" t="s">
        <v>12</v>
      </c>
      <c r="AB4" s="24" t="s">
        <v>2</v>
      </c>
      <c r="AC4" s="63" t="s">
        <v>13</v>
      </c>
      <c r="AD4" s="24" t="s">
        <v>2</v>
      </c>
      <c r="AE4" s="63" t="s">
        <v>14</v>
      </c>
      <c r="AF4" s="63" t="s">
        <v>1</v>
      </c>
      <c r="AG4" s="24" t="s">
        <v>2</v>
      </c>
      <c r="AH4" s="24" t="s">
        <v>2</v>
      </c>
      <c r="AI4" s="63" t="s">
        <v>10</v>
      </c>
      <c r="AJ4" s="63" t="s">
        <v>15</v>
      </c>
      <c r="AK4" s="63" t="s">
        <v>1</v>
      </c>
      <c r="AL4" s="26" t="s">
        <v>15</v>
      </c>
      <c r="AM4" s="63" t="s">
        <v>1</v>
      </c>
      <c r="AN4" s="63" t="s">
        <v>1</v>
      </c>
      <c r="AO4" s="24" t="s">
        <v>2</v>
      </c>
      <c r="AP4" s="63" t="s">
        <v>1</v>
      </c>
      <c r="AQ4" s="63" t="s">
        <v>5</v>
      </c>
      <c r="AR4" s="63" t="s">
        <v>1</v>
      </c>
      <c r="AS4" s="63" t="s">
        <v>1</v>
      </c>
      <c r="AT4" s="24" t="s">
        <v>2</v>
      </c>
      <c r="AU4" s="24" t="s">
        <v>2</v>
      </c>
      <c r="AV4" s="63" t="s">
        <v>16</v>
      </c>
      <c r="AW4" s="63" t="s">
        <v>17</v>
      </c>
      <c r="AX4" s="63" t="s">
        <v>18</v>
      </c>
      <c r="AY4" s="24" t="s">
        <v>19</v>
      </c>
      <c r="AZ4" s="63" t="s">
        <v>1</v>
      </c>
      <c r="BA4" s="63" t="s">
        <v>3</v>
      </c>
      <c r="BB4" s="63" t="s">
        <v>3</v>
      </c>
      <c r="BC4" s="63" t="s">
        <v>5</v>
      </c>
      <c r="BD4" s="24" t="s">
        <v>2</v>
      </c>
      <c r="BE4" s="63" t="s">
        <v>20</v>
      </c>
      <c r="BF4" s="63" t="s">
        <v>21</v>
      </c>
      <c r="BG4" s="63" t="s">
        <v>1</v>
      </c>
      <c r="BH4" s="63" t="s">
        <v>12</v>
      </c>
      <c r="BI4" s="63" t="s">
        <v>3</v>
      </c>
      <c r="BJ4" s="63" t="s">
        <v>1</v>
      </c>
      <c r="BK4" s="63" t="s">
        <v>22</v>
      </c>
      <c r="BL4" s="63" t="s">
        <v>5</v>
      </c>
      <c r="BM4" s="63" t="s">
        <v>6</v>
      </c>
      <c r="BN4" s="63" t="s">
        <v>23</v>
      </c>
      <c r="BO4" s="63" t="s">
        <v>6</v>
      </c>
      <c r="BP4" s="105" t="s">
        <v>1</v>
      </c>
      <c r="BQ4" s="105" t="s">
        <v>233</v>
      </c>
      <c r="BR4" s="105" t="s">
        <v>5</v>
      </c>
      <c r="BS4" s="64"/>
      <c r="BT4" s="65"/>
      <c r="BV4" s="1"/>
      <c r="BX4" s="2"/>
      <c r="BY4" s="49"/>
    </row>
    <row r="5" spans="1:77" x14ac:dyDescent="0.25">
      <c r="A5" s="29"/>
      <c r="B5" s="66"/>
      <c r="C5" s="67"/>
      <c r="D5" s="67" t="s">
        <v>26</v>
      </c>
      <c r="E5" s="67"/>
      <c r="F5" s="25" t="s">
        <v>25</v>
      </c>
      <c r="G5" s="67"/>
      <c r="H5" s="67" t="s">
        <v>27</v>
      </c>
      <c r="I5" s="25" t="s">
        <v>25</v>
      </c>
      <c r="J5" s="67" t="s">
        <v>28</v>
      </c>
      <c r="K5" s="67"/>
      <c r="L5" s="67"/>
      <c r="M5" s="67"/>
      <c r="N5" s="67"/>
      <c r="O5" s="67"/>
      <c r="P5" s="25" t="s">
        <v>25</v>
      </c>
      <c r="Q5" s="67"/>
      <c r="R5" s="67"/>
      <c r="S5" s="25" t="s">
        <v>25</v>
      </c>
      <c r="T5" s="67"/>
      <c r="U5" s="67"/>
      <c r="V5" s="67"/>
      <c r="W5" s="67"/>
      <c r="X5" s="67"/>
      <c r="Y5" s="67"/>
      <c r="Z5" s="67"/>
      <c r="AA5" s="67"/>
      <c r="AB5" s="25" t="s">
        <v>25</v>
      </c>
      <c r="AC5" s="67"/>
      <c r="AD5" s="67" t="s">
        <v>29</v>
      </c>
      <c r="AE5" s="67"/>
      <c r="AF5" s="67"/>
      <c r="AG5" s="25" t="s">
        <v>25</v>
      </c>
      <c r="AH5" s="25" t="s">
        <v>25</v>
      </c>
      <c r="AI5" s="67"/>
      <c r="AJ5" s="67"/>
      <c r="AK5" s="67"/>
      <c r="AL5" s="67"/>
      <c r="AM5" s="67"/>
      <c r="AN5" s="67"/>
      <c r="AO5" s="67" t="s">
        <v>29</v>
      </c>
      <c r="AP5" s="67"/>
      <c r="AQ5" s="67"/>
      <c r="AR5" s="67"/>
      <c r="AS5" s="67"/>
      <c r="AT5" s="25" t="s">
        <v>25</v>
      </c>
      <c r="AU5" s="67" t="s">
        <v>29</v>
      </c>
      <c r="AV5" s="67" t="s">
        <v>30</v>
      </c>
      <c r="AW5" s="67" t="s">
        <v>6</v>
      </c>
      <c r="AX5" s="67"/>
      <c r="AY5" s="68" t="s">
        <v>31</v>
      </c>
      <c r="AZ5" s="67"/>
      <c r="BA5" s="67"/>
      <c r="BB5" s="67"/>
      <c r="BC5" s="67"/>
      <c r="BD5" s="25" t="s">
        <v>25</v>
      </c>
      <c r="BE5" s="67" t="s">
        <v>32</v>
      </c>
      <c r="BF5" s="67" t="s">
        <v>33</v>
      </c>
      <c r="BG5" s="67"/>
      <c r="BH5" s="67"/>
      <c r="BI5" s="67"/>
      <c r="BJ5" s="67"/>
      <c r="BK5" s="67"/>
      <c r="BL5" s="67"/>
      <c r="BM5" s="67"/>
      <c r="BN5" s="67" t="s">
        <v>34</v>
      </c>
      <c r="BO5" s="67"/>
      <c r="BP5" s="106"/>
      <c r="BQ5" s="106"/>
      <c r="BR5" s="107"/>
      <c r="BS5" s="115" t="s">
        <v>232</v>
      </c>
      <c r="BT5" s="116"/>
      <c r="BV5" s="3"/>
      <c r="BX5" s="4" t="s">
        <v>24</v>
      </c>
      <c r="BY5" s="50" t="s">
        <v>223</v>
      </c>
    </row>
    <row r="6" spans="1:77" x14ac:dyDescent="0.25">
      <c r="A6" s="37" t="s">
        <v>35</v>
      </c>
      <c r="B6" s="66"/>
      <c r="C6" s="68">
        <v>43380</v>
      </c>
      <c r="D6" s="68">
        <v>43380</v>
      </c>
      <c r="E6" s="68">
        <v>43380</v>
      </c>
      <c r="F6" s="69">
        <v>43387</v>
      </c>
      <c r="G6" s="68">
        <v>43394</v>
      </c>
      <c r="H6" s="68">
        <v>43394</v>
      </c>
      <c r="I6" s="68">
        <v>43401</v>
      </c>
      <c r="J6" s="68">
        <v>43415</v>
      </c>
      <c r="K6" s="68">
        <v>43415</v>
      </c>
      <c r="L6" s="69">
        <v>43422</v>
      </c>
      <c r="M6" s="69">
        <v>43422</v>
      </c>
      <c r="N6" s="68">
        <v>43422</v>
      </c>
      <c r="O6" s="68">
        <v>43429</v>
      </c>
      <c r="P6" s="68">
        <v>43429</v>
      </c>
      <c r="Q6" s="68">
        <v>43429</v>
      </c>
      <c r="R6" s="68">
        <v>43435</v>
      </c>
      <c r="S6" s="68">
        <v>43436</v>
      </c>
      <c r="T6" s="68">
        <v>43443</v>
      </c>
      <c r="U6" s="68">
        <v>43450</v>
      </c>
      <c r="V6" s="68">
        <v>43478</v>
      </c>
      <c r="W6" s="68">
        <v>43478</v>
      </c>
      <c r="X6" s="68">
        <v>43478</v>
      </c>
      <c r="Y6" s="68">
        <v>43485</v>
      </c>
      <c r="Z6" s="68">
        <v>43485</v>
      </c>
      <c r="AA6" s="68">
        <v>43485</v>
      </c>
      <c r="AB6" s="68">
        <v>43492</v>
      </c>
      <c r="AC6" s="68">
        <v>43499</v>
      </c>
      <c r="AD6" s="68">
        <v>43499</v>
      </c>
      <c r="AE6" s="68">
        <v>43527</v>
      </c>
      <c r="AF6" s="68">
        <v>43527</v>
      </c>
      <c r="AG6" s="68">
        <v>43527</v>
      </c>
      <c r="AH6" s="68">
        <v>43527</v>
      </c>
      <c r="AI6" s="68">
        <v>43534</v>
      </c>
      <c r="AJ6" s="68">
        <v>43534</v>
      </c>
      <c r="AK6" s="68">
        <v>43541</v>
      </c>
      <c r="AL6" s="68">
        <v>43548</v>
      </c>
      <c r="AM6" s="68">
        <v>43548</v>
      </c>
      <c r="AN6" s="68">
        <v>43555</v>
      </c>
      <c r="AO6" s="68">
        <v>43562</v>
      </c>
      <c r="AP6" s="68">
        <v>43562</v>
      </c>
      <c r="AQ6" s="68">
        <v>43562</v>
      </c>
      <c r="AR6" s="68">
        <v>43575</v>
      </c>
      <c r="AS6" s="68">
        <v>43576</v>
      </c>
      <c r="AT6" s="68">
        <v>43583</v>
      </c>
      <c r="AU6" s="68">
        <v>43590</v>
      </c>
      <c r="AV6" s="68">
        <v>43597</v>
      </c>
      <c r="AW6" s="68">
        <v>43597</v>
      </c>
      <c r="AX6" s="68">
        <v>43604</v>
      </c>
      <c r="AY6" s="68">
        <v>43604</v>
      </c>
      <c r="AZ6" s="68">
        <v>43604</v>
      </c>
      <c r="BA6" s="68">
        <v>43604</v>
      </c>
      <c r="BB6" s="68">
        <v>43604</v>
      </c>
      <c r="BC6" s="68">
        <v>43611</v>
      </c>
      <c r="BD6" s="68">
        <v>43618</v>
      </c>
      <c r="BE6" s="68">
        <v>43624</v>
      </c>
      <c r="BF6" s="68">
        <v>43624</v>
      </c>
      <c r="BG6" s="68">
        <v>43632</v>
      </c>
      <c r="BH6" s="68">
        <v>43632</v>
      </c>
      <c r="BI6" s="68">
        <v>43632</v>
      </c>
      <c r="BJ6" s="68">
        <v>43646</v>
      </c>
      <c r="BK6" s="68">
        <v>43646</v>
      </c>
      <c r="BL6" s="68">
        <v>43646</v>
      </c>
      <c r="BM6" s="68">
        <v>43653</v>
      </c>
      <c r="BN6" s="68">
        <v>43653</v>
      </c>
      <c r="BO6" s="68">
        <v>43708</v>
      </c>
      <c r="BP6" s="108">
        <v>43716</v>
      </c>
      <c r="BQ6" s="108">
        <v>43723</v>
      </c>
      <c r="BR6" s="108">
        <v>43730</v>
      </c>
      <c r="BS6" s="70"/>
      <c r="BT6" s="71"/>
      <c r="BV6" s="1"/>
      <c r="BX6" s="51"/>
      <c r="BY6" s="50" t="s">
        <v>224</v>
      </c>
    </row>
    <row r="7" spans="1:77" x14ac:dyDescent="0.25">
      <c r="A7" s="37" t="s">
        <v>36</v>
      </c>
      <c r="B7" s="66"/>
      <c r="C7" s="73" t="s">
        <v>37</v>
      </c>
      <c r="D7" s="73" t="s">
        <v>37</v>
      </c>
      <c r="E7" s="73" t="s">
        <v>37</v>
      </c>
      <c r="F7" s="73" t="s">
        <v>39</v>
      </c>
      <c r="G7" s="73"/>
      <c r="H7" s="73"/>
      <c r="I7" s="73" t="s">
        <v>40</v>
      </c>
      <c r="J7" s="73" t="s">
        <v>41</v>
      </c>
      <c r="K7" s="73" t="s">
        <v>41</v>
      </c>
      <c r="L7" s="73" t="s">
        <v>38</v>
      </c>
      <c r="M7" s="73" t="s">
        <v>38</v>
      </c>
      <c r="N7" s="73" t="s">
        <v>38</v>
      </c>
      <c r="O7" s="73" t="s">
        <v>41</v>
      </c>
      <c r="P7" s="73" t="s">
        <v>41</v>
      </c>
      <c r="Q7" s="73" t="s">
        <v>41</v>
      </c>
      <c r="R7" s="73" t="s">
        <v>42</v>
      </c>
      <c r="S7" s="73" t="s">
        <v>42</v>
      </c>
      <c r="T7" s="73" t="s">
        <v>43</v>
      </c>
      <c r="U7" s="73"/>
      <c r="V7" s="73" t="s">
        <v>39</v>
      </c>
      <c r="W7" s="73" t="s">
        <v>37</v>
      </c>
      <c r="X7" s="73"/>
      <c r="Y7" s="73" t="s">
        <v>40</v>
      </c>
      <c r="Z7" s="73" t="s">
        <v>40</v>
      </c>
      <c r="AA7" s="73" t="s">
        <v>40</v>
      </c>
      <c r="AB7" s="73" t="s">
        <v>44</v>
      </c>
      <c r="AC7" s="73" t="s">
        <v>42</v>
      </c>
      <c r="AD7" s="73"/>
      <c r="AE7" s="73" t="s">
        <v>45</v>
      </c>
      <c r="AF7" s="73" t="s">
        <v>45</v>
      </c>
      <c r="AG7" s="73" t="s">
        <v>45</v>
      </c>
      <c r="AH7" s="73" t="s">
        <v>45</v>
      </c>
      <c r="AI7" s="73" t="s">
        <v>41</v>
      </c>
      <c r="AJ7" s="73" t="s">
        <v>41</v>
      </c>
      <c r="AK7" s="72" t="s">
        <v>46</v>
      </c>
      <c r="AL7" s="73" t="s">
        <v>40</v>
      </c>
      <c r="AM7" s="72"/>
      <c r="AN7" s="72"/>
      <c r="AO7" s="73" t="s">
        <v>41</v>
      </c>
      <c r="AP7" s="73" t="s">
        <v>41</v>
      </c>
      <c r="AQ7" s="73" t="s">
        <v>41</v>
      </c>
      <c r="AR7" s="73" t="s">
        <v>51</v>
      </c>
      <c r="AS7" s="73" t="s">
        <v>44</v>
      </c>
      <c r="AT7" s="73" t="s">
        <v>51</v>
      </c>
      <c r="AU7" s="68" t="s">
        <v>47</v>
      </c>
      <c r="AV7" s="73" t="s">
        <v>41</v>
      </c>
      <c r="AW7" s="73" t="s">
        <v>41</v>
      </c>
      <c r="AX7" s="73" t="s">
        <v>45</v>
      </c>
      <c r="AY7" s="73" t="s">
        <v>45</v>
      </c>
      <c r="AZ7" s="73" t="s">
        <v>45</v>
      </c>
      <c r="BA7" s="73" t="s">
        <v>45</v>
      </c>
      <c r="BB7" s="73" t="s">
        <v>45</v>
      </c>
      <c r="BC7" s="73" t="s">
        <v>44</v>
      </c>
      <c r="BD7" s="73" t="s">
        <v>48</v>
      </c>
      <c r="BE7" s="73" t="s">
        <v>49</v>
      </c>
      <c r="BF7" s="73" t="s">
        <v>42</v>
      </c>
      <c r="BG7" s="73" t="s">
        <v>41</v>
      </c>
      <c r="BH7" s="73" t="s">
        <v>41</v>
      </c>
      <c r="BI7" s="73" t="s">
        <v>41</v>
      </c>
      <c r="BJ7" s="73" t="s">
        <v>44</v>
      </c>
      <c r="BK7" s="73" t="s">
        <v>50</v>
      </c>
      <c r="BL7" s="73" t="s">
        <v>51</v>
      </c>
      <c r="BM7" s="73" t="s">
        <v>38</v>
      </c>
      <c r="BN7" s="73" t="s">
        <v>48</v>
      </c>
      <c r="BO7" s="73" t="s">
        <v>52</v>
      </c>
      <c r="BP7" s="109" t="s">
        <v>37</v>
      </c>
      <c r="BQ7" s="109" t="s">
        <v>37</v>
      </c>
      <c r="BR7" s="110" t="s">
        <v>234</v>
      </c>
      <c r="BS7" s="27" t="s">
        <v>53</v>
      </c>
      <c r="BT7" s="27" t="s">
        <v>54</v>
      </c>
      <c r="BV7" s="1"/>
      <c r="BX7" s="27" t="s">
        <v>236</v>
      </c>
      <c r="BY7" s="50" t="s">
        <v>88</v>
      </c>
    </row>
    <row r="8" spans="1:77" x14ac:dyDescent="0.25">
      <c r="A8" s="37" t="s">
        <v>55</v>
      </c>
      <c r="B8" s="66"/>
      <c r="C8" s="73" t="s">
        <v>58</v>
      </c>
      <c r="D8" s="73"/>
      <c r="E8" s="73" t="s">
        <v>59</v>
      </c>
      <c r="F8" s="73" t="s">
        <v>60</v>
      </c>
      <c r="G8" s="73" t="s">
        <v>37</v>
      </c>
      <c r="H8" s="73" t="s">
        <v>61</v>
      </c>
      <c r="I8" s="73"/>
      <c r="J8" s="73" t="s">
        <v>62</v>
      </c>
      <c r="K8" s="73" t="s">
        <v>62</v>
      </c>
      <c r="L8" s="73" t="s">
        <v>57</v>
      </c>
      <c r="M8" s="73" t="s">
        <v>63</v>
      </c>
      <c r="N8" s="73" t="s">
        <v>56</v>
      </c>
      <c r="O8" s="73" t="s">
        <v>64</v>
      </c>
      <c r="P8" s="73" t="s">
        <v>65</v>
      </c>
      <c r="Q8" s="73" t="s">
        <v>64</v>
      </c>
      <c r="R8" s="73" t="s">
        <v>66</v>
      </c>
      <c r="S8" s="73" t="s">
        <v>67</v>
      </c>
      <c r="T8" s="73" t="s">
        <v>68</v>
      </c>
      <c r="U8" s="73" t="s">
        <v>69</v>
      </c>
      <c r="V8" s="73" t="s">
        <v>70</v>
      </c>
      <c r="W8" s="73" t="s">
        <v>71</v>
      </c>
      <c r="X8" s="73" t="s">
        <v>72</v>
      </c>
      <c r="Y8" s="73" t="s">
        <v>73</v>
      </c>
      <c r="Z8" s="73" t="s">
        <v>74</v>
      </c>
      <c r="AA8" s="73" t="s">
        <v>75</v>
      </c>
      <c r="AB8" s="73" t="s">
        <v>76</v>
      </c>
      <c r="AC8" s="73" t="s">
        <v>66</v>
      </c>
      <c r="AD8" s="73" t="s">
        <v>77</v>
      </c>
      <c r="AE8" s="73" t="s">
        <v>78</v>
      </c>
      <c r="AF8" s="73" t="s">
        <v>57</v>
      </c>
      <c r="AG8" s="73" t="s">
        <v>56</v>
      </c>
      <c r="AH8" s="73" t="s">
        <v>60</v>
      </c>
      <c r="AI8" s="73" t="s">
        <v>62</v>
      </c>
      <c r="AJ8" s="73" t="s">
        <v>62</v>
      </c>
      <c r="AK8" s="73" t="s">
        <v>79</v>
      </c>
      <c r="AL8" s="73" t="s">
        <v>73</v>
      </c>
      <c r="AM8" s="73" t="s">
        <v>80</v>
      </c>
      <c r="AN8" s="73" t="s">
        <v>38</v>
      </c>
      <c r="AO8" s="73" t="s">
        <v>64</v>
      </c>
      <c r="AP8" s="73" t="s">
        <v>65</v>
      </c>
      <c r="AQ8" s="73" t="s">
        <v>64</v>
      </c>
      <c r="AR8" s="73" t="s">
        <v>225</v>
      </c>
      <c r="AS8" s="73" t="s">
        <v>76</v>
      </c>
      <c r="AT8" s="73" t="s">
        <v>225</v>
      </c>
      <c r="AU8" s="73" t="s">
        <v>81</v>
      </c>
      <c r="AV8" s="73" t="s">
        <v>62</v>
      </c>
      <c r="AW8" s="73" t="s">
        <v>62</v>
      </c>
      <c r="AX8" s="73" t="s">
        <v>78</v>
      </c>
      <c r="AY8" s="73" t="s">
        <v>57</v>
      </c>
      <c r="AZ8" s="73" t="s">
        <v>57</v>
      </c>
      <c r="BA8" s="73" t="s">
        <v>56</v>
      </c>
      <c r="BB8" s="73" t="s">
        <v>60</v>
      </c>
      <c r="BC8" s="73" t="s">
        <v>82</v>
      </c>
      <c r="BD8" s="73"/>
      <c r="BE8" s="73" t="s">
        <v>83</v>
      </c>
      <c r="BF8" s="73" t="s">
        <v>84</v>
      </c>
      <c r="BG8" s="73" t="s">
        <v>64</v>
      </c>
      <c r="BH8" s="73" t="s">
        <v>65</v>
      </c>
      <c r="BI8" s="73" t="s">
        <v>64</v>
      </c>
      <c r="BJ8" s="73" t="s">
        <v>76</v>
      </c>
      <c r="BK8" s="73" t="s">
        <v>82</v>
      </c>
      <c r="BL8" s="73" t="s">
        <v>85</v>
      </c>
      <c r="BM8" s="73" t="s">
        <v>81</v>
      </c>
      <c r="BN8" s="73" t="s">
        <v>70</v>
      </c>
      <c r="BO8" s="73" t="s">
        <v>81</v>
      </c>
      <c r="BP8" s="109"/>
      <c r="BQ8" s="109"/>
      <c r="BR8" s="110"/>
      <c r="BS8" s="27" t="s">
        <v>86</v>
      </c>
      <c r="BT8" s="27" t="s">
        <v>87</v>
      </c>
      <c r="BV8" s="1"/>
      <c r="BX8" s="27"/>
      <c r="BY8" s="52" t="s">
        <v>226</v>
      </c>
    </row>
    <row r="9" spans="1:77" x14ac:dyDescent="0.25">
      <c r="A9" s="29"/>
      <c r="B9" s="66"/>
      <c r="C9" s="73"/>
      <c r="D9" s="73" t="s">
        <v>91</v>
      </c>
      <c r="E9" s="73"/>
      <c r="F9" s="73"/>
      <c r="G9" s="73">
        <v>43135</v>
      </c>
      <c r="H9" s="73"/>
      <c r="I9" s="73" t="s">
        <v>92</v>
      </c>
      <c r="J9" s="73" t="s">
        <v>93</v>
      </c>
      <c r="K9" s="73" t="s">
        <v>94</v>
      </c>
      <c r="L9" s="73" t="s">
        <v>89</v>
      </c>
      <c r="M9" s="73" t="s">
        <v>37</v>
      </c>
      <c r="N9" s="73" t="s">
        <v>90</v>
      </c>
      <c r="O9" s="73" t="s">
        <v>95</v>
      </c>
      <c r="P9" s="73" t="s">
        <v>95</v>
      </c>
      <c r="Q9" s="73" t="s">
        <v>62</v>
      </c>
      <c r="R9" s="73"/>
      <c r="S9" s="73"/>
      <c r="T9" s="73"/>
      <c r="U9" s="73"/>
      <c r="V9" s="73" t="s">
        <v>96</v>
      </c>
      <c r="W9" s="73"/>
      <c r="X9" s="73"/>
      <c r="Y9" s="73" t="s">
        <v>90</v>
      </c>
      <c r="Z9" s="73" t="s">
        <v>90</v>
      </c>
      <c r="AA9" s="73" t="s">
        <v>90</v>
      </c>
      <c r="AB9" s="73" t="s">
        <v>92</v>
      </c>
      <c r="AC9" s="73" t="s">
        <v>37</v>
      </c>
      <c r="AD9" s="73"/>
      <c r="AE9" s="73" t="s">
        <v>89</v>
      </c>
      <c r="AF9" s="73" t="s">
        <v>90</v>
      </c>
      <c r="AG9" s="73" t="s">
        <v>92</v>
      </c>
      <c r="AH9" s="73" t="s">
        <v>92</v>
      </c>
      <c r="AI9" s="73" t="s">
        <v>93</v>
      </c>
      <c r="AJ9" s="73" t="s">
        <v>94</v>
      </c>
      <c r="AK9" s="74" t="s">
        <v>97</v>
      </c>
      <c r="AL9" s="74" t="s">
        <v>98</v>
      </c>
      <c r="AM9" s="73"/>
      <c r="AN9" s="73" t="s">
        <v>99</v>
      </c>
      <c r="AO9" s="73" t="s">
        <v>95</v>
      </c>
      <c r="AP9" s="73" t="s">
        <v>95</v>
      </c>
      <c r="AQ9" s="73" t="s">
        <v>62</v>
      </c>
      <c r="AR9" s="73" t="s">
        <v>100</v>
      </c>
      <c r="AS9" s="73" t="s">
        <v>90</v>
      </c>
      <c r="AT9" s="73" t="s">
        <v>100</v>
      </c>
      <c r="AU9" s="73"/>
      <c r="AV9" s="73" t="s">
        <v>93</v>
      </c>
      <c r="AW9" s="73" t="s">
        <v>94</v>
      </c>
      <c r="AX9" s="73" t="s">
        <v>37</v>
      </c>
      <c r="AY9" s="73" t="s">
        <v>89</v>
      </c>
      <c r="AZ9" s="73" t="s">
        <v>89</v>
      </c>
      <c r="BA9" s="73" t="s">
        <v>90</v>
      </c>
      <c r="BB9" s="73" t="s">
        <v>90</v>
      </c>
      <c r="BC9" s="73" t="s">
        <v>89</v>
      </c>
      <c r="BD9" s="73" t="s">
        <v>90</v>
      </c>
      <c r="BE9" s="73"/>
      <c r="BF9" s="73" t="s">
        <v>37</v>
      </c>
      <c r="BG9" s="73" t="s">
        <v>95</v>
      </c>
      <c r="BH9" s="73" t="s">
        <v>95</v>
      </c>
      <c r="BI9" s="73" t="s">
        <v>62</v>
      </c>
      <c r="BJ9" s="73" t="s">
        <v>89</v>
      </c>
      <c r="BK9" s="73" t="s">
        <v>101</v>
      </c>
      <c r="BL9" s="73" t="s">
        <v>70</v>
      </c>
      <c r="BM9" s="73"/>
      <c r="BN9" s="73" t="s">
        <v>96</v>
      </c>
      <c r="BO9" s="73"/>
      <c r="BP9" s="109"/>
      <c r="BQ9" s="109"/>
      <c r="BR9" s="110"/>
      <c r="BS9" s="27" t="s">
        <v>102</v>
      </c>
      <c r="BT9" s="27" t="s">
        <v>103</v>
      </c>
      <c r="BV9" s="3"/>
      <c r="BX9" s="53">
        <v>2019</v>
      </c>
      <c r="BY9" s="52" t="s">
        <v>227</v>
      </c>
    </row>
    <row r="10" spans="1:77" x14ac:dyDescent="0.25">
      <c r="A10" s="38" t="s">
        <v>104</v>
      </c>
      <c r="B10" s="75"/>
      <c r="C10" s="76" t="s">
        <v>108</v>
      </c>
      <c r="D10" s="76" t="s">
        <v>109</v>
      </c>
      <c r="E10" s="76" t="s">
        <v>109</v>
      </c>
      <c r="F10" s="76" t="s">
        <v>110</v>
      </c>
      <c r="G10" s="76" t="s">
        <v>111</v>
      </c>
      <c r="H10" s="76" t="s">
        <v>112</v>
      </c>
      <c r="I10" s="76" t="s">
        <v>112</v>
      </c>
      <c r="J10" s="76" t="s">
        <v>110</v>
      </c>
      <c r="K10" s="76" t="s">
        <v>114</v>
      </c>
      <c r="L10" s="76" t="s">
        <v>107</v>
      </c>
      <c r="M10" s="76" t="s">
        <v>107</v>
      </c>
      <c r="N10" s="76" t="s">
        <v>107</v>
      </c>
      <c r="O10" s="76" t="s">
        <v>113</v>
      </c>
      <c r="P10" s="76" t="s">
        <v>113</v>
      </c>
      <c r="Q10" s="76" t="s">
        <v>114</v>
      </c>
      <c r="R10" s="76" t="s">
        <v>107</v>
      </c>
      <c r="S10" s="76" t="s">
        <v>110</v>
      </c>
      <c r="T10" s="76" t="s">
        <v>115</v>
      </c>
      <c r="U10" s="76" t="s">
        <v>112</v>
      </c>
      <c r="V10" s="76" t="s">
        <v>110</v>
      </c>
      <c r="W10" s="76" t="s">
        <v>111</v>
      </c>
      <c r="X10" s="76" t="s">
        <v>112</v>
      </c>
      <c r="Y10" s="76" t="s">
        <v>112</v>
      </c>
      <c r="Z10" s="76" t="s">
        <v>112</v>
      </c>
      <c r="AA10" s="76" t="s">
        <v>112</v>
      </c>
      <c r="AB10" s="76" t="s">
        <v>106</v>
      </c>
      <c r="AC10" s="76" t="s">
        <v>107</v>
      </c>
      <c r="AD10" s="76" t="s">
        <v>112</v>
      </c>
      <c r="AE10" s="76" t="s">
        <v>112</v>
      </c>
      <c r="AF10" s="76" t="s">
        <v>112</v>
      </c>
      <c r="AG10" s="76" t="s">
        <v>112</v>
      </c>
      <c r="AH10" s="76" t="s">
        <v>112</v>
      </c>
      <c r="AI10" s="76" t="s">
        <v>110</v>
      </c>
      <c r="AJ10" s="76" t="s">
        <v>110</v>
      </c>
      <c r="AK10" s="76" t="s">
        <v>105</v>
      </c>
      <c r="AL10" s="76" t="s">
        <v>112</v>
      </c>
      <c r="AM10" s="76" t="s">
        <v>112</v>
      </c>
      <c r="AN10" s="76" t="s">
        <v>116</v>
      </c>
      <c r="AO10" s="76" t="s">
        <v>113</v>
      </c>
      <c r="AP10" s="76" t="s">
        <v>113</v>
      </c>
      <c r="AQ10" s="76" t="s">
        <v>114</v>
      </c>
      <c r="AR10" s="76" t="s">
        <v>112</v>
      </c>
      <c r="AS10" s="76" t="s">
        <v>106</v>
      </c>
      <c r="AT10" s="76" t="s">
        <v>112</v>
      </c>
      <c r="AU10" s="76" t="s">
        <v>109</v>
      </c>
      <c r="AV10" s="76" t="s">
        <v>110</v>
      </c>
      <c r="AW10" s="76" t="s">
        <v>110</v>
      </c>
      <c r="AX10" s="76" t="s">
        <v>112</v>
      </c>
      <c r="AY10" s="76" t="s">
        <v>112</v>
      </c>
      <c r="AZ10" s="76" t="s">
        <v>112</v>
      </c>
      <c r="BA10" s="76" t="s">
        <v>112</v>
      </c>
      <c r="BB10" s="76" t="s">
        <v>112</v>
      </c>
      <c r="BC10" s="76" t="s">
        <v>112</v>
      </c>
      <c r="BD10" s="76" t="s">
        <v>112</v>
      </c>
      <c r="BE10" s="76" t="s">
        <v>109</v>
      </c>
      <c r="BF10" s="76" t="s">
        <v>105</v>
      </c>
      <c r="BG10" s="76" t="s">
        <v>113</v>
      </c>
      <c r="BH10" s="76" t="s">
        <v>113</v>
      </c>
      <c r="BI10" s="76" t="s">
        <v>114</v>
      </c>
      <c r="BJ10" s="76" t="s">
        <v>106</v>
      </c>
      <c r="BK10" s="76" t="s">
        <v>112</v>
      </c>
      <c r="BL10" s="76" t="s">
        <v>105</v>
      </c>
      <c r="BM10" s="76" t="s">
        <v>109</v>
      </c>
      <c r="BN10" s="76" t="s">
        <v>112</v>
      </c>
      <c r="BO10" s="76" t="s">
        <v>117</v>
      </c>
      <c r="BP10" s="111" t="s">
        <v>105</v>
      </c>
      <c r="BQ10" s="111" t="s">
        <v>109</v>
      </c>
      <c r="BR10" s="112" t="s">
        <v>235</v>
      </c>
      <c r="BS10" s="77"/>
      <c r="BT10" s="28"/>
      <c r="BV10" s="5"/>
      <c r="BX10" s="6"/>
      <c r="BY10" s="54"/>
    </row>
    <row r="11" spans="1:77" x14ac:dyDescent="0.25">
      <c r="A11" s="100" t="s">
        <v>118</v>
      </c>
      <c r="B11" s="7" t="s">
        <v>119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>
        <v>1033</v>
      </c>
      <c r="O11" s="41"/>
      <c r="P11" s="41"/>
      <c r="Q11" s="41">
        <v>471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>
        <v>338</v>
      </c>
      <c r="AC11" s="41"/>
      <c r="AD11" s="41"/>
      <c r="AE11" s="41"/>
      <c r="AF11" s="41"/>
      <c r="AG11" s="41"/>
      <c r="AH11" s="41">
        <v>1221</v>
      </c>
      <c r="AI11" s="41"/>
      <c r="AJ11" s="41"/>
      <c r="AK11" s="41"/>
      <c r="AL11" s="41"/>
      <c r="AM11" s="41"/>
      <c r="AN11" s="41"/>
      <c r="AO11" s="41"/>
      <c r="AP11" s="41"/>
      <c r="AQ11" s="41">
        <v>1029</v>
      </c>
      <c r="AR11" s="41"/>
      <c r="AS11" s="41">
        <v>405</v>
      </c>
      <c r="AT11" s="41"/>
      <c r="AU11" s="41"/>
      <c r="AV11" s="41"/>
      <c r="AW11" s="41"/>
      <c r="AX11" s="41"/>
      <c r="AY11" s="41"/>
      <c r="AZ11" s="41"/>
      <c r="BA11" s="41"/>
      <c r="BB11" s="41">
        <v>1179</v>
      </c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104"/>
      <c r="BQ11" s="41"/>
      <c r="BR11" s="41"/>
      <c r="BS11" s="33">
        <f>IF(SUM(C11:BR11)=0,"",SUM(C11:BR11))</f>
        <v>5676</v>
      </c>
      <c r="BT11" s="8"/>
      <c r="BU11" s="11"/>
      <c r="BV11" s="83" t="s">
        <v>118</v>
      </c>
      <c r="BX11" s="25">
        <v>5676</v>
      </c>
      <c r="BY11" s="33">
        <f>+BS11-BX11</f>
        <v>0</v>
      </c>
    </row>
    <row r="12" spans="1:77" x14ac:dyDescent="0.25">
      <c r="A12" s="101" t="s">
        <v>120</v>
      </c>
      <c r="B12" s="9" t="s">
        <v>121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>
        <v>8</v>
      </c>
      <c r="O12" s="41"/>
      <c r="P12" s="41"/>
      <c r="Q12" s="41">
        <v>4</v>
      </c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>
        <v>3</v>
      </c>
      <c r="AC12" s="41"/>
      <c r="AD12" s="41"/>
      <c r="AE12" s="41"/>
      <c r="AF12" s="41"/>
      <c r="AG12" s="41"/>
      <c r="AH12" s="41">
        <v>9</v>
      </c>
      <c r="AI12" s="41"/>
      <c r="AJ12" s="41"/>
      <c r="AK12" s="41"/>
      <c r="AL12" s="41"/>
      <c r="AM12" s="41"/>
      <c r="AN12" s="41"/>
      <c r="AO12" s="41"/>
      <c r="AP12" s="41"/>
      <c r="AQ12" s="41">
        <v>7</v>
      </c>
      <c r="AR12" s="41"/>
      <c r="AS12" s="41">
        <v>3</v>
      </c>
      <c r="AT12" s="41"/>
      <c r="AU12" s="41"/>
      <c r="AV12" s="41"/>
      <c r="AW12" s="41"/>
      <c r="AX12" s="41"/>
      <c r="AY12" s="41"/>
      <c r="AZ12" s="41"/>
      <c r="BA12" s="41"/>
      <c r="BB12" s="41">
        <v>9</v>
      </c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104"/>
      <c r="BQ12" s="104"/>
      <c r="BR12" s="104"/>
      <c r="BS12" s="33">
        <f>IF(SUM(C12:BR12)=0,"",SUM(C12:BR12))</f>
        <v>43</v>
      </c>
      <c r="BT12" s="27">
        <f>IF(COUNTA(C12:BR12)=0,"",COUNTA(C12:BR12))</f>
        <v>7</v>
      </c>
      <c r="BU12" s="11"/>
      <c r="BV12" s="84" t="s">
        <v>120</v>
      </c>
      <c r="BX12" s="27">
        <v>43</v>
      </c>
      <c r="BY12" s="33">
        <f>+BS12-BX12</f>
        <v>0</v>
      </c>
    </row>
    <row r="13" spans="1:77" x14ac:dyDescent="0.25">
      <c r="A13" s="102" t="s">
        <v>122</v>
      </c>
      <c r="B13" s="9" t="s">
        <v>123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0">
        <f>IF(N11="","",N11/N12)</f>
        <v>129.125</v>
      </c>
      <c r="O13" s="30"/>
      <c r="P13" s="30"/>
      <c r="Q13" s="30">
        <f>IF(Q11="","",Q11/Q12)</f>
        <v>117.75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>
        <f>IF(AB11="","",AB11/AB12)</f>
        <v>112.66666666666667</v>
      </c>
      <c r="AC13" s="30"/>
      <c r="AD13" s="30"/>
      <c r="AE13" s="30"/>
      <c r="AF13" s="30"/>
      <c r="AG13" s="30"/>
      <c r="AH13" s="30">
        <f>IF(AH11="","",AH11/AH12)</f>
        <v>135.66666666666666</v>
      </c>
      <c r="AI13" s="30"/>
      <c r="AJ13" s="30"/>
      <c r="AK13" s="30"/>
      <c r="AL13" s="30"/>
      <c r="AM13" s="30"/>
      <c r="AN13" s="30"/>
      <c r="AO13" s="30"/>
      <c r="AP13" s="30"/>
      <c r="AQ13" s="30">
        <f>IF(AQ11="","",AQ11/AQ12)</f>
        <v>147</v>
      </c>
      <c r="AR13" s="30"/>
      <c r="AS13" s="30">
        <f>IF(AS11="","",AS11/AS12)</f>
        <v>135</v>
      </c>
      <c r="AT13" s="30"/>
      <c r="AU13" s="30"/>
      <c r="AV13" s="30"/>
      <c r="AW13" s="30"/>
      <c r="AX13" s="30"/>
      <c r="AY13" s="30"/>
      <c r="AZ13" s="30"/>
      <c r="BA13" s="30"/>
      <c r="BB13" s="30">
        <f>IF(BB11="","",BB11/BB12)</f>
        <v>131</v>
      </c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113"/>
      <c r="BQ13" s="35"/>
      <c r="BR13" s="35"/>
      <c r="BS13" s="30">
        <f>IF(BS11="","",BS11/BS12)</f>
        <v>132</v>
      </c>
      <c r="BT13" s="10"/>
      <c r="BU13" s="11"/>
      <c r="BV13" s="85" t="s">
        <v>122</v>
      </c>
      <c r="BX13" s="30">
        <f>IF(BX11="","",BX11/BX12)</f>
        <v>132</v>
      </c>
      <c r="BY13" s="55"/>
    </row>
    <row r="14" spans="1:77" x14ac:dyDescent="0.25">
      <c r="A14" s="86" t="s">
        <v>124</v>
      </c>
      <c r="B14" s="7" t="s">
        <v>119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39">
        <v>564</v>
      </c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39">
        <v>1134</v>
      </c>
      <c r="AL14" s="39"/>
      <c r="AM14" s="39"/>
      <c r="AN14" s="39"/>
      <c r="AO14" s="39"/>
      <c r="AP14" s="39">
        <v>945</v>
      </c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>
        <v>836</v>
      </c>
      <c r="BI14" s="39"/>
      <c r="BJ14" s="39"/>
      <c r="BK14" s="39"/>
      <c r="BL14" s="39">
        <v>916</v>
      </c>
      <c r="BM14" s="39"/>
      <c r="BN14" s="39"/>
      <c r="BO14" s="39"/>
      <c r="BP14" s="104"/>
      <c r="BQ14" s="42"/>
      <c r="BR14" s="42"/>
      <c r="BS14" s="33">
        <f t="shared" ref="BS14:BS15" si="0">IF(SUM(C14:BR14)=0,"",SUM(C14:BR14))</f>
        <v>4395</v>
      </c>
      <c r="BT14" s="8"/>
      <c r="BU14" s="11"/>
      <c r="BV14" s="86" t="s">
        <v>124</v>
      </c>
      <c r="BX14" s="33">
        <v>4395</v>
      </c>
      <c r="BY14" s="33">
        <f>+BS14-BX14</f>
        <v>0</v>
      </c>
    </row>
    <row r="15" spans="1:77" x14ac:dyDescent="0.25">
      <c r="A15" s="87" t="s">
        <v>125</v>
      </c>
      <c r="B15" s="9" t="s">
        <v>121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39">
        <v>3</v>
      </c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39">
        <v>6</v>
      </c>
      <c r="AL15" s="39"/>
      <c r="AM15" s="39"/>
      <c r="AN15" s="39"/>
      <c r="AO15" s="39"/>
      <c r="AP15" s="39">
        <v>5</v>
      </c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>
        <v>5</v>
      </c>
      <c r="BI15" s="39"/>
      <c r="BJ15" s="39"/>
      <c r="BK15" s="39"/>
      <c r="BL15" s="39">
        <v>6</v>
      </c>
      <c r="BM15" s="39"/>
      <c r="BN15" s="39"/>
      <c r="BO15" s="39"/>
      <c r="BP15" s="104"/>
      <c r="BQ15" s="42"/>
      <c r="BR15" s="42"/>
      <c r="BS15" s="33">
        <f t="shared" si="0"/>
        <v>25</v>
      </c>
      <c r="BT15" s="27">
        <f t="shared" ref="BT15" si="1">IF(COUNTA(C15:BR15)=0,"",COUNTA(C15:BR15))</f>
        <v>5</v>
      </c>
      <c r="BU15" s="11"/>
      <c r="BV15" s="87" t="s">
        <v>125</v>
      </c>
      <c r="BX15" s="33">
        <v>25</v>
      </c>
      <c r="BY15" s="33">
        <f>+BS15-BX15</f>
        <v>0</v>
      </c>
    </row>
    <row r="16" spans="1:77" x14ac:dyDescent="0.25">
      <c r="A16" s="88" t="s">
        <v>126</v>
      </c>
      <c r="B16" s="9" t="s">
        <v>123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0">
        <f>IF(P14="","",P14/P15)</f>
        <v>188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0">
        <f>IF(AK14="","",AK14/AK15)</f>
        <v>189</v>
      </c>
      <c r="AL16" s="30"/>
      <c r="AM16" s="30"/>
      <c r="AN16" s="30"/>
      <c r="AO16" s="30"/>
      <c r="AP16" s="30">
        <f>IF(AP14="","",AP14/AP15)</f>
        <v>189</v>
      </c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>
        <f>IF(BH14="","",BH14/BH15)</f>
        <v>167.2</v>
      </c>
      <c r="BI16" s="30"/>
      <c r="BJ16" s="30"/>
      <c r="BK16" s="30"/>
      <c r="BL16" s="30">
        <f>IF(BL14="","",BL14/BL15)</f>
        <v>152.66666666666666</v>
      </c>
      <c r="BM16" s="30"/>
      <c r="BN16" s="30"/>
      <c r="BO16" s="30"/>
      <c r="BP16" s="43"/>
      <c r="BQ16" s="35"/>
      <c r="BR16" s="35"/>
      <c r="BS16" s="30">
        <f t="shared" ref="BS16" si="2">IF(BS14="","",BS14/BS15)</f>
        <v>175.8</v>
      </c>
      <c r="BT16" s="10"/>
      <c r="BU16" s="11"/>
      <c r="BV16" s="88" t="s">
        <v>126</v>
      </c>
      <c r="BX16" s="30">
        <f>IF(BX14="","",BX14/BX15)</f>
        <v>175.8</v>
      </c>
      <c r="BY16" s="55"/>
    </row>
    <row r="17" spans="1:77" x14ac:dyDescent="0.25">
      <c r="A17" s="89" t="s">
        <v>127</v>
      </c>
      <c r="B17" s="7" t="s">
        <v>119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104"/>
      <c r="BQ17" s="42"/>
      <c r="BR17" s="42"/>
      <c r="BS17" s="33" t="str">
        <f t="shared" ref="BS17:BS18" si="3">IF(SUM(C17:BR17)=0,"",SUM(C17:BR17))</f>
        <v/>
      </c>
      <c r="BT17" s="8"/>
      <c r="BU17" s="11"/>
      <c r="BV17" s="89" t="s">
        <v>127</v>
      </c>
      <c r="BX17" s="33"/>
      <c r="BY17" s="33"/>
    </row>
    <row r="18" spans="1:77" x14ac:dyDescent="0.25">
      <c r="A18" s="87" t="s">
        <v>128</v>
      </c>
      <c r="B18" s="9" t="s">
        <v>121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104"/>
      <c r="BQ18" s="42"/>
      <c r="BR18" s="42"/>
      <c r="BS18" s="33" t="str">
        <f t="shared" si="3"/>
        <v/>
      </c>
      <c r="BT18" s="27" t="str">
        <f t="shared" ref="BT18" si="4">IF(COUNTA(C18:BR18)=0,"",COUNTA(C18:BR18))</f>
        <v/>
      </c>
      <c r="BU18" s="11"/>
      <c r="BV18" s="87" t="s">
        <v>128</v>
      </c>
      <c r="BX18" s="33"/>
      <c r="BY18" s="33"/>
    </row>
    <row r="19" spans="1:77" x14ac:dyDescent="0.25">
      <c r="A19" s="90" t="s">
        <v>129</v>
      </c>
      <c r="B19" s="9" t="s">
        <v>123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113"/>
      <c r="BQ19" s="35"/>
      <c r="BR19" s="35"/>
      <c r="BS19" s="30" t="str">
        <f t="shared" ref="BS19" si="5">IF(BS17="","",BS17/BS18)</f>
        <v/>
      </c>
      <c r="BT19" s="10"/>
      <c r="BU19" s="11"/>
      <c r="BV19" s="90" t="s">
        <v>129</v>
      </c>
      <c r="BX19" s="30"/>
      <c r="BY19" s="55"/>
    </row>
    <row r="20" spans="1:77" x14ac:dyDescent="0.25">
      <c r="A20" s="83" t="s">
        <v>130</v>
      </c>
      <c r="B20" s="7" t="s">
        <v>119</v>
      </c>
      <c r="C20" s="44"/>
      <c r="D20" s="44">
        <v>2365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>
        <v>119</v>
      </c>
      <c r="AW20" s="44"/>
      <c r="AX20" s="44"/>
      <c r="AY20" s="44"/>
      <c r="AZ20" s="44"/>
      <c r="BA20" s="44"/>
      <c r="BB20" s="44"/>
      <c r="BC20" s="44"/>
      <c r="BD20" s="44"/>
      <c r="BE20" s="44">
        <v>1174</v>
      </c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5"/>
      <c r="BR20" s="45"/>
      <c r="BS20" s="33">
        <f t="shared" ref="BS20:BS21" si="6">IF(SUM(C20:BR20)=0,"",SUM(C20:BR20))</f>
        <v>3658</v>
      </c>
      <c r="BT20" s="8"/>
      <c r="BU20" s="12"/>
      <c r="BV20" s="83" t="s">
        <v>130</v>
      </c>
      <c r="BX20" s="25">
        <v>3658</v>
      </c>
      <c r="BY20" s="45">
        <f>+BS20-BX20</f>
        <v>0</v>
      </c>
    </row>
    <row r="21" spans="1:77" x14ac:dyDescent="0.25">
      <c r="A21" s="91" t="s">
        <v>131</v>
      </c>
      <c r="B21" s="9" t="s">
        <v>121</v>
      </c>
      <c r="C21" s="44"/>
      <c r="D21" s="44">
        <v>16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>
        <v>1</v>
      </c>
      <c r="AW21" s="44"/>
      <c r="AX21" s="44"/>
      <c r="AY21" s="44"/>
      <c r="AZ21" s="44"/>
      <c r="BA21" s="44"/>
      <c r="BB21" s="44"/>
      <c r="BC21" s="44"/>
      <c r="BD21" s="44"/>
      <c r="BE21" s="44">
        <v>8</v>
      </c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27"/>
      <c r="BQ21" s="27"/>
      <c r="BR21" s="27"/>
      <c r="BS21" s="33">
        <f t="shared" si="6"/>
        <v>25</v>
      </c>
      <c r="BT21" s="27">
        <f t="shared" ref="BT21" si="7">IF(COUNTA(C21:BR21)=0,"",COUNTA(C21:BR21))</f>
        <v>3</v>
      </c>
      <c r="BU21" s="13"/>
      <c r="BV21" s="91" t="s">
        <v>131</v>
      </c>
      <c r="BW21" s="13"/>
      <c r="BX21" s="25">
        <v>25</v>
      </c>
      <c r="BY21" s="45">
        <f>+BS21-BX21</f>
        <v>0</v>
      </c>
    </row>
    <row r="22" spans="1:77" x14ac:dyDescent="0.25">
      <c r="A22" s="85" t="s">
        <v>132</v>
      </c>
      <c r="B22" s="9" t="s">
        <v>123</v>
      </c>
      <c r="C22" s="35"/>
      <c r="D22" s="30">
        <f>IF(D20="","",D20/D21)</f>
        <v>147.8125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0">
        <f>IF(AV20="","",AV20/AV21)</f>
        <v>119</v>
      </c>
      <c r="AW22" s="35"/>
      <c r="AX22" s="35"/>
      <c r="AY22" s="35"/>
      <c r="AZ22" s="35"/>
      <c r="BA22" s="35"/>
      <c r="BB22" s="35"/>
      <c r="BC22" s="35"/>
      <c r="BD22" s="35"/>
      <c r="BE22" s="30">
        <f>IF(BE20="","",BE20/BE21)</f>
        <v>146.75</v>
      </c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0">
        <f t="shared" ref="BS22" si="8">IF(BS20="","",BS20/BS21)</f>
        <v>146.32</v>
      </c>
      <c r="BT22" s="10"/>
      <c r="BU22" s="13"/>
      <c r="BV22" s="85" t="s">
        <v>132</v>
      </c>
      <c r="BW22" s="13"/>
      <c r="BX22" s="30">
        <f>IF(BX20="","",BX20/BX21)</f>
        <v>146.32</v>
      </c>
      <c r="BY22" s="55"/>
    </row>
    <row r="23" spans="1:77" x14ac:dyDescent="0.25">
      <c r="A23" s="92" t="s">
        <v>130</v>
      </c>
      <c r="B23" s="9" t="s">
        <v>119</v>
      </c>
      <c r="C23" s="44"/>
      <c r="D23" s="44">
        <v>2549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>
        <v>1332</v>
      </c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26"/>
      <c r="BQ23" s="26"/>
      <c r="BR23" s="26"/>
      <c r="BS23" s="33">
        <f t="shared" ref="BS23:BS24" si="9">IF(SUM(C23:BR23)=0,"",SUM(C23:BR23))</f>
        <v>3881</v>
      </c>
      <c r="BT23" s="8"/>
      <c r="BU23" s="11"/>
      <c r="BV23" s="92" t="s">
        <v>130</v>
      </c>
      <c r="BW23" s="13"/>
      <c r="BX23" s="25">
        <v>3881</v>
      </c>
      <c r="BY23" s="45">
        <f>+BS23-BX23</f>
        <v>0</v>
      </c>
    </row>
    <row r="24" spans="1:77" x14ac:dyDescent="0.25">
      <c r="A24" s="87" t="s">
        <v>133</v>
      </c>
      <c r="B24" s="9" t="s">
        <v>121</v>
      </c>
      <c r="C24" s="44"/>
      <c r="D24" s="44">
        <v>16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>
        <v>8</v>
      </c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27"/>
      <c r="BQ24" s="27"/>
      <c r="BR24" s="27"/>
      <c r="BS24" s="33">
        <f t="shared" si="9"/>
        <v>24</v>
      </c>
      <c r="BT24" s="27">
        <f t="shared" ref="BT24" si="10">IF(COUNTA(C24:BR24)=0,"",COUNTA(C24:BR24))</f>
        <v>2</v>
      </c>
      <c r="BU24" s="11"/>
      <c r="BV24" s="87" t="s">
        <v>133</v>
      </c>
      <c r="BW24" s="13"/>
      <c r="BX24" s="25">
        <v>24</v>
      </c>
      <c r="BY24" s="45">
        <f>+BS24-BX24</f>
        <v>0</v>
      </c>
    </row>
    <row r="25" spans="1:77" x14ac:dyDescent="0.25">
      <c r="A25" s="88" t="s">
        <v>134</v>
      </c>
      <c r="B25" s="9" t="s">
        <v>123</v>
      </c>
      <c r="C25" s="35"/>
      <c r="D25" s="30">
        <f>IF(D23="","",D23/D24)</f>
        <v>159.3125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0">
        <f>IF(BE23="","",BE23/BE24)</f>
        <v>166.5</v>
      </c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43"/>
      <c r="BQ25" s="35"/>
      <c r="BR25" s="35"/>
      <c r="BS25" s="30">
        <f t="shared" ref="BS25" si="11">IF(BS23="","",BS23/BS24)</f>
        <v>161.70833333333334</v>
      </c>
      <c r="BT25" s="10"/>
      <c r="BU25" s="13"/>
      <c r="BV25" s="88" t="s">
        <v>134</v>
      </c>
      <c r="BW25" s="13"/>
      <c r="BX25" s="30">
        <f>IF(BX23="","",BX23/BX24)</f>
        <v>161.70833333333334</v>
      </c>
      <c r="BY25" s="55"/>
    </row>
    <row r="26" spans="1:77" x14ac:dyDescent="0.25">
      <c r="A26" s="86" t="s">
        <v>135</v>
      </c>
      <c r="B26" s="9" t="s">
        <v>119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>
        <v>601</v>
      </c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>
        <v>725</v>
      </c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>
        <v>1005</v>
      </c>
      <c r="BM26" s="44"/>
      <c r="BN26" s="44"/>
      <c r="BO26" s="44"/>
      <c r="BP26" s="44"/>
      <c r="BQ26" s="27"/>
      <c r="BR26" s="27"/>
      <c r="BS26" s="33">
        <f t="shared" ref="BS26:BS27" si="12">IF(SUM(C26:BR26)=0,"",SUM(C26:BR26))</f>
        <v>2331</v>
      </c>
      <c r="BT26" s="8"/>
      <c r="BU26" s="11"/>
      <c r="BV26" s="86" t="s">
        <v>135</v>
      </c>
      <c r="BW26" s="13"/>
      <c r="BX26" s="25">
        <v>2331</v>
      </c>
      <c r="BY26" s="33">
        <f>+BS26-BX26</f>
        <v>0</v>
      </c>
    </row>
    <row r="27" spans="1:77" x14ac:dyDescent="0.25">
      <c r="A27" s="87" t="s">
        <v>136</v>
      </c>
      <c r="B27" s="9" t="s">
        <v>121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>
        <v>4</v>
      </c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>
        <v>4</v>
      </c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>
        <v>6</v>
      </c>
      <c r="BM27" s="44"/>
      <c r="BN27" s="44"/>
      <c r="BO27" s="44"/>
      <c r="BP27" s="45"/>
      <c r="BQ27" s="27"/>
      <c r="BR27" s="27"/>
      <c r="BS27" s="33">
        <f t="shared" si="12"/>
        <v>14</v>
      </c>
      <c r="BT27" s="27">
        <f t="shared" ref="BT27" si="13">IF(COUNTA(C27:BR27)=0,"",COUNTA(C27:BR27))</f>
        <v>3</v>
      </c>
      <c r="BU27" s="11"/>
      <c r="BV27" s="87" t="s">
        <v>136</v>
      </c>
      <c r="BW27" s="12"/>
      <c r="BX27" s="25">
        <v>14</v>
      </c>
      <c r="BY27" s="33">
        <f>+BS27-BX27</f>
        <v>0</v>
      </c>
    </row>
    <row r="28" spans="1:77" x14ac:dyDescent="0.25">
      <c r="A28" s="88" t="s">
        <v>137</v>
      </c>
      <c r="B28" s="9" t="s">
        <v>123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30">
        <f>IF(P26="","",P26/P27)</f>
        <v>150.25</v>
      </c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30">
        <f>IF(AP26="","",AP26/AP27)</f>
        <v>181.25</v>
      </c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30">
        <f>IF(BL26="","",BL26/BL27)</f>
        <v>167.5</v>
      </c>
      <c r="BM28" s="30"/>
      <c r="BN28" s="30"/>
      <c r="BO28" s="30"/>
      <c r="BP28" s="30"/>
      <c r="BQ28" s="43"/>
      <c r="BR28" s="43"/>
      <c r="BS28" s="30">
        <f t="shared" ref="BS28" si="14">IF(BS26="","",BS26/BS27)</f>
        <v>166.5</v>
      </c>
      <c r="BT28" s="10"/>
      <c r="BU28" s="12"/>
      <c r="BV28" s="88" t="s">
        <v>137</v>
      </c>
      <c r="BW28" s="12"/>
      <c r="BX28" s="30">
        <f>IF(BX26="","",BX26/BX27)</f>
        <v>166.5</v>
      </c>
      <c r="BY28" s="55"/>
    </row>
    <row r="29" spans="1:77" x14ac:dyDescent="0.25">
      <c r="A29" s="93" t="s">
        <v>138</v>
      </c>
      <c r="B29" s="9" t="s">
        <v>119</v>
      </c>
      <c r="C29" s="44"/>
      <c r="D29" s="44">
        <v>2890</v>
      </c>
      <c r="E29" s="44"/>
      <c r="F29" s="44"/>
      <c r="G29" s="44">
        <v>3252</v>
      </c>
      <c r="H29" s="44"/>
      <c r="I29" s="44">
        <v>1525</v>
      </c>
      <c r="J29" s="44">
        <v>1950</v>
      </c>
      <c r="K29" s="44"/>
      <c r="L29" s="44"/>
      <c r="M29" s="44">
        <v>3637</v>
      </c>
      <c r="N29" s="44"/>
      <c r="O29" s="44"/>
      <c r="P29" s="44"/>
      <c r="Q29" s="44"/>
      <c r="R29" s="44"/>
      <c r="S29" s="44"/>
      <c r="T29" s="44">
        <v>1393</v>
      </c>
      <c r="U29" s="44"/>
      <c r="V29" s="44"/>
      <c r="W29" s="44">
        <v>3362</v>
      </c>
      <c r="X29" s="44"/>
      <c r="Y29" s="44">
        <v>1518</v>
      </c>
      <c r="Z29" s="44"/>
      <c r="AA29" s="44"/>
      <c r="AB29" s="44">
        <v>1030</v>
      </c>
      <c r="AC29" s="44"/>
      <c r="AD29" s="44"/>
      <c r="AE29" s="44">
        <v>2530</v>
      </c>
      <c r="AF29" s="44"/>
      <c r="AG29" s="44"/>
      <c r="AH29" s="44"/>
      <c r="AI29" s="44">
        <v>1901</v>
      </c>
      <c r="AJ29" s="44"/>
      <c r="AK29" s="44">
        <v>1053</v>
      </c>
      <c r="AL29" s="44">
        <v>2122</v>
      </c>
      <c r="AM29" s="44"/>
      <c r="AN29" s="44">
        <v>3249</v>
      </c>
      <c r="AO29" s="44"/>
      <c r="AP29" s="44"/>
      <c r="AQ29" s="44"/>
      <c r="AR29" s="44"/>
      <c r="AS29" s="44">
        <v>991</v>
      </c>
      <c r="AT29" s="44"/>
      <c r="AU29" s="44">
        <v>2339</v>
      </c>
      <c r="AV29" s="44">
        <v>2046</v>
      </c>
      <c r="AW29" s="44"/>
      <c r="AX29" s="44">
        <v>1381</v>
      </c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>
        <v>1812</v>
      </c>
      <c r="BK29" s="44"/>
      <c r="BL29" s="44"/>
      <c r="BM29" s="44">
        <v>2173</v>
      </c>
      <c r="BN29" s="44"/>
      <c r="BO29" s="44">
        <v>2757</v>
      </c>
      <c r="BP29" s="44">
        <v>2608</v>
      </c>
      <c r="BQ29" s="44">
        <v>2462</v>
      </c>
      <c r="BR29" s="44">
        <v>1471</v>
      </c>
      <c r="BS29" s="33">
        <f t="shared" ref="BS29:BS30" si="15">IF(SUM(C29:BR29)=0,"",SUM(C29:BR29))</f>
        <v>51452</v>
      </c>
      <c r="BT29" s="8"/>
      <c r="BU29" s="12"/>
      <c r="BV29" s="93" t="s">
        <v>138</v>
      </c>
      <c r="BW29" s="12"/>
      <c r="BX29" s="25">
        <v>49981</v>
      </c>
      <c r="BY29" s="33">
        <f>+BS29-BX29</f>
        <v>1471</v>
      </c>
    </row>
    <row r="30" spans="1:77" x14ac:dyDescent="0.25">
      <c r="A30" s="91" t="s">
        <v>139</v>
      </c>
      <c r="B30" s="9" t="s">
        <v>121</v>
      </c>
      <c r="C30" s="44"/>
      <c r="D30" s="44">
        <v>16</v>
      </c>
      <c r="E30" s="44"/>
      <c r="F30" s="44"/>
      <c r="G30" s="44">
        <v>18</v>
      </c>
      <c r="H30" s="44"/>
      <c r="I30" s="44">
        <v>8</v>
      </c>
      <c r="J30" s="44">
        <v>11</v>
      </c>
      <c r="K30" s="44"/>
      <c r="L30" s="44"/>
      <c r="M30" s="44">
        <v>20</v>
      </c>
      <c r="N30" s="44"/>
      <c r="O30" s="44"/>
      <c r="P30" s="44"/>
      <c r="Q30" s="44"/>
      <c r="R30" s="44"/>
      <c r="S30" s="44"/>
      <c r="T30" s="44">
        <v>8</v>
      </c>
      <c r="U30" s="44"/>
      <c r="V30" s="44"/>
      <c r="W30" s="44">
        <v>18</v>
      </c>
      <c r="X30" s="44"/>
      <c r="Y30" s="44">
        <v>8</v>
      </c>
      <c r="Z30" s="44"/>
      <c r="AA30" s="44"/>
      <c r="AB30" s="44">
        <v>6</v>
      </c>
      <c r="AC30" s="44"/>
      <c r="AD30" s="44"/>
      <c r="AE30" s="44">
        <v>14</v>
      </c>
      <c r="AF30" s="44"/>
      <c r="AG30" s="44"/>
      <c r="AH30" s="44"/>
      <c r="AI30" s="44">
        <v>11</v>
      </c>
      <c r="AJ30" s="44"/>
      <c r="AK30" s="44">
        <v>6</v>
      </c>
      <c r="AL30" s="44">
        <v>12</v>
      </c>
      <c r="AM30" s="44"/>
      <c r="AN30" s="44">
        <v>18</v>
      </c>
      <c r="AO30" s="44"/>
      <c r="AP30" s="44"/>
      <c r="AQ30" s="44"/>
      <c r="AR30" s="44"/>
      <c r="AS30" s="44">
        <v>6</v>
      </c>
      <c r="AT30" s="44"/>
      <c r="AU30" s="44">
        <v>14</v>
      </c>
      <c r="AV30" s="44">
        <v>11</v>
      </c>
      <c r="AW30" s="44"/>
      <c r="AX30" s="44">
        <v>8</v>
      </c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>
        <v>10</v>
      </c>
      <c r="BK30" s="44"/>
      <c r="BL30" s="44"/>
      <c r="BM30" s="44">
        <v>12</v>
      </c>
      <c r="BN30" s="44"/>
      <c r="BO30" s="44">
        <v>16</v>
      </c>
      <c r="BP30" s="45">
        <v>15</v>
      </c>
      <c r="BQ30" s="44">
        <v>14</v>
      </c>
      <c r="BR30" s="44">
        <v>8</v>
      </c>
      <c r="BS30" s="33">
        <f t="shared" si="15"/>
        <v>288</v>
      </c>
      <c r="BT30" s="27">
        <f t="shared" ref="BT30" si="16">IF(COUNTA(C30:BR30)=0,"",COUNTA(C30:BR30))</f>
        <v>24</v>
      </c>
      <c r="BU30" s="11"/>
      <c r="BV30" s="91" t="s">
        <v>139</v>
      </c>
      <c r="BW30" s="12"/>
      <c r="BX30" s="25">
        <v>280</v>
      </c>
      <c r="BY30" s="33">
        <f>+BS30-BX30</f>
        <v>8</v>
      </c>
    </row>
    <row r="31" spans="1:77" x14ac:dyDescent="0.25">
      <c r="A31" s="85" t="s">
        <v>140</v>
      </c>
      <c r="B31" s="9" t="s">
        <v>123</v>
      </c>
      <c r="C31" s="35"/>
      <c r="D31" s="30">
        <f>IF(D29="","",D29/D30)</f>
        <v>180.625</v>
      </c>
      <c r="E31" s="35"/>
      <c r="F31" s="35"/>
      <c r="G31" s="30">
        <f>IF(G29="","",G29/G30)</f>
        <v>180.66666666666666</v>
      </c>
      <c r="H31" s="35"/>
      <c r="I31" s="30">
        <f>IF(I29="","",I29/I30)</f>
        <v>190.625</v>
      </c>
      <c r="J31" s="30">
        <f>IF(J29="","",J29/J30)</f>
        <v>177.27272727272728</v>
      </c>
      <c r="K31" s="30"/>
      <c r="L31" s="30"/>
      <c r="M31" s="30">
        <f>IF(M29="","",M29/M30)</f>
        <v>181.85</v>
      </c>
      <c r="N31" s="30"/>
      <c r="O31" s="30"/>
      <c r="P31" s="30"/>
      <c r="Q31" s="30"/>
      <c r="R31" s="30"/>
      <c r="S31" s="30"/>
      <c r="T31" s="30">
        <f>IF(T29="","",T29/T30)</f>
        <v>174.125</v>
      </c>
      <c r="U31" s="30"/>
      <c r="V31" s="30"/>
      <c r="W31" s="30">
        <f>IF(W29="","",W29/W30)</f>
        <v>186.77777777777777</v>
      </c>
      <c r="X31" s="30"/>
      <c r="Y31" s="30">
        <f>IF(Y29="","",Y29/Y30)</f>
        <v>189.75</v>
      </c>
      <c r="Z31" s="30"/>
      <c r="AA31" s="30"/>
      <c r="AB31" s="30">
        <f>IF(AB29="","",AB29/AB30)</f>
        <v>171.66666666666666</v>
      </c>
      <c r="AC31" s="30"/>
      <c r="AD31" s="30"/>
      <c r="AE31" s="30">
        <f>IF(AE29="","",AE29/AE30)</f>
        <v>180.71428571428572</v>
      </c>
      <c r="AF31" s="30"/>
      <c r="AG31" s="30"/>
      <c r="AH31" s="30"/>
      <c r="AI31" s="30">
        <f>IF(AI29="","",AI29/AI30)</f>
        <v>172.81818181818181</v>
      </c>
      <c r="AJ31" s="30"/>
      <c r="AK31" s="30">
        <f>IF(AK29="","",AK29/AK30)</f>
        <v>175.5</v>
      </c>
      <c r="AL31" s="30">
        <f>IF(AL29="","",AL29/AL30)</f>
        <v>176.83333333333334</v>
      </c>
      <c r="AM31" s="30"/>
      <c r="AN31" s="30">
        <f>IF(AN29="","",AN29/AN30)</f>
        <v>180.5</v>
      </c>
      <c r="AO31" s="30"/>
      <c r="AP31" s="30"/>
      <c r="AQ31" s="30"/>
      <c r="AR31" s="30"/>
      <c r="AS31" s="30">
        <f>IF(AS29="","",AS29/AS30)</f>
        <v>165.16666666666666</v>
      </c>
      <c r="AT31" s="30"/>
      <c r="AU31" s="30">
        <f>IF(AU29="","",AU29/AU30)</f>
        <v>167.07142857142858</v>
      </c>
      <c r="AV31" s="30">
        <f>IF(AV29="","",AV29/AV30)</f>
        <v>186</v>
      </c>
      <c r="AW31" s="30"/>
      <c r="AX31" s="30">
        <f>IF(AX29="","",AX29/AX30)</f>
        <v>172.625</v>
      </c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>
        <f>IF(BJ29="","",BJ29/BJ30)</f>
        <v>181.2</v>
      </c>
      <c r="BK31" s="30"/>
      <c r="BL31" s="30"/>
      <c r="BM31" s="30">
        <f>IF(BM29="","",BM29/BM30)</f>
        <v>181.08333333333334</v>
      </c>
      <c r="BN31" s="30"/>
      <c r="BO31" s="30">
        <f>IF(BO29="","",BO29/BO30)</f>
        <v>172.3125</v>
      </c>
      <c r="BP31" s="30">
        <f>IF(BP29="","",BP29/BP30)</f>
        <v>173.86666666666667</v>
      </c>
      <c r="BQ31" s="30">
        <f>IF(BQ29="","",BQ29/BQ30)</f>
        <v>175.85714285714286</v>
      </c>
      <c r="BR31" s="30">
        <f>IF(BR29="","",BR29/BR30)</f>
        <v>183.875</v>
      </c>
      <c r="BS31" s="30">
        <f t="shared" ref="BS31" si="17">IF(BS29="","",BS29/BS30)</f>
        <v>178.65277777777777</v>
      </c>
      <c r="BT31" s="10"/>
      <c r="BU31" s="11"/>
      <c r="BV31" s="85" t="s">
        <v>140</v>
      </c>
      <c r="BW31" s="12"/>
      <c r="BX31" s="30">
        <f>IF(BX29="","",BX29/BX30)</f>
        <v>178.50357142857143</v>
      </c>
      <c r="BY31" s="55"/>
    </row>
    <row r="32" spans="1:77" x14ac:dyDescent="0.25">
      <c r="A32" s="86" t="s">
        <v>141</v>
      </c>
      <c r="B32" s="9" t="s">
        <v>119</v>
      </c>
      <c r="C32" s="44">
        <v>3515</v>
      </c>
      <c r="D32" s="44"/>
      <c r="E32" s="44"/>
      <c r="F32" s="44"/>
      <c r="G32" s="44"/>
      <c r="H32" s="44"/>
      <c r="I32" s="44"/>
      <c r="J32" s="44"/>
      <c r="K32" s="44"/>
      <c r="L32" s="44">
        <v>2684</v>
      </c>
      <c r="M32" s="44"/>
      <c r="N32" s="44"/>
      <c r="O32" s="44">
        <v>1036</v>
      </c>
      <c r="P32" s="44"/>
      <c r="Q32" s="44"/>
      <c r="R32" s="44"/>
      <c r="S32" s="44"/>
      <c r="T32" s="44">
        <v>1558</v>
      </c>
      <c r="U32" s="44"/>
      <c r="V32" s="44"/>
      <c r="W32" s="44"/>
      <c r="X32" s="44"/>
      <c r="Y32" s="44"/>
      <c r="Z32" s="44"/>
      <c r="AA32" s="44"/>
      <c r="AB32" s="44">
        <v>1129</v>
      </c>
      <c r="AC32" s="44"/>
      <c r="AD32" s="44"/>
      <c r="AE32" s="44"/>
      <c r="AF32" s="44">
        <v>1602</v>
      </c>
      <c r="AG32" s="44"/>
      <c r="AH32" s="44"/>
      <c r="AI32" s="44"/>
      <c r="AJ32" s="44"/>
      <c r="AK32" s="44">
        <v>1302</v>
      </c>
      <c r="AL32" s="44"/>
      <c r="AM32" s="44"/>
      <c r="AN32" s="44">
        <v>3471</v>
      </c>
      <c r="AO32" s="44">
        <v>1141</v>
      </c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>
        <v>906</v>
      </c>
      <c r="BH32" s="44"/>
      <c r="BI32" s="44"/>
      <c r="BJ32" s="44">
        <v>1860</v>
      </c>
      <c r="BK32" s="44"/>
      <c r="BL32" s="44"/>
      <c r="BM32" s="44"/>
      <c r="BN32" s="44"/>
      <c r="BO32" s="44"/>
      <c r="BP32" s="27">
        <v>2802</v>
      </c>
      <c r="BQ32" s="44"/>
      <c r="BR32" s="44">
        <v>1462</v>
      </c>
      <c r="BS32" s="33">
        <f t="shared" ref="BS32:BS33" si="18">IF(SUM(C32:BR32)=0,"",SUM(C32:BR32))</f>
        <v>24468</v>
      </c>
      <c r="BT32" s="8"/>
      <c r="BU32" s="12"/>
      <c r="BV32" s="86" t="s">
        <v>141</v>
      </c>
      <c r="BW32" s="12"/>
      <c r="BX32" s="25">
        <v>23006</v>
      </c>
      <c r="BY32" s="45">
        <f>+BS32-BX32</f>
        <v>1462</v>
      </c>
    </row>
    <row r="33" spans="1:77" x14ac:dyDescent="0.25">
      <c r="A33" s="87" t="s">
        <v>142</v>
      </c>
      <c r="B33" s="9" t="s">
        <v>121</v>
      </c>
      <c r="C33" s="44">
        <v>18</v>
      </c>
      <c r="D33" s="44"/>
      <c r="E33" s="44"/>
      <c r="F33" s="44"/>
      <c r="G33" s="44"/>
      <c r="H33" s="44"/>
      <c r="I33" s="44"/>
      <c r="J33" s="44"/>
      <c r="K33" s="44"/>
      <c r="L33" s="44">
        <v>14</v>
      </c>
      <c r="M33" s="44"/>
      <c r="N33" s="44"/>
      <c r="O33" s="44">
        <v>6</v>
      </c>
      <c r="P33" s="44"/>
      <c r="Q33" s="44"/>
      <c r="R33" s="44"/>
      <c r="S33" s="44"/>
      <c r="T33" s="44">
        <v>8</v>
      </c>
      <c r="U33" s="44"/>
      <c r="V33" s="44"/>
      <c r="W33" s="44"/>
      <c r="X33" s="44"/>
      <c r="Y33" s="44"/>
      <c r="Z33" s="44"/>
      <c r="AA33" s="44"/>
      <c r="AB33" s="44">
        <v>6</v>
      </c>
      <c r="AC33" s="44"/>
      <c r="AD33" s="44"/>
      <c r="AE33" s="44"/>
      <c r="AF33" s="44">
        <v>9</v>
      </c>
      <c r="AG33" s="44"/>
      <c r="AH33" s="44"/>
      <c r="AI33" s="44"/>
      <c r="AJ33" s="44"/>
      <c r="AK33" s="44">
        <v>6</v>
      </c>
      <c r="AL33" s="44"/>
      <c r="AM33" s="44"/>
      <c r="AN33" s="44">
        <v>18</v>
      </c>
      <c r="AO33" s="44">
        <v>6</v>
      </c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>
        <v>5</v>
      </c>
      <c r="BH33" s="44"/>
      <c r="BI33" s="44"/>
      <c r="BJ33" s="44">
        <v>10</v>
      </c>
      <c r="BK33" s="44"/>
      <c r="BL33" s="44"/>
      <c r="BM33" s="44"/>
      <c r="BN33" s="44"/>
      <c r="BO33" s="44"/>
      <c r="BP33" s="45">
        <v>15</v>
      </c>
      <c r="BQ33" s="27"/>
      <c r="BR33" s="27">
        <v>8</v>
      </c>
      <c r="BS33" s="33">
        <f t="shared" si="18"/>
        <v>129</v>
      </c>
      <c r="BT33" s="27">
        <f t="shared" ref="BT33" si="19">IF(COUNTA(C33:BR33)=0,"",COUNTA(C33:BR33))</f>
        <v>13</v>
      </c>
      <c r="BU33" s="12"/>
      <c r="BV33" s="87" t="s">
        <v>142</v>
      </c>
      <c r="BW33" s="12"/>
      <c r="BX33" s="25">
        <v>121</v>
      </c>
      <c r="BY33" s="45">
        <f>+BS33-BX33</f>
        <v>8</v>
      </c>
    </row>
    <row r="34" spans="1:77" x14ac:dyDescent="0.25">
      <c r="A34" s="88" t="s">
        <v>143</v>
      </c>
      <c r="B34" s="9" t="s">
        <v>123</v>
      </c>
      <c r="C34" s="30">
        <f>IF(C32="","",C32/C33)</f>
        <v>195.27777777777777</v>
      </c>
      <c r="D34" s="43"/>
      <c r="E34" s="43"/>
      <c r="F34" s="43"/>
      <c r="G34" s="43"/>
      <c r="H34" s="43"/>
      <c r="I34" s="43"/>
      <c r="J34" s="43"/>
      <c r="K34" s="43"/>
      <c r="L34" s="30">
        <f>IF(L32="","",L32/L33)</f>
        <v>191.71428571428572</v>
      </c>
      <c r="M34" s="30"/>
      <c r="N34" s="30"/>
      <c r="O34" s="30">
        <f>IF(O32="","",O32/O33)</f>
        <v>172.66666666666666</v>
      </c>
      <c r="P34" s="30"/>
      <c r="Q34" s="30"/>
      <c r="R34" s="30"/>
      <c r="S34" s="30"/>
      <c r="T34" s="30">
        <f>IF(T32="","",T32/T33)</f>
        <v>194.75</v>
      </c>
      <c r="U34" s="30"/>
      <c r="V34" s="30"/>
      <c r="W34" s="30"/>
      <c r="X34" s="30"/>
      <c r="Y34" s="30"/>
      <c r="Z34" s="30"/>
      <c r="AA34" s="30"/>
      <c r="AB34" s="30">
        <f>IF(AB32="","",AB32/AB33)</f>
        <v>188.16666666666666</v>
      </c>
      <c r="AC34" s="30"/>
      <c r="AD34" s="30"/>
      <c r="AE34" s="30"/>
      <c r="AF34" s="30">
        <f>IF(AF32="","",AF32/AF33)</f>
        <v>178</v>
      </c>
      <c r="AG34" s="30"/>
      <c r="AH34" s="30"/>
      <c r="AI34" s="30"/>
      <c r="AJ34" s="30"/>
      <c r="AK34" s="46">
        <f>IF(AK32="","",AK32/AK33)</f>
        <v>217</v>
      </c>
      <c r="AL34" s="47"/>
      <c r="AM34" s="47"/>
      <c r="AN34" s="30">
        <f>IF(AN32="","",AN32/AN33)</f>
        <v>192.83333333333334</v>
      </c>
      <c r="AO34" s="30">
        <f>IF(AO32="","",AO32/AO33)</f>
        <v>190.16666666666666</v>
      </c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>
        <f>IF(BG32="","",BG32/BG33)</f>
        <v>181.2</v>
      </c>
      <c r="BH34" s="30"/>
      <c r="BI34" s="30"/>
      <c r="BJ34" s="30">
        <f>IF(BJ32="","",BJ32/BJ33)</f>
        <v>186</v>
      </c>
      <c r="BK34" s="30"/>
      <c r="BL34" s="30"/>
      <c r="BM34" s="30"/>
      <c r="BN34" s="30"/>
      <c r="BO34" s="30"/>
      <c r="BP34" s="30">
        <f>IF(BP32="","",BP32/BP33)</f>
        <v>186.8</v>
      </c>
      <c r="BQ34" s="47"/>
      <c r="BR34" s="30">
        <f>IF(BR32="","",BR32/BR33)</f>
        <v>182.75</v>
      </c>
      <c r="BS34" s="30">
        <f t="shared" ref="BS34" si="20">IF(BS32="","",BS32/BS33)</f>
        <v>189.67441860465115</v>
      </c>
      <c r="BT34" s="10"/>
      <c r="BU34" s="12"/>
      <c r="BV34" s="88" t="s">
        <v>143</v>
      </c>
      <c r="BW34" s="12"/>
      <c r="BX34" s="30">
        <f>IF(BX32="","",BX32/BX33)</f>
        <v>190.13223140495867</v>
      </c>
      <c r="BY34" s="55"/>
    </row>
    <row r="35" spans="1:77" x14ac:dyDescent="0.25">
      <c r="A35" s="86" t="s">
        <v>141</v>
      </c>
      <c r="B35" s="7" t="s">
        <v>119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>
        <v>1466</v>
      </c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>
        <v>1310</v>
      </c>
      <c r="AP35" s="44"/>
      <c r="AQ35" s="44"/>
      <c r="AR35" s="44"/>
      <c r="AS35" s="44"/>
      <c r="AT35" s="44">
        <v>1168</v>
      </c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>
        <v>1194</v>
      </c>
      <c r="BH35" s="44"/>
      <c r="BI35" s="44"/>
      <c r="BJ35" s="44"/>
      <c r="BK35" s="44"/>
      <c r="BL35" s="44"/>
      <c r="BM35" s="44"/>
      <c r="BN35" s="44"/>
      <c r="BO35" s="44"/>
      <c r="BP35" s="27"/>
      <c r="BQ35" s="44"/>
      <c r="BR35" s="44"/>
      <c r="BS35" s="33">
        <f t="shared" ref="BS35:BS36" si="21">IF(SUM(C35:BR35)=0,"",SUM(C35:BR35))</f>
        <v>5138</v>
      </c>
      <c r="BT35" s="8"/>
      <c r="BV35" s="86" t="s">
        <v>141</v>
      </c>
      <c r="BX35" s="25">
        <v>5138</v>
      </c>
      <c r="BY35" s="33">
        <f>+BS35-BX35</f>
        <v>0</v>
      </c>
    </row>
    <row r="36" spans="1:77" x14ac:dyDescent="0.25">
      <c r="A36" s="87" t="s">
        <v>144</v>
      </c>
      <c r="B36" s="9" t="s">
        <v>121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>
        <v>7</v>
      </c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>
        <v>7</v>
      </c>
      <c r="AP36" s="27"/>
      <c r="AQ36" s="27"/>
      <c r="AR36" s="27"/>
      <c r="AS36" s="27"/>
      <c r="AT36" s="27">
        <v>6</v>
      </c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>
        <v>6</v>
      </c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33">
        <f t="shared" si="21"/>
        <v>26</v>
      </c>
      <c r="BT36" s="27">
        <f t="shared" ref="BT36" si="22">IF(COUNTA(C36:BR36)=0,"",COUNTA(C36:BR36))</f>
        <v>4</v>
      </c>
      <c r="BU36" s="12"/>
      <c r="BV36" s="87" t="s">
        <v>144</v>
      </c>
      <c r="BX36" s="25">
        <v>26</v>
      </c>
      <c r="BY36" s="33">
        <f>+BS36-BX36</f>
        <v>0</v>
      </c>
    </row>
    <row r="37" spans="1:77" x14ac:dyDescent="0.25">
      <c r="A37" s="88" t="s">
        <v>145</v>
      </c>
      <c r="B37" s="9" t="s">
        <v>123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46">
        <f>IF(O35="","",O35/O36)</f>
        <v>209.42857142857142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0">
        <f>IF(AO35="","",AO35/AO36)</f>
        <v>187.14285714285714</v>
      </c>
      <c r="AP37" s="35"/>
      <c r="AQ37" s="35"/>
      <c r="AR37" s="35"/>
      <c r="AS37" s="35"/>
      <c r="AT37" s="30">
        <f>IF(AT35="","",AT35/AT36)</f>
        <v>194.66666666666666</v>
      </c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>
        <f>IF(BG35="","",BG35/BG36)</f>
        <v>199</v>
      </c>
      <c r="BH37" s="30"/>
      <c r="BI37" s="30"/>
      <c r="BJ37" s="30"/>
      <c r="BK37" s="30"/>
      <c r="BL37" s="30"/>
      <c r="BM37" s="30"/>
      <c r="BN37" s="30"/>
      <c r="BO37" s="30"/>
      <c r="BP37" s="30"/>
      <c r="BQ37" s="35"/>
      <c r="BR37" s="35"/>
      <c r="BS37" s="30">
        <f t="shared" ref="BS37" si="23">IF(BS35="","",BS35/BS36)</f>
        <v>197.61538461538461</v>
      </c>
      <c r="BT37" s="10"/>
      <c r="BU37" s="12"/>
      <c r="BV37" s="88" t="s">
        <v>145</v>
      </c>
      <c r="BW37" s="12"/>
      <c r="BX37" s="30">
        <f>IF(BX35="","",BX35/BX36)</f>
        <v>197.61538461538461</v>
      </c>
      <c r="BY37" s="55"/>
    </row>
    <row r="38" spans="1:77" x14ac:dyDescent="0.25">
      <c r="A38" s="86" t="s">
        <v>146</v>
      </c>
      <c r="B38" s="9" t="s">
        <v>119</v>
      </c>
      <c r="C38" s="44"/>
      <c r="D38" s="44"/>
      <c r="E38" s="44"/>
      <c r="F38" s="44"/>
      <c r="G38" s="44"/>
      <c r="H38" s="44"/>
      <c r="I38" s="44">
        <v>1448</v>
      </c>
      <c r="J38" s="44"/>
      <c r="K38" s="44"/>
      <c r="L38" s="44"/>
      <c r="M38" s="44"/>
      <c r="N38" s="44"/>
      <c r="O38" s="44"/>
      <c r="P38" s="44">
        <v>532</v>
      </c>
      <c r="Q38" s="44"/>
      <c r="R38" s="44">
        <v>1071</v>
      </c>
      <c r="S38" s="44"/>
      <c r="T38" s="44">
        <v>1465</v>
      </c>
      <c r="U38" s="44"/>
      <c r="V38" s="44"/>
      <c r="W38" s="44"/>
      <c r="X38" s="44"/>
      <c r="Y38" s="44"/>
      <c r="Z38" s="44"/>
      <c r="AA38" s="44"/>
      <c r="AB38" s="44">
        <v>1088</v>
      </c>
      <c r="AC38" s="44"/>
      <c r="AD38" s="44"/>
      <c r="AE38" s="44"/>
      <c r="AF38" s="44">
        <v>1574</v>
      </c>
      <c r="AG38" s="44"/>
      <c r="AH38" s="44"/>
      <c r="AI38" s="44"/>
      <c r="AJ38" s="44"/>
      <c r="AK38" s="44"/>
      <c r="AL38" s="44"/>
      <c r="AM38" s="44"/>
      <c r="AN38" s="44">
        <v>3276</v>
      </c>
      <c r="AO38" s="44"/>
      <c r="AP38" s="44">
        <v>676</v>
      </c>
      <c r="AQ38" s="44"/>
      <c r="AR38" s="44"/>
      <c r="AS38" s="44"/>
      <c r="AT38" s="44"/>
      <c r="AU38" s="44">
        <v>2625</v>
      </c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>
        <v>832</v>
      </c>
      <c r="BI38" s="44"/>
      <c r="BJ38" s="44"/>
      <c r="BK38" s="44"/>
      <c r="BL38" s="44"/>
      <c r="BM38" s="44">
        <v>2198</v>
      </c>
      <c r="BN38" s="44"/>
      <c r="BO38" s="44"/>
      <c r="BP38" s="114"/>
      <c r="BQ38" s="114">
        <v>2263</v>
      </c>
      <c r="BR38" s="114">
        <v>1421</v>
      </c>
      <c r="BS38" s="33">
        <f t="shared" ref="BS38:BS39" si="24">IF(SUM(C38:BR38)=0,"",SUM(C38:BR38))</f>
        <v>20469</v>
      </c>
      <c r="BT38" s="8"/>
      <c r="BU38" s="12"/>
      <c r="BV38" s="86" t="s">
        <v>146</v>
      </c>
      <c r="BX38" s="25">
        <v>19048</v>
      </c>
      <c r="BY38" s="33">
        <f>+BS38-BX38</f>
        <v>1421</v>
      </c>
    </row>
    <row r="39" spans="1:77" x14ac:dyDescent="0.25">
      <c r="A39" s="87" t="s">
        <v>147</v>
      </c>
      <c r="B39" s="9" t="s">
        <v>121</v>
      </c>
      <c r="C39" s="44"/>
      <c r="D39" s="44"/>
      <c r="E39" s="44"/>
      <c r="F39" s="44"/>
      <c r="G39" s="44"/>
      <c r="H39" s="44"/>
      <c r="I39" s="44">
        <v>8</v>
      </c>
      <c r="J39" s="44"/>
      <c r="K39" s="44"/>
      <c r="L39" s="44"/>
      <c r="M39" s="44"/>
      <c r="N39" s="44"/>
      <c r="O39" s="44"/>
      <c r="P39" s="44">
        <v>3</v>
      </c>
      <c r="Q39" s="44"/>
      <c r="R39" s="44">
        <v>6</v>
      </c>
      <c r="S39" s="44"/>
      <c r="T39" s="44">
        <v>8</v>
      </c>
      <c r="U39" s="44"/>
      <c r="V39" s="44"/>
      <c r="W39" s="44"/>
      <c r="X39" s="44"/>
      <c r="Y39" s="44"/>
      <c r="Z39" s="44"/>
      <c r="AA39" s="44"/>
      <c r="AB39" s="44">
        <v>6</v>
      </c>
      <c r="AC39" s="44"/>
      <c r="AD39" s="44"/>
      <c r="AE39" s="44"/>
      <c r="AF39" s="44">
        <v>9</v>
      </c>
      <c r="AG39" s="44"/>
      <c r="AH39" s="44"/>
      <c r="AI39" s="44"/>
      <c r="AJ39" s="44"/>
      <c r="AK39" s="44"/>
      <c r="AL39" s="44"/>
      <c r="AM39" s="44"/>
      <c r="AN39" s="44">
        <v>18</v>
      </c>
      <c r="AO39" s="44"/>
      <c r="AP39" s="44">
        <v>4</v>
      </c>
      <c r="AQ39" s="44"/>
      <c r="AR39" s="44"/>
      <c r="AS39" s="44"/>
      <c r="AT39" s="44"/>
      <c r="AU39" s="44">
        <v>14</v>
      </c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>
        <v>5</v>
      </c>
      <c r="BI39" s="44"/>
      <c r="BJ39" s="44"/>
      <c r="BK39" s="44"/>
      <c r="BL39" s="44"/>
      <c r="BM39" s="44">
        <v>12</v>
      </c>
      <c r="BN39" s="44"/>
      <c r="BO39" s="44"/>
      <c r="BP39" s="45"/>
      <c r="BQ39" s="44">
        <v>14</v>
      </c>
      <c r="BR39" s="44">
        <v>8</v>
      </c>
      <c r="BS39" s="33">
        <f t="shared" si="24"/>
        <v>115</v>
      </c>
      <c r="BT39" s="27">
        <f t="shared" ref="BT39" si="25">IF(COUNTA(C39:BR39)=0,"",COUNTA(C39:BR39))</f>
        <v>13</v>
      </c>
      <c r="BU39" s="11"/>
      <c r="BV39" s="87" t="s">
        <v>147</v>
      </c>
      <c r="BX39" s="25">
        <v>107</v>
      </c>
      <c r="BY39" s="33">
        <f>+BS39-BX39</f>
        <v>8</v>
      </c>
    </row>
    <row r="40" spans="1:77" x14ac:dyDescent="0.25">
      <c r="A40" s="88" t="s">
        <v>148</v>
      </c>
      <c r="B40" s="9" t="s">
        <v>123</v>
      </c>
      <c r="C40" s="43"/>
      <c r="D40" s="43"/>
      <c r="E40" s="43"/>
      <c r="F40" s="43"/>
      <c r="G40" s="43"/>
      <c r="H40" s="43"/>
      <c r="I40" s="30">
        <f>IF(I38="","",I38/I39)</f>
        <v>181</v>
      </c>
      <c r="J40" s="30"/>
      <c r="K40" s="30"/>
      <c r="L40" s="30"/>
      <c r="M40" s="30"/>
      <c r="N40" s="30"/>
      <c r="O40" s="30"/>
      <c r="P40" s="30">
        <f>IF(P38="","",P38/P39)</f>
        <v>177.33333333333334</v>
      </c>
      <c r="Q40" s="30"/>
      <c r="R40" s="30">
        <f>IF(R38="","",R38/R39)</f>
        <v>178.5</v>
      </c>
      <c r="S40" s="30"/>
      <c r="T40" s="30">
        <f>IF(T38="","",T38/T39)</f>
        <v>183.125</v>
      </c>
      <c r="U40" s="30"/>
      <c r="V40" s="30"/>
      <c r="W40" s="30"/>
      <c r="X40" s="30"/>
      <c r="Y40" s="30"/>
      <c r="Z40" s="30"/>
      <c r="AA40" s="30"/>
      <c r="AB40" s="30">
        <f>IF(AB38="","",AB38/AB39)</f>
        <v>181.33333333333334</v>
      </c>
      <c r="AC40" s="30"/>
      <c r="AD40" s="30"/>
      <c r="AE40" s="30"/>
      <c r="AF40" s="30">
        <f>IF(AF38="","",AF38/AF39)</f>
        <v>174.88888888888889</v>
      </c>
      <c r="AG40" s="30"/>
      <c r="AH40" s="30"/>
      <c r="AI40" s="30"/>
      <c r="AJ40" s="30"/>
      <c r="AK40" s="30"/>
      <c r="AL40" s="30"/>
      <c r="AM40" s="30"/>
      <c r="AN40" s="30">
        <f>IF(AN38="","",AN38/AN39)</f>
        <v>182</v>
      </c>
      <c r="AO40" s="30"/>
      <c r="AP40" s="30">
        <f>IF(AP38="","",AP38/AP39)</f>
        <v>169</v>
      </c>
      <c r="AQ40" s="30"/>
      <c r="AR40" s="30"/>
      <c r="AS40" s="30"/>
      <c r="AT40" s="30"/>
      <c r="AU40" s="30">
        <f>IF(AU38="","",AU38/AU39)</f>
        <v>187.5</v>
      </c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>
        <f>IF(BH38="","",BH38/BH39)</f>
        <v>166.4</v>
      </c>
      <c r="BI40" s="30"/>
      <c r="BJ40" s="30"/>
      <c r="BK40" s="30"/>
      <c r="BL40" s="30"/>
      <c r="BM40" s="30">
        <f>IF(BM38="","",BM38/BM39)</f>
        <v>183.16666666666666</v>
      </c>
      <c r="BN40" s="30"/>
      <c r="BO40" s="30"/>
      <c r="BP40" s="30"/>
      <c r="BQ40" s="30">
        <f>IF(BQ38="","",BQ38/BQ39)</f>
        <v>161.64285714285714</v>
      </c>
      <c r="BR40" s="30">
        <f>IF(BR38="","",BR38/BR39)</f>
        <v>177.625</v>
      </c>
      <c r="BS40" s="30">
        <f t="shared" ref="BS40" si="26">IF(BS38="","",BS38/BS39)</f>
        <v>177.99130434782609</v>
      </c>
      <c r="BT40" s="10"/>
      <c r="BU40" s="11"/>
      <c r="BV40" s="88" t="s">
        <v>148</v>
      </c>
      <c r="BW40" s="12"/>
      <c r="BX40" s="30">
        <f>IF(BX38="","",BX38/BX39)</f>
        <v>178.01869158878506</v>
      </c>
      <c r="BY40" s="55"/>
    </row>
    <row r="41" spans="1:77" x14ac:dyDescent="0.25">
      <c r="A41" s="93" t="s">
        <v>146</v>
      </c>
      <c r="B41" s="9" t="s">
        <v>119</v>
      </c>
      <c r="C41" s="44"/>
      <c r="D41" s="44"/>
      <c r="E41" s="44">
        <v>1881</v>
      </c>
      <c r="F41" s="44"/>
      <c r="G41" s="44"/>
      <c r="H41" s="44"/>
      <c r="I41" s="44"/>
      <c r="J41" s="44">
        <v>1736</v>
      </c>
      <c r="K41" s="44"/>
      <c r="L41" s="44"/>
      <c r="M41" s="44"/>
      <c r="N41" s="44"/>
      <c r="O41" s="44"/>
      <c r="P41" s="44"/>
      <c r="Q41" s="44"/>
      <c r="R41" s="44">
        <v>1031</v>
      </c>
      <c r="S41" s="44"/>
      <c r="T41" s="44">
        <v>1333</v>
      </c>
      <c r="U41" s="44"/>
      <c r="V41" s="44"/>
      <c r="W41" s="44"/>
      <c r="X41" s="44"/>
      <c r="Y41" s="44"/>
      <c r="Z41" s="44"/>
      <c r="AA41" s="44"/>
      <c r="AB41" s="44">
        <v>983</v>
      </c>
      <c r="AC41" s="44"/>
      <c r="AD41" s="44"/>
      <c r="AE41" s="44"/>
      <c r="AF41" s="44"/>
      <c r="AG41" s="44"/>
      <c r="AH41" s="44"/>
      <c r="AI41" s="44">
        <v>1784</v>
      </c>
      <c r="AJ41" s="44"/>
      <c r="AK41" s="44"/>
      <c r="AL41" s="44"/>
      <c r="AM41" s="44"/>
      <c r="AN41" s="44">
        <v>3227</v>
      </c>
      <c r="AO41" s="44"/>
      <c r="AP41" s="44"/>
      <c r="AQ41" s="44"/>
      <c r="AR41" s="44"/>
      <c r="AS41" s="44"/>
      <c r="AT41" s="44"/>
      <c r="AU41" s="44">
        <v>2285</v>
      </c>
      <c r="AV41" s="44">
        <v>1826</v>
      </c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>
        <v>2053</v>
      </c>
      <c r="BN41" s="44"/>
      <c r="BO41" s="44"/>
      <c r="BP41" s="44"/>
      <c r="BQ41" s="44">
        <v>2415</v>
      </c>
      <c r="BR41" s="44">
        <v>1337</v>
      </c>
      <c r="BS41" s="33">
        <f t="shared" ref="BS41:BS42" si="27">IF(SUM(C41:BR41)=0,"",SUM(C41:BR41))</f>
        <v>21891</v>
      </c>
      <c r="BT41" s="8"/>
      <c r="BU41" s="12"/>
      <c r="BV41" s="93" t="s">
        <v>146</v>
      </c>
      <c r="BW41" s="12"/>
      <c r="BX41" s="25">
        <v>20554</v>
      </c>
      <c r="BY41" s="33">
        <f>+BS41-BX41</f>
        <v>1337</v>
      </c>
    </row>
    <row r="42" spans="1:77" x14ac:dyDescent="0.25">
      <c r="A42" s="94" t="s">
        <v>149</v>
      </c>
      <c r="B42" s="9" t="s">
        <v>121</v>
      </c>
      <c r="C42" s="44"/>
      <c r="D42" s="44"/>
      <c r="E42" s="44">
        <v>11</v>
      </c>
      <c r="F42" s="44"/>
      <c r="G42" s="44"/>
      <c r="H42" s="44"/>
      <c r="I42" s="44"/>
      <c r="J42" s="44">
        <v>11</v>
      </c>
      <c r="K42" s="44"/>
      <c r="L42" s="44"/>
      <c r="M42" s="44"/>
      <c r="N42" s="44"/>
      <c r="O42" s="44"/>
      <c r="P42" s="44"/>
      <c r="Q42" s="44"/>
      <c r="R42" s="44">
        <v>6</v>
      </c>
      <c r="S42" s="44"/>
      <c r="T42" s="44">
        <v>8</v>
      </c>
      <c r="U42" s="44"/>
      <c r="V42" s="44"/>
      <c r="W42" s="44"/>
      <c r="X42" s="44"/>
      <c r="Y42" s="44"/>
      <c r="Z42" s="44"/>
      <c r="AA42" s="44"/>
      <c r="AB42" s="44">
        <v>6</v>
      </c>
      <c r="AC42" s="44"/>
      <c r="AD42" s="44"/>
      <c r="AE42" s="44"/>
      <c r="AF42" s="44"/>
      <c r="AG42" s="44"/>
      <c r="AH42" s="44"/>
      <c r="AI42" s="44">
        <v>11</v>
      </c>
      <c r="AJ42" s="44"/>
      <c r="AK42" s="44"/>
      <c r="AL42" s="44"/>
      <c r="AM42" s="44"/>
      <c r="AN42" s="44">
        <v>18</v>
      </c>
      <c r="AO42" s="44"/>
      <c r="AP42" s="44"/>
      <c r="AQ42" s="44"/>
      <c r="AR42" s="44"/>
      <c r="AS42" s="44"/>
      <c r="AT42" s="44"/>
      <c r="AU42" s="44">
        <v>14</v>
      </c>
      <c r="AV42" s="44">
        <v>11</v>
      </c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>
        <v>12</v>
      </c>
      <c r="BN42" s="44"/>
      <c r="BO42" s="44"/>
      <c r="BP42" s="27"/>
      <c r="BQ42" s="44">
        <v>14</v>
      </c>
      <c r="BR42" s="44">
        <v>8</v>
      </c>
      <c r="BS42" s="33">
        <f t="shared" si="27"/>
        <v>130</v>
      </c>
      <c r="BT42" s="27">
        <f t="shared" ref="BT42" si="28">IF(COUNTA(C42:BR42)=0,"",COUNTA(C42:BR42))</f>
        <v>12</v>
      </c>
      <c r="BU42" s="12"/>
      <c r="BV42" s="94" t="s">
        <v>149</v>
      </c>
      <c r="BW42" s="12"/>
      <c r="BX42" s="25">
        <v>122</v>
      </c>
      <c r="BY42" s="33">
        <f>+BS42-BX42</f>
        <v>8</v>
      </c>
    </row>
    <row r="43" spans="1:77" x14ac:dyDescent="0.25">
      <c r="A43" s="102" t="s">
        <v>150</v>
      </c>
      <c r="B43" s="9" t="s">
        <v>123</v>
      </c>
      <c r="C43" s="35"/>
      <c r="D43" s="35"/>
      <c r="E43" s="30">
        <f>IF(E41="","",E41/E42)</f>
        <v>171</v>
      </c>
      <c r="F43" s="30"/>
      <c r="G43" s="30"/>
      <c r="H43" s="30"/>
      <c r="I43" s="30"/>
      <c r="J43" s="30">
        <f>IF(J41="","",J41/J42)</f>
        <v>157.81818181818181</v>
      </c>
      <c r="K43" s="30"/>
      <c r="L43" s="30"/>
      <c r="M43" s="30"/>
      <c r="N43" s="30"/>
      <c r="O43" s="30"/>
      <c r="P43" s="30"/>
      <c r="Q43" s="30"/>
      <c r="R43" s="30">
        <f>IF(R41="","",R41/R42)</f>
        <v>171.83333333333334</v>
      </c>
      <c r="S43" s="30"/>
      <c r="T43" s="30">
        <f>IF(T41="","",T41/T42)</f>
        <v>166.625</v>
      </c>
      <c r="U43" s="30"/>
      <c r="V43" s="30"/>
      <c r="W43" s="30"/>
      <c r="X43" s="30"/>
      <c r="Y43" s="30"/>
      <c r="Z43" s="30"/>
      <c r="AA43" s="30"/>
      <c r="AB43" s="30">
        <f>IF(AB41="","",AB41/AB42)</f>
        <v>163.83333333333334</v>
      </c>
      <c r="AC43" s="30"/>
      <c r="AD43" s="30"/>
      <c r="AE43" s="30"/>
      <c r="AF43" s="30"/>
      <c r="AG43" s="30"/>
      <c r="AH43" s="30"/>
      <c r="AI43" s="30">
        <f>IF(AI41="","",AI41/AI42)</f>
        <v>162.18181818181819</v>
      </c>
      <c r="AJ43" s="30"/>
      <c r="AK43" s="30"/>
      <c r="AL43" s="30"/>
      <c r="AM43" s="30"/>
      <c r="AN43" s="30">
        <f>IF(AN41="","",AN41/AN42)</f>
        <v>179.27777777777777</v>
      </c>
      <c r="AO43" s="30"/>
      <c r="AP43" s="30"/>
      <c r="AQ43" s="30"/>
      <c r="AR43" s="30"/>
      <c r="AS43" s="30"/>
      <c r="AT43" s="30"/>
      <c r="AU43" s="30">
        <f>IF(AU41="","",AU41/AU42)</f>
        <v>163.21428571428572</v>
      </c>
      <c r="AV43" s="30">
        <f>IF(AV41="","",AV41/AV42)</f>
        <v>166</v>
      </c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>
        <f>IF(BM41="","",BM41/BM42)</f>
        <v>171.08333333333334</v>
      </c>
      <c r="BN43" s="30"/>
      <c r="BO43" s="30"/>
      <c r="BP43" s="30"/>
      <c r="BQ43" s="30">
        <f>IF(BQ41="","",BQ41/BQ42)</f>
        <v>172.5</v>
      </c>
      <c r="BR43" s="30">
        <f>IF(BR41="","",BR41/BR42)</f>
        <v>167.125</v>
      </c>
      <c r="BS43" s="30">
        <f t="shared" ref="BS43" si="29">IF(BS41="","",BS41/BS42)</f>
        <v>168.3923076923077</v>
      </c>
      <c r="BT43" s="10"/>
      <c r="BU43" s="12"/>
      <c r="BV43" s="85" t="s">
        <v>150</v>
      </c>
      <c r="BW43" s="12"/>
      <c r="BX43" s="30">
        <f>IF(BX41="","",BX41/BX42)</f>
        <v>168.47540983606558</v>
      </c>
      <c r="BY43" s="55"/>
    </row>
    <row r="44" spans="1:77" x14ac:dyDescent="0.25">
      <c r="A44" s="93" t="s">
        <v>146</v>
      </c>
      <c r="B44" s="9" t="s">
        <v>119</v>
      </c>
      <c r="C44" s="44"/>
      <c r="D44" s="44"/>
      <c r="E44" s="44"/>
      <c r="F44" s="44"/>
      <c r="G44" s="44"/>
      <c r="H44" s="44"/>
      <c r="I44" s="44"/>
      <c r="J44" s="44"/>
      <c r="K44" s="44">
        <v>971</v>
      </c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>
        <v>927</v>
      </c>
      <c r="AC44" s="44"/>
      <c r="AD44" s="44"/>
      <c r="AE44" s="44"/>
      <c r="AF44" s="44"/>
      <c r="AG44" s="44"/>
      <c r="AH44" s="44"/>
      <c r="AI44" s="44"/>
      <c r="AJ44" s="44">
        <f>293+375+284+156</f>
        <v>1108</v>
      </c>
      <c r="AK44" s="44"/>
      <c r="AL44" s="44"/>
      <c r="AM44" s="44"/>
      <c r="AN44" s="44"/>
      <c r="AO44" s="44"/>
      <c r="AP44" s="44"/>
      <c r="AQ44" s="44"/>
      <c r="AR44" s="44"/>
      <c r="AS44" s="44">
        <v>1028</v>
      </c>
      <c r="AT44" s="44"/>
      <c r="AU44" s="44"/>
      <c r="AV44" s="44"/>
      <c r="AW44" s="44">
        <v>633</v>
      </c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>
        <v>1544</v>
      </c>
      <c r="BK44" s="44"/>
      <c r="BL44" s="44"/>
      <c r="BM44" s="44"/>
      <c r="BN44" s="44"/>
      <c r="BO44" s="44"/>
      <c r="BP44" s="27"/>
      <c r="BQ44" s="44"/>
      <c r="BR44" s="44"/>
      <c r="BS44" s="33">
        <f t="shared" ref="BS44:BS45" si="30">IF(SUM(C44:BR44)=0,"",SUM(C44:BR44))</f>
        <v>6211</v>
      </c>
      <c r="BT44" s="8"/>
      <c r="BU44" s="12"/>
      <c r="BV44" s="93" t="s">
        <v>146</v>
      </c>
      <c r="BW44" s="12"/>
      <c r="BX44" s="25">
        <v>6211</v>
      </c>
      <c r="BY44" s="45">
        <f>+BS44-BX44</f>
        <v>0</v>
      </c>
    </row>
    <row r="45" spans="1:77" x14ac:dyDescent="0.25">
      <c r="A45" s="91" t="s">
        <v>151</v>
      </c>
      <c r="B45" s="9" t="s">
        <v>121</v>
      </c>
      <c r="C45" s="44"/>
      <c r="D45" s="44"/>
      <c r="E45" s="44"/>
      <c r="F45" s="44"/>
      <c r="G45" s="44"/>
      <c r="H45" s="44"/>
      <c r="I45" s="44"/>
      <c r="J45" s="44"/>
      <c r="K45" s="44">
        <v>7</v>
      </c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>
        <v>6</v>
      </c>
      <c r="AC45" s="44"/>
      <c r="AD45" s="44"/>
      <c r="AE45" s="44"/>
      <c r="AF45" s="44"/>
      <c r="AG45" s="44"/>
      <c r="AH45" s="44"/>
      <c r="AI45" s="44"/>
      <c r="AJ45" s="44">
        <v>7</v>
      </c>
      <c r="AK45" s="44"/>
      <c r="AL45" s="44"/>
      <c r="AM45" s="44"/>
      <c r="AN45" s="44"/>
      <c r="AO45" s="44"/>
      <c r="AP45" s="44"/>
      <c r="AQ45" s="44"/>
      <c r="AR45" s="44"/>
      <c r="AS45" s="44">
        <v>6</v>
      </c>
      <c r="AT45" s="44"/>
      <c r="AU45" s="44"/>
      <c r="AV45" s="44"/>
      <c r="AW45" s="44">
        <v>4</v>
      </c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>
        <v>10</v>
      </c>
      <c r="BK45" s="44"/>
      <c r="BL45" s="44"/>
      <c r="BM45" s="44"/>
      <c r="BN45" s="44"/>
      <c r="BO45" s="44"/>
      <c r="BP45" s="27"/>
      <c r="BQ45" s="44"/>
      <c r="BR45" s="44"/>
      <c r="BS45" s="33">
        <f t="shared" si="30"/>
        <v>40</v>
      </c>
      <c r="BT45" s="27">
        <f t="shared" ref="BT45" si="31">IF(COUNTA(C45:BR45)=0,"",COUNTA(C45:BR45))</f>
        <v>6</v>
      </c>
      <c r="BU45" s="12"/>
      <c r="BV45" s="91" t="s">
        <v>151</v>
      </c>
      <c r="BW45" s="12"/>
      <c r="BX45" s="25">
        <v>40</v>
      </c>
      <c r="BY45" s="45">
        <f>+BS45-BX45</f>
        <v>0</v>
      </c>
    </row>
    <row r="46" spans="1:77" x14ac:dyDescent="0.25">
      <c r="A46" s="85" t="s">
        <v>152</v>
      </c>
      <c r="B46" s="9" t="s">
        <v>123</v>
      </c>
      <c r="C46" s="43"/>
      <c r="D46" s="43"/>
      <c r="E46" s="43"/>
      <c r="F46" s="43"/>
      <c r="G46" s="43"/>
      <c r="H46" s="43"/>
      <c r="I46" s="43"/>
      <c r="J46" s="43"/>
      <c r="K46" s="30">
        <f>IF(K44="","",K44/K45)</f>
        <v>138.71428571428572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>
        <f>IF(AB44="","",AB44/AB45)</f>
        <v>154.5</v>
      </c>
      <c r="AC46" s="30"/>
      <c r="AD46" s="30"/>
      <c r="AE46" s="30"/>
      <c r="AF46" s="30"/>
      <c r="AG46" s="30"/>
      <c r="AH46" s="30"/>
      <c r="AI46" s="30"/>
      <c r="AJ46" s="30">
        <f>IF(AJ44="","",AJ44/AJ45)</f>
        <v>158.28571428571428</v>
      </c>
      <c r="AK46" s="30"/>
      <c r="AL46" s="30"/>
      <c r="AM46" s="30"/>
      <c r="AN46" s="30"/>
      <c r="AO46" s="30"/>
      <c r="AP46" s="30"/>
      <c r="AQ46" s="30"/>
      <c r="AR46" s="30"/>
      <c r="AS46" s="30">
        <f>IF(AS44="","",AS44/AS45)</f>
        <v>171.33333333333334</v>
      </c>
      <c r="AT46" s="30"/>
      <c r="AU46" s="30"/>
      <c r="AV46" s="30"/>
      <c r="AW46" s="30">
        <f>IF(AW44="","",AW44/AW45)</f>
        <v>158.25</v>
      </c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>
        <f>IF(BJ44="","",BJ44/BJ45)</f>
        <v>154.4</v>
      </c>
      <c r="BK46" s="30"/>
      <c r="BL46" s="30"/>
      <c r="BM46" s="30"/>
      <c r="BN46" s="30"/>
      <c r="BO46" s="30"/>
      <c r="BP46" s="43"/>
      <c r="BQ46" s="43"/>
      <c r="BR46" s="43"/>
      <c r="BS46" s="30">
        <f t="shared" ref="BS46" si="32">IF(BS44="","",BS44/BS45)</f>
        <v>155.27500000000001</v>
      </c>
      <c r="BT46" s="10"/>
      <c r="BU46" s="12"/>
      <c r="BV46" s="85" t="s">
        <v>152</v>
      </c>
      <c r="BW46" s="12"/>
      <c r="BX46" s="30">
        <f>IF(BX44="","",BX44/BX45)</f>
        <v>155.27500000000001</v>
      </c>
      <c r="BY46" s="55"/>
    </row>
    <row r="47" spans="1:77" x14ac:dyDescent="0.25">
      <c r="A47" s="86" t="s">
        <v>153</v>
      </c>
      <c r="B47" s="7" t="s">
        <v>119</v>
      </c>
      <c r="C47" s="39">
        <v>3280</v>
      </c>
      <c r="D47" s="39"/>
      <c r="E47" s="39"/>
      <c r="F47" s="39"/>
      <c r="G47" s="39"/>
      <c r="H47" s="39"/>
      <c r="I47" s="39">
        <v>1379</v>
      </c>
      <c r="J47" s="39"/>
      <c r="K47" s="39"/>
      <c r="L47" s="39"/>
      <c r="M47" s="39"/>
      <c r="N47" s="39"/>
      <c r="O47" s="39">
        <v>726</v>
      </c>
      <c r="P47" s="39"/>
      <c r="Q47" s="39"/>
      <c r="R47" s="39"/>
      <c r="S47" s="39"/>
      <c r="T47" s="39">
        <v>1493</v>
      </c>
      <c r="U47" s="39"/>
      <c r="V47" s="39"/>
      <c r="W47" s="39"/>
      <c r="X47" s="39"/>
      <c r="Y47" s="39"/>
      <c r="Z47" s="39">
        <v>1456</v>
      </c>
      <c r="AA47" s="39"/>
      <c r="AB47" s="39">
        <v>1064</v>
      </c>
      <c r="AC47" s="39"/>
      <c r="AD47" s="39"/>
      <c r="AE47" s="39"/>
      <c r="AF47" s="39">
        <v>1674</v>
      </c>
      <c r="AG47" s="39"/>
      <c r="AH47" s="39"/>
      <c r="AI47" s="39"/>
      <c r="AJ47" s="39"/>
      <c r="AK47" s="39"/>
      <c r="AL47" s="39"/>
      <c r="AM47" s="39"/>
      <c r="AN47" s="39">
        <v>3448</v>
      </c>
      <c r="AO47" s="39">
        <v>576</v>
      </c>
      <c r="AP47" s="39"/>
      <c r="AQ47" s="39"/>
      <c r="AR47" s="39"/>
      <c r="AS47" s="39"/>
      <c r="AT47" s="39"/>
      <c r="AU47" s="39">
        <v>2673</v>
      </c>
      <c r="AV47" s="39"/>
      <c r="AW47" s="39"/>
      <c r="AX47" s="39"/>
      <c r="AY47" s="39"/>
      <c r="AZ47" s="39">
        <v>2490</v>
      </c>
      <c r="BA47" s="39"/>
      <c r="BB47" s="39"/>
      <c r="BC47" s="39"/>
      <c r="BD47" s="39"/>
      <c r="BE47" s="39"/>
      <c r="BF47" s="39"/>
      <c r="BG47" s="39">
        <v>1001</v>
      </c>
      <c r="BH47" s="39"/>
      <c r="BI47" s="39"/>
      <c r="BJ47" s="39"/>
      <c r="BK47" s="39"/>
      <c r="BL47" s="39"/>
      <c r="BM47" s="39"/>
      <c r="BN47" s="39"/>
      <c r="BO47" s="39">
        <v>2665</v>
      </c>
      <c r="BP47" s="39">
        <v>2671</v>
      </c>
      <c r="BQ47" s="39">
        <v>2202</v>
      </c>
      <c r="BR47" s="39">
        <v>1420</v>
      </c>
      <c r="BS47" s="33">
        <f t="shared" ref="BS47:BS48" si="33">IF(SUM(C47:BR47)=0,"",SUM(C47:BR47))</f>
        <v>30218</v>
      </c>
      <c r="BT47" s="8"/>
      <c r="BU47" s="11"/>
      <c r="BV47" s="86" t="s">
        <v>153</v>
      </c>
      <c r="BW47" s="14"/>
      <c r="BX47" s="25">
        <v>28798</v>
      </c>
      <c r="BY47" s="33">
        <f>+BS47-BX47</f>
        <v>1420</v>
      </c>
    </row>
    <row r="48" spans="1:77" x14ac:dyDescent="0.25">
      <c r="A48" s="87" t="s">
        <v>154</v>
      </c>
      <c r="B48" s="9" t="s">
        <v>121</v>
      </c>
      <c r="C48" s="39">
        <v>18</v>
      </c>
      <c r="D48" s="39"/>
      <c r="E48" s="39"/>
      <c r="F48" s="39"/>
      <c r="G48" s="39"/>
      <c r="H48" s="39"/>
      <c r="I48" s="39">
        <v>8</v>
      </c>
      <c r="J48" s="39"/>
      <c r="K48" s="39"/>
      <c r="L48" s="39"/>
      <c r="M48" s="39"/>
      <c r="N48" s="39"/>
      <c r="O48" s="39">
        <v>4</v>
      </c>
      <c r="P48" s="39"/>
      <c r="Q48" s="39"/>
      <c r="R48" s="39"/>
      <c r="S48" s="39"/>
      <c r="T48" s="39">
        <v>8</v>
      </c>
      <c r="U48" s="39"/>
      <c r="V48" s="39"/>
      <c r="W48" s="39"/>
      <c r="X48" s="39"/>
      <c r="Y48" s="39"/>
      <c r="Z48" s="39">
        <v>8</v>
      </c>
      <c r="AA48" s="39"/>
      <c r="AB48" s="39">
        <v>6</v>
      </c>
      <c r="AC48" s="39"/>
      <c r="AD48" s="39"/>
      <c r="AE48" s="39"/>
      <c r="AF48" s="39">
        <v>9</v>
      </c>
      <c r="AG48" s="39"/>
      <c r="AH48" s="39"/>
      <c r="AI48" s="39"/>
      <c r="AJ48" s="39"/>
      <c r="AK48" s="39"/>
      <c r="AL48" s="39"/>
      <c r="AM48" s="39"/>
      <c r="AN48" s="39">
        <v>18</v>
      </c>
      <c r="AO48" s="39">
        <v>4</v>
      </c>
      <c r="AP48" s="39"/>
      <c r="AQ48" s="39"/>
      <c r="AR48" s="39"/>
      <c r="AS48" s="39"/>
      <c r="AT48" s="39"/>
      <c r="AU48" s="39">
        <v>14</v>
      </c>
      <c r="AV48" s="39"/>
      <c r="AW48" s="39"/>
      <c r="AX48" s="39"/>
      <c r="AY48" s="39"/>
      <c r="AZ48" s="39">
        <v>14</v>
      </c>
      <c r="BA48" s="39"/>
      <c r="BB48" s="39"/>
      <c r="BC48" s="39"/>
      <c r="BD48" s="39"/>
      <c r="BE48" s="39"/>
      <c r="BF48" s="39"/>
      <c r="BG48" s="39">
        <v>5</v>
      </c>
      <c r="BH48" s="39"/>
      <c r="BI48" s="39"/>
      <c r="BJ48" s="39"/>
      <c r="BK48" s="39"/>
      <c r="BL48" s="39"/>
      <c r="BM48" s="39"/>
      <c r="BN48" s="39"/>
      <c r="BO48" s="39">
        <v>16</v>
      </c>
      <c r="BP48" s="39">
        <v>15</v>
      </c>
      <c r="BQ48" s="39">
        <v>14</v>
      </c>
      <c r="BR48" s="39">
        <v>8</v>
      </c>
      <c r="BS48" s="33">
        <f t="shared" si="33"/>
        <v>169</v>
      </c>
      <c r="BT48" s="27">
        <f t="shared" ref="BT48" si="34">IF(COUNTA(C48:BR48)=0,"",COUNTA(C48:BR48))</f>
        <v>16</v>
      </c>
      <c r="BU48" s="11"/>
      <c r="BV48" s="87" t="s">
        <v>154</v>
      </c>
      <c r="BW48" s="14"/>
      <c r="BX48" s="25">
        <v>161</v>
      </c>
      <c r="BY48" s="33">
        <f>+BS48-BX48</f>
        <v>8</v>
      </c>
    </row>
    <row r="49" spans="1:77" x14ac:dyDescent="0.25">
      <c r="A49" s="88" t="s">
        <v>155</v>
      </c>
      <c r="B49" s="9" t="s">
        <v>123</v>
      </c>
      <c r="C49" s="30">
        <f>IF(C47="","",C47/C48)</f>
        <v>182.22222222222223</v>
      </c>
      <c r="D49" s="35"/>
      <c r="E49" s="35"/>
      <c r="F49" s="35"/>
      <c r="G49" s="35"/>
      <c r="H49" s="35"/>
      <c r="I49" s="30">
        <f>IF(I47="","",I47/I48)</f>
        <v>172.375</v>
      </c>
      <c r="J49" s="30"/>
      <c r="K49" s="30"/>
      <c r="L49" s="30"/>
      <c r="M49" s="30"/>
      <c r="N49" s="30"/>
      <c r="O49" s="30">
        <f>IF(O47="","",O47/O48)</f>
        <v>181.5</v>
      </c>
      <c r="P49" s="30"/>
      <c r="Q49" s="30"/>
      <c r="R49" s="30"/>
      <c r="S49" s="30"/>
      <c r="T49" s="30">
        <f>IF(T47="","",T47/T48)</f>
        <v>186.625</v>
      </c>
      <c r="U49" s="30"/>
      <c r="V49" s="30"/>
      <c r="W49" s="30"/>
      <c r="X49" s="30"/>
      <c r="Y49" s="30"/>
      <c r="Z49" s="30">
        <f>IF(Z47="","",Z47/Z48)</f>
        <v>182</v>
      </c>
      <c r="AA49" s="30"/>
      <c r="AB49" s="30">
        <f>IF(AB47="","",AB47/AB48)</f>
        <v>177.33333333333334</v>
      </c>
      <c r="AC49" s="30"/>
      <c r="AD49" s="30"/>
      <c r="AE49" s="30"/>
      <c r="AF49" s="30">
        <f>IF(AF47="","",AF47/AF48)</f>
        <v>186</v>
      </c>
      <c r="AG49" s="30"/>
      <c r="AH49" s="30"/>
      <c r="AI49" s="30"/>
      <c r="AJ49" s="30"/>
      <c r="AK49" s="30"/>
      <c r="AL49" s="30"/>
      <c r="AM49" s="30"/>
      <c r="AN49" s="30">
        <f>IF(AN47="","",AN47/AN48)</f>
        <v>191.55555555555554</v>
      </c>
      <c r="AO49" s="30">
        <f>IF(AO47="","",AO47/AO48)</f>
        <v>144</v>
      </c>
      <c r="AP49" s="30"/>
      <c r="AQ49" s="30"/>
      <c r="AR49" s="30"/>
      <c r="AS49" s="30"/>
      <c r="AT49" s="30"/>
      <c r="AU49" s="30">
        <f>IF(AU47="","",AU47/AU48)</f>
        <v>190.92857142857142</v>
      </c>
      <c r="AV49" s="30"/>
      <c r="AW49" s="30"/>
      <c r="AX49" s="30"/>
      <c r="AY49" s="30"/>
      <c r="AZ49" s="30">
        <f>IF(AZ47="","",AZ47/AZ48)</f>
        <v>177.85714285714286</v>
      </c>
      <c r="BA49" s="30"/>
      <c r="BB49" s="30"/>
      <c r="BC49" s="30"/>
      <c r="BD49" s="30"/>
      <c r="BE49" s="30"/>
      <c r="BF49" s="30"/>
      <c r="BG49" s="46">
        <f>IF(BG47="","",BG47/BG48)</f>
        <v>200.2</v>
      </c>
      <c r="BH49" s="30"/>
      <c r="BI49" s="30"/>
      <c r="BJ49" s="30"/>
      <c r="BK49" s="30"/>
      <c r="BL49" s="30"/>
      <c r="BM49" s="30"/>
      <c r="BN49" s="30"/>
      <c r="BO49" s="30">
        <f>IF(BO47="","",BO47/BO48)</f>
        <v>166.5625</v>
      </c>
      <c r="BP49" s="30">
        <f>IF(BP47="","",BP47/BP48)</f>
        <v>178.06666666666666</v>
      </c>
      <c r="BQ49" s="30">
        <f>IF(BQ47="","",BQ47/BQ48)</f>
        <v>157.28571428571428</v>
      </c>
      <c r="BR49" s="30">
        <f>IF(BR47="","",BR47/BR48)</f>
        <v>177.5</v>
      </c>
      <c r="BS49" s="30">
        <f t="shared" ref="BS49" si="35">IF(BS47="","",BS47/BS48)</f>
        <v>178.80473372781066</v>
      </c>
      <c r="BT49" s="10"/>
      <c r="BU49" s="11"/>
      <c r="BV49" s="88" t="s">
        <v>155</v>
      </c>
      <c r="BW49" s="14"/>
      <c r="BX49" s="30">
        <f>IF(BX47="","",BX47/BX48)</f>
        <v>178.86956521739131</v>
      </c>
      <c r="BY49" s="55"/>
    </row>
    <row r="50" spans="1:77" x14ac:dyDescent="0.25">
      <c r="A50" s="86" t="s">
        <v>156</v>
      </c>
      <c r="B50" s="7" t="s">
        <v>119</v>
      </c>
      <c r="C50" s="39">
        <v>3274</v>
      </c>
      <c r="D50" s="39"/>
      <c r="E50" s="39"/>
      <c r="F50" s="39">
        <v>1072</v>
      </c>
      <c r="G50" s="39"/>
      <c r="H50" s="39"/>
      <c r="I50" s="39">
        <v>1384</v>
      </c>
      <c r="J50" s="39"/>
      <c r="K50" s="39"/>
      <c r="L50" s="39"/>
      <c r="M50" s="39"/>
      <c r="N50" s="39"/>
      <c r="O50" s="39"/>
      <c r="P50" s="39"/>
      <c r="Q50" s="39"/>
      <c r="R50" s="39">
        <v>1106</v>
      </c>
      <c r="S50" s="39">
        <v>1023</v>
      </c>
      <c r="T50" s="39"/>
      <c r="U50" s="39"/>
      <c r="V50" s="39">
        <v>2138</v>
      </c>
      <c r="W50" s="39"/>
      <c r="X50" s="39"/>
      <c r="Y50" s="39"/>
      <c r="Z50" s="39">
        <v>1260</v>
      </c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>
        <v>999</v>
      </c>
      <c r="AT50" s="39">
        <v>1025</v>
      </c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>
        <v>1032</v>
      </c>
      <c r="BM50" s="39"/>
      <c r="BN50" s="39"/>
      <c r="BO50" s="39"/>
      <c r="BP50" s="39"/>
      <c r="BQ50" s="39"/>
      <c r="BR50" s="39"/>
      <c r="BS50" s="33">
        <f t="shared" ref="BS50:BS51" si="36">IF(SUM(C50:BR50)=0,"",SUM(C50:BR50))</f>
        <v>14313</v>
      </c>
      <c r="BT50" s="8"/>
      <c r="BU50" s="11"/>
      <c r="BV50" s="95" t="s">
        <v>156</v>
      </c>
      <c r="BW50" s="14"/>
      <c r="BX50" s="24">
        <v>14313</v>
      </c>
      <c r="BY50" s="33">
        <f>+BS50-BX50</f>
        <v>0</v>
      </c>
    </row>
    <row r="51" spans="1:77" x14ac:dyDescent="0.25">
      <c r="A51" s="87" t="s">
        <v>157</v>
      </c>
      <c r="B51" s="9" t="s">
        <v>121</v>
      </c>
      <c r="C51" s="39">
        <v>18</v>
      </c>
      <c r="D51" s="39"/>
      <c r="E51" s="39"/>
      <c r="F51" s="39">
        <v>6</v>
      </c>
      <c r="G51" s="39"/>
      <c r="H51" s="39"/>
      <c r="I51" s="39">
        <v>8</v>
      </c>
      <c r="J51" s="39"/>
      <c r="K51" s="39"/>
      <c r="L51" s="39"/>
      <c r="M51" s="39"/>
      <c r="N51" s="39"/>
      <c r="O51" s="39"/>
      <c r="P51" s="39"/>
      <c r="Q51" s="39"/>
      <c r="R51" s="39">
        <v>6</v>
      </c>
      <c r="S51" s="39">
        <v>6</v>
      </c>
      <c r="T51" s="39"/>
      <c r="U51" s="39"/>
      <c r="V51" s="39">
        <v>12</v>
      </c>
      <c r="W51" s="39"/>
      <c r="X51" s="39"/>
      <c r="Y51" s="39"/>
      <c r="Z51" s="39">
        <v>8</v>
      </c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>
        <v>6</v>
      </c>
      <c r="AT51" s="39">
        <v>6</v>
      </c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>
        <v>6</v>
      </c>
      <c r="BM51" s="39"/>
      <c r="BN51" s="39"/>
      <c r="BO51" s="39"/>
      <c r="BP51" s="39"/>
      <c r="BQ51" s="39"/>
      <c r="BR51" s="39"/>
      <c r="BS51" s="33">
        <f t="shared" si="36"/>
        <v>82</v>
      </c>
      <c r="BT51" s="27">
        <f t="shared" ref="BT51" si="37">IF(COUNTA(C51:BR51)=0,"",COUNTA(C51:BR51))</f>
        <v>10</v>
      </c>
      <c r="BU51" s="11"/>
      <c r="BV51" s="87" t="s">
        <v>157</v>
      </c>
      <c r="BW51" s="14"/>
      <c r="BX51" s="27">
        <v>82</v>
      </c>
      <c r="BY51" s="33">
        <f>+BS51-BX51</f>
        <v>0</v>
      </c>
    </row>
    <row r="52" spans="1:77" x14ac:dyDescent="0.25">
      <c r="A52" s="88" t="s">
        <v>158</v>
      </c>
      <c r="B52" s="9" t="s">
        <v>123</v>
      </c>
      <c r="C52" s="30">
        <f>IF(C50="","",C50/C51)</f>
        <v>181.88888888888889</v>
      </c>
      <c r="D52" s="35"/>
      <c r="E52" s="35"/>
      <c r="F52" s="30">
        <f>IF(F50="","",F50/F51)</f>
        <v>178.66666666666666</v>
      </c>
      <c r="G52" s="30"/>
      <c r="H52" s="30"/>
      <c r="I52" s="30">
        <f>IF(I50="","",I50/I51)</f>
        <v>173</v>
      </c>
      <c r="J52" s="30"/>
      <c r="K52" s="30"/>
      <c r="L52" s="30"/>
      <c r="M52" s="30"/>
      <c r="N52" s="30"/>
      <c r="O52" s="30"/>
      <c r="P52" s="30"/>
      <c r="Q52" s="30"/>
      <c r="R52" s="30">
        <f>IF(R50="","",R50/R51)</f>
        <v>184.33333333333334</v>
      </c>
      <c r="S52" s="30">
        <f>IF(S50="","",S50/S51)</f>
        <v>170.5</v>
      </c>
      <c r="T52" s="30"/>
      <c r="U52" s="30"/>
      <c r="V52" s="30">
        <f>IF(V50="","",V50/V51)</f>
        <v>178.16666666666666</v>
      </c>
      <c r="W52" s="30"/>
      <c r="X52" s="30"/>
      <c r="Y52" s="30"/>
      <c r="Z52" s="30">
        <f>IF(Z50="","",Z50/Z51)</f>
        <v>157.5</v>
      </c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>
        <f>IF(AS50="","",AS50/AS51)</f>
        <v>166.5</v>
      </c>
      <c r="AT52" s="30">
        <f>IF(AT50="","",AT50/AT51)</f>
        <v>170.83333333333334</v>
      </c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>
        <f>IF(BL50="","",BL50/BL51)</f>
        <v>172</v>
      </c>
      <c r="BM52" s="30"/>
      <c r="BN52" s="30"/>
      <c r="BO52" s="30"/>
      <c r="BP52" s="30"/>
      <c r="BQ52" s="35"/>
      <c r="BR52" s="35"/>
      <c r="BS52" s="30">
        <f t="shared" ref="BS52" si="38">IF(BS50="","",BS50/BS51)</f>
        <v>174.54878048780489</v>
      </c>
      <c r="BT52" s="10"/>
      <c r="BU52" s="11"/>
      <c r="BV52" s="88" t="s">
        <v>158</v>
      </c>
      <c r="BW52" s="14"/>
      <c r="BX52" s="30">
        <f>IF(BX50="","",BX50/BX51)</f>
        <v>174.54878048780489</v>
      </c>
      <c r="BY52" s="55"/>
    </row>
    <row r="53" spans="1:77" x14ac:dyDescent="0.25">
      <c r="A53" s="86" t="s">
        <v>159</v>
      </c>
      <c r="B53" s="7" t="s">
        <v>119</v>
      </c>
      <c r="C53" s="39"/>
      <c r="D53" s="39"/>
      <c r="E53" s="39"/>
      <c r="F53" s="39">
        <v>248</v>
      </c>
      <c r="G53" s="39"/>
      <c r="H53" s="39"/>
      <c r="I53" s="39">
        <v>1209</v>
      </c>
      <c r="J53" s="39"/>
      <c r="K53" s="39"/>
      <c r="L53" s="39"/>
      <c r="M53" s="39"/>
      <c r="N53" s="39"/>
      <c r="O53" s="39"/>
      <c r="P53" s="39"/>
      <c r="Q53" s="39"/>
      <c r="R53" s="39">
        <v>883</v>
      </c>
      <c r="S53" s="39"/>
      <c r="T53" s="39"/>
      <c r="U53" s="39"/>
      <c r="V53" s="39"/>
      <c r="W53" s="39"/>
      <c r="X53" s="39"/>
      <c r="Y53" s="39"/>
      <c r="Z53" s="39"/>
      <c r="AA53" s="79">
        <v>1251</v>
      </c>
      <c r="AB53" s="39"/>
      <c r="AC53" s="39"/>
      <c r="AD53" s="39"/>
      <c r="AE53" s="39"/>
      <c r="AF53" s="39"/>
      <c r="AG53" s="39"/>
      <c r="AH53" s="39">
        <v>1349</v>
      </c>
      <c r="AI53" s="39"/>
      <c r="AJ53" s="39"/>
      <c r="AK53" s="39">
        <v>893</v>
      </c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>
        <v>1291</v>
      </c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42"/>
      <c r="BQ53" s="39"/>
      <c r="BR53" s="39">
        <v>1128</v>
      </c>
      <c r="BS53" s="33">
        <f t="shared" ref="BS53:BS54" si="39">IF(SUM(C53:BR53)=0,"",SUM(C53:BR53))</f>
        <v>8252</v>
      </c>
      <c r="BT53" s="8"/>
      <c r="BU53" s="11"/>
      <c r="BV53" s="86" t="s">
        <v>159</v>
      </c>
      <c r="BW53" s="14"/>
      <c r="BX53" s="27">
        <v>7124</v>
      </c>
      <c r="BY53" s="33">
        <f>+BS53-BX53</f>
        <v>1128</v>
      </c>
    </row>
    <row r="54" spans="1:77" x14ac:dyDescent="0.25">
      <c r="A54" s="87" t="s">
        <v>160</v>
      </c>
      <c r="B54" s="9" t="s">
        <v>121</v>
      </c>
      <c r="C54" s="39"/>
      <c r="D54" s="39"/>
      <c r="E54" s="39"/>
      <c r="F54" s="39">
        <v>2</v>
      </c>
      <c r="G54" s="39"/>
      <c r="H54" s="39"/>
      <c r="I54" s="39">
        <v>8</v>
      </c>
      <c r="J54" s="39"/>
      <c r="K54" s="39"/>
      <c r="L54" s="39"/>
      <c r="M54" s="39"/>
      <c r="N54" s="39"/>
      <c r="O54" s="39"/>
      <c r="P54" s="39"/>
      <c r="Q54" s="39"/>
      <c r="R54" s="39">
        <v>6</v>
      </c>
      <c r="S54" s="39"/>
      <c r="T54" s="39"/>
      <c r="U54" s="39"/>
      <c r="V54" s="39"/>
      <c r="W54" s="39"/>
      <c r="X54" s="39"/>
      <c r="Y54" s="39"/>
      <c r="Z54" s="39"/>
      <c r="AA54" s="39">
        <v>8</v>
      </c>
      <c r="AB54" s="39"/>
      <c r="AC54" s="39"/>
      <c r="AD54" s="39"/>
      <c r="AE54" s="39"/>
      <c r="AF54" s="39"/>
      <c r="AG54" s="39"/>
      <c r="AH54" s="39">
        <v>9</v>
      </c>
      <c r="AI54" s="39"/>
      <c r="AJ54" s="39"/>
      <c r="AK54" s="39">
        <v>6</v>
      </c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>
        <v>9</v>
      </c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42"/>
      <c r="BQ54" s="39"/>
      <c r="BR54" s="39">
        <v>8</v>
      </c>
      <c r="BS54" s="33">
        <f t="shared" si="39"/>
        <v>56</v>
      </c>
      <c r="BT54" s="27">
        <f t="shared" ref="BT54" si="40">IF(COUNTA(C54:BR54)=0,"",COUNTA(C54:BR54))</f>
        <v>8</v>
      </c>
      <c r="BU54" s="11"/>
      <c r="BV54" s="87" t="s">
        <v>160</v>
      </c>
      <c r="BW54" s="14"/>
      <c r="BX54" s="27">
        <v>48</v>
      </c>
      <c r="BY54" s="45">
        <f>+BS54-BX54</f>
        <v>8</v>
      </c>
    </row>
    <row r="55" spans="1:77" x14ac:dyDescent="0.25">
      <c r="A55" s="88" t="s">
        <v>161</v>
      </c>
      <c r="B55" s="9" t="s">
        <v>123</v>
      </c>
      <c r="C55" s="35"/>
      <c r="D55" s="35"/>
      <c r="E55" s="35"/>
      <c r="F55" s="30">
        <f>IF(F53="","",F53/F54)</f>
        <v>124</v>
      </c>
      <c r="G55" s="30"/>
      <c r="H55" s="30"/>
      <c r="I55" s="30">
        <f>IF(I53="","",I53/I54)</f>
        <v>151.125</v>
      </c>
      <c r="J55" s="30"/>
      <c r="K55" s="30"/>
      <c r="L55" s="30"/>
      <c r="M55" s="30"/>
      <c r="N55" s="30"/>
      <c r="O55" s="30"/>
      <c r="P55" s="30"/>
      <c r="Q55" s="30"/>
      <c r="R55" s="30">
        <f>IF(R53="","",R53/R54)</f>
        <v>147.16666666666666</v>
      </c>
      <c r="S55" s="30"/>
      <c r="T55" s="30"/>
      <c r="U55" s="30"/>
      <c r="V55" s="30"/>
      <c r="W55" s="30"/>
      <c r="X55" s="30"/>
      <c r="Y55" s="30"/>
      <c r="Z55" s="30"/>
      <c r="AA55" s="30">
        <f>IF(AA53="","",AA53/AA54)</f>
        <v>156.375</v>
      </c>
      <c r="AB55" s="30"/>
      <c r="AC55" s="30"/>
      <c r="AD55" s="30"/>
      <c r="AE55" s="30"/>
      <c r="AF55" s="30"/>
      <c r="AG55" s="30"/>
      <c r="AH55" s="30">
        <f>IF(AH53="","",AH53/AH54)</f>
        <v>149.88888888888889</v>
      </c>
      <c r="AI55" s="30"/>
      <c r="AJ55" s="30"/>
      <c r="AK55" s="30">
        <f>IF(AK53="","",AK53/AK54)</f>
        <v>148.83333333333334</v>
      </c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>
        <f>IF(BB53="","",BB53/BB54)</f>
        <v>143.44444444444446</v>
      </c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5"/>
      <c r="BQ55" s="35"/>
      <c r="BR55" s="30">
        <f>IF(BR53="","",BR53/BR54)</f>
        <v>141</v>
      </c>
      <c r="BS55" s="30">
        <f t="shared" ref="BS55" si="41">IF(BS53="","",BS53/BS54)</f>
        <v>147.35714285714286</v>
      </c>
      <c r="BT55" s="10"/>
      <c r="BU55" s="11"/>
      <c r="BV55" s="88" t="s">
        <v>161</v>
      </c>
      <c r="BW55" s="14"/>
      <c r="BX55" s="30">
        <f>IF(BX53="","",BX53/BX54)</f>
        <v>148.41666666666666</v>
      </c>
      <c r="BY55" s="55"/>
    </row>
    <row r="56" spans="1:77" x14ac:dyDescent="0.25">
      <c r="A56" s="86" t="s">
        <v>162</v>
      </c>
      <c r="B56" s="7" t="s">
        <v>119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>
        <v>865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>
        <v>1123</v>
      </c>
      <c r="AC56" s="39"/>
      <c r="AD56" s="39"/>
      <c r="AE56" s="39"/>
      <c r="AF56" s="39"/>
      <c r="AG56" s="39"/>
      <c r="AH56" s="39"/>
      <c r="AI56" s="39"/>
      <c r="AJ56" s="39"/>
      <c r="AK56" s="39">
        <v>1058</v>
      </c>
      <c r="AL56" s="39"/>
      <c r="AM56" s="39"/>
      <c r="AN56" s="39"/>
      <c r="AO56" s="39"/>
      <c r="AP56" s="39">
        <v>783</v>
      </c>
      <c r="AQ56" s="39"/>
      <c r="AR56" s="39"/>
      <c r="AS56" s="39">
        <v>1121</v>
      </c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>
        <v>738</v>
      </c>
      <c r="BI56" s="39"/>
      <c r="BJ56" s="39">
        <v>1729</v>
      </c>
      <c r="BK56" s="39"/>
      <c r="BL56" s="39"/>
      <c r="BM56" s="39"/>
      <c r="BN56" s="39"/>
      <c r="BO56" s="39"/>
      <c r="BP56" s="42"/>
      <c r="BQ56" s="39"/>
      <c r="BR56" s="39"/>
      <c r="BS56" s="33">
        <f t="shared" ref="BS56:BS57" si="42">IF(SUM(C56:BR56)=0,"",SUM(C56:BR56))</f>
        <v>7417</v>
      </c>
      <c r="BT56" s="8"/>
      <c r="BU56" s="11"/>
      <c r="BV56" s="86" t="s">
        <v>162</v>
      </c>
      <c r="BW56" s="14"/>
      <c r="BX56" s="25">
        <v>7417</v>
      </c>
      <c r="BY56" s="33">
        <f>+BS56-BX56</f>
        <v>0</v>
      </c>
    </row>
    <row r="57" spans="1:77" x14ac:dyDescent="0.25">
      <c r="A57" s="87" t="s">
        <v>133</v>
      </c>
      <c r="B57" s="9" t="s">
        <v>121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>
        <v>5</v>
      </c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>
        <v>6</v>
      </c>
      <c r="AC57" s="39"/>
      <c r="AD57" s="39"/>
      <c r="AE57" s="39"/>
      <c r="AF57" s="39"/>
      <c r="AG57" s="39"/>
      <c r="AH57" s="39"/>
      <c r="AI57" s="39"/>
      <c r="AJ57" s="39"/>
      <c r="AK57" s="39">
        <v>6</v>
      </c>
      <c r="AL57" s="39"/>
      <c r="AM57" s="39"/>
      <c r="AN57" s="39"/>
      <c r="AO57" s="39"/>
      <c r="AP57" s="39">
        <v>4</v>
      </c>
      <c r="AQ57" s="39"/>
      <c r="AR57" s="39"/>
      <c r="AS57" s="39">
        <v>6</v>
      </c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>
        <v>5</v>
      </c>
      <c r="BI57" s="39"/>
      <c r="BJ57" s="39">
        <v>10</v>
      </c>
      <c r="BK57" s="39"/>
      <c r="BL57" s="39"/>
      <c r="BM57" s="39"/>
      <c r="BN57" s="39"/>
      <c r="BO57" s="39"/>
      <c r="BP57" s="42"/>
      <c r="BQ57" s="39"/>
      <c r="BR57" s="39"/>
      <c r="BS57" s="33">
        <f t="shared" si="42"/>
        <v>42</v>
      </c>
      <c r="BT57" s="27">
        <f t="shared" ref="BT57" si="43">IF(COUNTA(C57:BR57)=0,"",COUNTA(C57:BR57))</f>
        <v>7</v>
      </c>
      <c r="BU57" s="11"/>
      <c r="BV57" s="87" t="s">
        <v>133</v>
      </c>
      <c r="BW57" s="14"/>
      <c r="BX57" s="25">
        <v>42</v>
      </c>
      <c r="BY57" s="33">
        <f>+BS57-BX57</f>
        <v>0</v>
      </c>
    </row>
    <row r="58" spans="1:77" x14ac:dyDescent="0.25">
      <c r="A58" s="88" t="s">
        <v>163</v>
      </c>
      <c r="B58" s="9" t="s">
        <v>123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0">
        <f>IF(P56="","",P56/P57)</f>
        <v>173</v>
      </c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0">
        <f>IF(AB56="","",AB56/AB57)</f>
        <v>187.16666666666666</v>
      </c>
      <c r="AC58" s="30"/>
      <c r="AD58" s="30"/>
      <c r="AE58" s="30"/>
      <c r="AF58" s="30"/>
      <c r="AG58" s="30"/>
      <c r="AH58" s="30"/>
      <c r="AI58" s="30"/>
      <c r="AJ58" s="30"/>
      <c r="AK58" s="30">
        <f>IF(AK56="","",AK56/AK57)</f>
        <v>176.33333333333334</v>
      </c>
      <c r="AL58" s="30"/>
      <c r="AM58" s="30"/>
      <c r="AN58" s="30"/>
      <c r="AO58" s="30"/>
      <c r="AP58" s="30">
        <f>IF(AP56="","",AP56/AP57)</f>
        <v>195.75</v>
      </c>
      <c r="AQ58" s="30"/>
      <c r="AR58" s="30"/>
      <c r="AS58" s="30">
        <f>IF(AS56="","",AS56/AS57)</f>
        <v>186.83333333333334</v>
      </c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>
        <f>IF(BH56="","",BH56/BH57)</f>
        <v>147.6</v>
      </c>
      <c r="BI58" s="30"/>
      <c r="BJ58" s="30">
        <f>IF(BJ56="","",BJ56/BJ57)</f>
        <v>172.9</v>
      </c>
      <c r="BK58" s="30"/>
      <c r="BL58" s="30"/>
      <c r="BM58" s="30"/>
      <c r="BN58" s="30"/>
      <c r="BO58" s="30"/>
      <c r="BP58" s="35"/>
      <c r="BQ58" s="30"/>
      <c r="BR58" s="30"/>
      <c r="BS58" s="30">
        <f t="shared" ref="BS58" si="44">IF(BS56="","",BS56/BS57)</f>
        <v>176.5952380952381</v>
      </c>
      <c r="BT58" s="10"/>
      <c r="BU58" s="11"/>
      <c r="BV58" s="88" t="s">
        <v>163</v>
      </c>
      <c r="BW58" s="14"/>
      <c r="BX58" s="30">
        <f>IF(BX56="","",BX56/BX57)</f>
        <v>176.5952380952381</v>
      </c>
      <c r="BY58" s="55"/>
    </row>
    <row r="59" spans="1:77" x14ac:dyDescent="0.25">
      <c r="A59" s="96" t="s">
        <v>164</v>
      </c>
      <c r="B59" s="7" t="s">
        <v>119</v>
      </c>
      <c r="C59" s="39"/>
      <c r="D59" s="39"/>
      <c r="E59" s="39"/>
      <c r="F59" s="39">
        <v>528</v>
      </c>
      <c r="G59" s="39"/>
      <c r="H59" s="39"/>
      <c r="I59" s="39">
        <v>1249</v>
      </c>
      <c r="J59" s="39"/>
      <c r="K59" s="39"/>
      <c r="L59" s="39"/>
      <c r="M59" s="39"/>
      <c r="N59" s="39">
        <v>1093</v>
      </c>
      <c r="O59" s="39"/>
      <c r="P59" s="39"/>
      <c r="Q59" s="39">
        <v>1005</v>
      </c>
      <c r="R59" s="39">
        <v>881</v>
      </c>
      <c r="S59" s="39"/>
      <c r="T59" s="39"/>
      <c r="U59" s="39"/>
      <c r="V59" s="39"/>
      <c r="W59" s="39"/>
      <c r="X59" s="39"/>
      <c r="Y59" s="39"/>
      <c r="Z59" s="39"/>
      <c r="AA59" s="79">
        <v>1043</v>
      </c>
      <c r="AB59" s="39"/>
      <c r="AC59" s="39"/>
      <c r="AD59" s="39"/>
      <c r="AE59" s="39"/>
      <c r="AF59" s="39"/>
      <c r="AG59" s="39">
        <v>1323</v>
      </c>
      <c r="AH59" s="39"/>
      <c r="AI59" s="39"/>
      <c r="AJ59" s="39"/>
      <c r="AK59" s="39">
        <v>823</v>
      </c>
      <c r="AL59" s="39"/>
      <c r="AM59" s="39"/>
      <c r="AN59" s="39"/>
      <c r="AO59" s="39"/>
      <c r="AP59" s="39"/>
      <c r="AQ59" s="39">
        <v>835</v>
      </c>
      <c r="AR59" s="39"/>
      <c r="AS59" s="39"/>
      <c r="AT59" s="39"/>
      <c r="AU59" s="39"/>
      <c r="AV59" s="39"/>
      <c r="AW59" s="39"/>
      <c r="AX59" s="39"/>
      <c r="AY59" s="39"/>
      <c r="AZ59" s="39"/>
      <c r="BA59" s="39">
        <v>1345</v>
      </c>
      <c r="BB59" s="39"/>
      <c r="BC59" s="39"/>
      <c r="BD59" s="39"/>
      <c r="BE59" s="39"/>
      <c r="BF59" s="39"/>
      <c r="BG59" s="39"/>
      <c r="BH59" s="39"/>
      <c r="BI59" s="39">
        <v>1311</v>
      </c>
      <c r="BJ59" s="39"/>
      <c r="BK59" s="39"/>
      <c r="BL59" s="39"/>
      <c r="BM59" s="39"/>
      <c r="BN59" s="39"/>
      <c r="BO59" s="39"/>
      <c r="BP59" s="42"/>
      <c r="BQ59" s="39"/>
      <c r="BR59" s="39">
        <v>1074</v>
      </c>
      <c r="BS59" s="33">
        <f t="shared" ref="BS59:BS60" si="45">IF(SUM(C59:BR59)=0,"",SUM(C59:BR59))</f>
        <v>12510</v>
      </c>
      <c r="BT59" s="8"/>
      <c r="BU59" s="11"/>
      <c r="BV59" s="96" t="s">
        <v>164</v>
      </c>
      <c r="BW59" s="14"/>
      <c r="BX59" s="25">
        <v>11436</v>
      </c>
      <c r="BY59" s="33">
        <f>+BS59-BX59</f>
        <v>1074</v>
      </c>
    </row>
    <row r="60" spans="1:77" x14ac:dyDescent="0.25">
      <c r="A60" s="91" t="s">
        <v>165</v>
      </c>
      <c r="B60" s="9" t="s">
        <v>121</v>
      </c>
      <c r="C60" s="39"/>
      <c r="D60" s="39"/>
      <c r="E60" s="39"/>
      <c r="F60" s="39">
        <v>4</v>
      </c>
      <c r="G60" s="39"/>
      <c r="H60" s="39"/>
      <c r="I60" s="39">
        <v>8</v>
      </c>
      <c r="J60" s="39"/>
      <c r="K60" s="39"/>
      <c r="L60" s="39"/>
      <c r="M60" s="39"/>
      <c r="N60" s="39">
        <v>8</v>
      </c>
      <c r="O60" s="39"/>
      <c r="P60" s="39"/>
      <c r="Q60" s="39">
        <v>7</v>
      </c>
      <c r="R60" s="39">
        <v>6</v>
      </c>
      <c r="S60" s="39"/>
      <c r="T60" s="39"/>
      <c r="U60" s="39"/>
      <c r="V60" s="39"/>
      <c r="W60" s="39"/>
      <c r="X60" s="39"/>
      <c r="Y60" s="39"/>
      <c r="Z60" s="39"/>
      <c r="AA60" s="39">
        <v>8</v>
      </c>
      <c r="AB60" s="39"/>
      <c r="AC60" s="39"/>
      <c r="AD60" s="39"/>
      <c r="AE60" s="39"/>
      <c r="AF60" s="39"/>
      <c r="AG60" s="39">
        <v>9</v>
      </c>
      <c r="AH60" s="39"/>
      <c r="AI60" s="39"/>
      <c r="AJ60" s="39"/>
      <c r="AK60" s="39">
        <v>6</v>
      </c>
      <c r="AL60" s="39"/>
      <c r="AM60" s="39"/>
      <c r="AN60" s="39"/>
      <c r="AO60" s="39"/>
      <c r="AP60" s="39"/>
      <c r="AQ60" s="39">
        <v>6</v>
      </c>
      <c r="AR60" s="39"/>
      <c r="AS60" s="39"/>
      <c r="AT60" s="39"/>
      <c r="AU60" s="39"/>
      <c r="AV60" s="39"/>
      <c r="AW60" s="39"/>
      <c r="AX60" s="39"/>
      <c r="AY60" s="39"/>
      <c r="AZ60" s="39"/>
      <c r="BA60" s="39">
        <v>9</v>
      </c>
      <c r="BB60" s="39"/>
      <c r="BC60" s="39"/>
      <c r="BD60" s="39"/>
      <c r="BE60" s="39"/>
      <c r="BF60" s="39"/>
      <c r="BG60" s="39"/>
      <c r="BH60" s="39"/>
      <c r="BI60" s="39">
        <v>9</v>
      </c>
      <c r="BJ60" s="39"/>
      <c r="BK60" s="39"/>
      <c r="BL60" s="39"/>
      <c r="BM60" s="39"/>
      <c r="BN60" s="39"/>
      <c r="BO60" s="39"/>
      <c r="BP60" s="42"/>
      <c r="BQ60" s="39"/>
      <c r="BR60" s="39">
        <v>8</v>
      </c>
      <c r="BS60" s="33">
        <f t="shared" si="45"/>
        <v>88</v>
      </c>
      <c r="BT60" s="27">
        <f t="shared" ref="BT60" si="46">IF(COUNTA(C60:BR60)=0,"",COUNTA(C60:BR60))</f>
        <v>12</v>
      </c>
      <c r="BU60" s="11"/>
      <c r="BV60" s="96" t="s">
        <v>165</v>
      </c>
      <c r="BW60" s="14"/>
      <c r="BX60" s="25">
        <v>82</v>
      </c>
      <c r="BY60" s="45">
        <f>+BS60-BX60</f>
        <v>6</v>
      </c>
    </row>
    <row r="61" spans="1:77" x14ac:dyDescent="0.25">
      <c r="A61" s="85" t="s">
        <v>166</v>
      </c>
      <c r="B61" s="9" t="s">
        <v>123</v>
      </c>
      <c r="C61" s="35"/>
      <c r="D61" s="35"/>
      <c r="E61" s="35"/>
      <c r="F61" s="30">
        <f>IF(F59="","",F59/F60)</f>
        <v>132</v>
      </c>
      <c r="G61" s="30"/>
      <c r="H61" s="30"/>
      <c r="I61" s="30">
        <f>IF(I59="","",I59/I60)</f>
        <v>156.125</v>
      </c>
      <c r="J61" s="30"/>
      <c r="K61" s="30"/>
      <c r="L61" s="30"/>
      <c r="M61" s="30"/>
      <c r="N61" s="30">
        <f>IF(N59="","",N59/N60)</f>
        <v>136.625</v>
      </c>
      <c r="O61" s="30"/>
      <c r="P61" s="30"/>
      <c r="Q61" s="30">
        <f>IF(Q59="","",Q59/Q60)</f>
        <v>143.57142857142858</v>
      </c>
      <c r="R61" s="30">
        <f>IF(R59="","",R59/R60)</f>
        <v>146.83333333333334</v>
      </c>
      <c r="S61" s="30"/>
      <c r="T61" s="30"/>
      <c r="U61" s="30"/>
      <c r="V61" s="30"/>
      <c r="W61" s="30"/>
      <c r="X61" s="30"/>
      <c r="Y61" s="30"/>
      <c r="Z61" s="30"/>
      <c r="AA61" s="30">
        <f>IF(AA59="","",AA59/AA60)</f>
        <v>130.375</v>
      </c>
      <c r="AB61" s="30"/>
      <c r="AC61" s="30"/>
      <c r="AD61" s="30"/>
      <c r="AE61" s="30"/>
      <c r="AF61" s="30"/>
      <c r="AG61" s="30">
        <f>IF(AG59="","",AG59/AG60)</f>
        <v>147</v>
      </c>
      <c r="AH61" s="30"/>
      <c r="AI61" s="30"/>
      <c r="AJ61" s="30"/>
      <c r="AK61" s="30">
        <f>IF(AK59="","",AK59/AK60)</f>
        <v>137.16666666666666</v>
      </c>
      <c r="AL61" s="30"/>
      <c r="AM61" s="30"/>
      <c r="AN61" s="30"/>
      <c r="AO61" s="30"/>
      <c r="AP61" s="30"/>
      <c r="AQ61" s="30">
        <f>IF(AQ59="","",AQ59/AQ60)</f>
        <v>139.16666666666666</v>
      </c>
      <c r="AR61" s="30"/>
      <c r="AS61" s="30"/>
      <c r="AT61" s="30"/>
      <c r="AU61" s="30"/>
      <c r="AV61" s="30"/>
      <c r="AW61" s="30"/>
      <c r="AX61" s="30"/>
      <c r="AY61" s="30"/>
      <c r="AZ61" s="30"/>
      <c r="BA61" s="30">
        <f>IF(BA59="","",BA59/BA60)</f>
        <v>149.44444444444446</v>
      </c>
      <c r="BB61" s="30"/>
      <c r="BC61" s="30"/>
      <c r="BD61" s="30"/>
      <c r="BE61" s="30"/>
      <c r="BF61" s="30"/>
      <c r="BG61" s="30"/>
      <c r="BH61" s="30"/>
      <c r="BI61" s="30">
        <f>IF(BI59="","",BI59/BI60)</f>
        <v>145.66666666666666</v>
      </c>
      <c r="BJ61" s="30"/>
      <c r="BK61" s="30"/>
      <c r="BL61" s="30"/>
      <c r="BM61" s="30"/>
      <c r="BN61" s="30"/>
      <c r="BO61" s="30"/>
      <c r="BP61" s="35"/>
      <c r="BQ61" s="35"/>
      <c r="BR61" s="30">
        <f>IF(BR59="","",BR59/BR60)</f>
        <v>134.25</v>
      </c>
      <c r="BS61" s="30">
        <f t="shared" ref="BS61" si="47">IF(BS59="","",BS59/BS60)</f>
        <v>142.15909090909091</v>
      </c>
      <c r="BT61" s="10"/>
      <c r="BU61" s="11"/>
      <c r="BV61" s="85" t="s">
        <v>166</v>
      </c>
      <c r="BW61" s="14"/>
      <c r="BX61" s="30">
        <f>IF(BX59="","",BX59/BX60)</f>
        <v>139.46341463414635</v>
      </c>
      <c r="BY61" s="55"/>
    </row>
    <row r="62" spans="1:77" x14ac:dyDescent="0.25">
      <c r="A62" s="86" t="s">
        <v>167</v>
      </c>
      <c r="B62" s="7" t="s">
        <v>119</v>
      </c>
      <c r="C62" s="39">
        <v>3564</v>
      </c>
      <c r="D62" s="39"/>
      <c r="E62" s="39"/>
      <c r="F62" s="39">
        <v>1121</v>
      </c>
      <c r="G62" s="39"/>
      <c r="H62" s="39"/>
      <c r="I62" s="39">
        <v>1468</v>
      </c>
      <c r="J62" s="39"/>
      <c r="K62" s="39"/>
      <c r="L62" s="39"/>
      <c r="M62" s="39"/>
      <c r="N62" s="39"/>
      <c r="O62" s="39">
        <v>1389</v>
      </c>
      <c r="P62" s="39"/>
      <c r="Q62" s="39"/>
      <c r="R62" s="39">
        <v>1152</v>
      </c>
      <c r="S62" s="39">
        <v>1146</v>
      </c>
      <c r="T62" s="39">
        <v>1525</v>
      </c>
      <c r="U62" s="39"/>
      <c r="V62" s="39">
        <v>2248</v>
      </c>
      <c r="W62" s="39"/>
      <c r="X62" s="39"/>
      <c r="Y62" s="39"/>
      <c r="Z62" s="39">
        <v>1389</v>
      </c>
      <c r="AA62" s="39"/>
      <c r="AB62" s="39">
        <v>1151</v>
      </c>
      <c r="AC62" s="39">
        <v>1075</v>
      </c>
      <c r="AD62" s="39"/>
      <c r="AE62" s="39"/>
      <c r="AF62" s="39">
        <v>1572</v>
      </c>
      <c r="AG62" s="39"/>
      <c r="AH62" s="39"/>
      <c r="AI62" s="39"/>
      <c r="AJ62" s="39"/>
      <c r="AK62" s="39">
        <v>1069</v>
      </c>
      <c r="AL62" s="39"/>
      <c r="AM62" s="39"/>
      <c r="AN62" s="39">
        <v>3394</v>
      </c>
      <c r="AO62" s="39">
        <v>1039</v>
      </c>
      <c r="AP62" s="39"/>
      <c r="AQ62" s="39"/>
      <c r="AR62" s="39"/>
      <c r="AS62" s="39"/>
      <c r="AT62" s="39">
        <v>1144</v>
      </c>
      <c r="AU62" s="39">
        <v>2680</v>
      </c>
      <c r="AV62" s="39"/>
      <c r="AW62" s="39"/>
      <c r="AX62" s="39"/>
      <c r="AY62" s="39"/>
      <c r="AZ62" s="39"/>
      <c r="BA62" s="39"/>
      <c r="BB62" s="39"/>
      <c r="BC62" s="39"/>
      <c r="BD62" s="39">
        <v>2154</v>
      </c>
      <c r="BE62" s="39"/>
      <c r="BF62" s="39">
        <v>3266</v>
      </c>
      <c r="BG62" s="39">
        <v>1054</v>
      </c>
      <c r="BH62" s="39"/>
      <c r="BI62" s="39"/>
      <c r="BJ62" s="39"/>
      <c r="BK62" s="39"/>
      <c r="BL62" s="39"/>
      <c r="BM62" s="39"/>
      <c r="BN62" s="39"/>
      <c r="BO62" s="39">
        <v>2837</v>
      </c>
      <c r="BP62" s="39">
        <v>2770</v>
      </c>
      <c r="BQ62" s="39"/>
      <c r="BR62" s="39">
        <v>1578</v>
      </c>
      <c r="BS62" s="33">
        <f t="shared" ref="BS62:BS63" si="48">IF(SUM(C62:BR62)=0,"",SUM(C62:BR62))</f>
        <v>41785</v>
      </c>
      <c r="BT62" s="8"/>
      <c r="BU62" s="12"/>
      <c r="BV62" s="86" t="s">
        <v>167</v>
      </c>
      <c r="BW62" s="14"/>
      <c r="BX62" s="25">
        <v>40207</v>
      </c>
      <c r="BY62" s="33">
        <f>+BS62-BX62</f>
        <v>1578</v>
      </c>
    </row>
    <row r="63" spans="1:77" x14ac:dyDescent="0.25">
      <c r="A63" s="87" t="s">
        <v>168</v>
      </c>
      <c r="B63" s="9" t="s">
        <v>121</v>
      </c>
      <c r="C63" s="39">
        <v>18</v>
      </c>
      <c r="D63" s="39"/>
      <c r="E63" s="39"/>
      <c r="F63" s="39">
        <v>6</v>
      </c>
      <c r="G63" s="39"/>
      <c r="H63" s="39"/>
      <c r="I63" s="39">
        <v>8</v>
      </c>
      <c r="J63" s="39"/>
      <c r="K63" s="39"/>
      <c r="L63" s="39"/>
      <c r="M63" s="39"/>
      <c r="N63" s="39"/>
      <c r="O63" s="39">
        <v>7</v>
      </c>
      <c r="P63" s="39"/>
      <c r="Q63" s="39"/>
      <c r="R63" s="39">
        <v>6</v>
      </c>
      <c r="S63" s="39">
        <v>6</v>
      </c>
      <c r="T63" s="39">
        <v>8</v>
      </c>
      <c r="U63" s="39"/>
      <c r="V63" s="39">
        <v>12</v>
      </c>
      <c r="W63" s="39"/>
      <c r="X63" s="39"/>
      <c r="Y63" s="39"/>
      <c r="Z63" s="39">
        <v>8</v>
      </c>
      <c r="AA63" s="39"/>
      <c r="AB63" s="39">
        <v>6</v>
      </c>
      <c r="AC63" s="39">
        <v>6</v>
      </c>
      <c r="AD63" s="39"/>
      <c r="AE63" s="39"/>
      <c r="AF63" s="39">
        <v>9</v>
      </c>
      <c r="AG63" s="39"/>
      <c r="AH63" s="39"/>
      <c r="AI63" s="39"/>
      <c r="AJ63" s="39"/>
      <c r="AK63" s="39">
        <v>6</v>
      </c>
      <c r="AL63" s="39"/>
      <c r="AM63" s="39"/>
      <c r="AN63" s="39">
        <v>18</v>
      </c>
      <c r="AO63" s="39">
        <v>6</v>
      </c>
      <c r="AP63" s="39"/>
      <c r="AQ63" s="39"/>
      <c r="AR63" s="39"/>
      <c r="AS63" s="39"/>
      <c r="AT63" s="39">
        <v>6</v>
      </c>
      <c r="AU63" s="39">
        <v>14</v>
      </c>
      <c r="AV63" s="39"/>
      <c r="AW63" s="39"/>
      <c r="AX63" s="39"/>
      <c r="AY63" s="39"/>
      <c r="AZ63" s="39"/>
      <c r="BA63" s="39"/>
      <c r="BB63" s="39"/>
      <c r="BC63" s="39"/>
      <c r="BD63" s="39">
        <v>12</v>
      </c>
      <c r="BE63" s="39"/>
      <c r="BF63" s="39">
        <v>17</v>
      </c>
      <c r="BG63" s="39">
        <v>6</v>
      </c>
      <c r="BH63" s="39"/>
      <c r="BI63" s="39"/>
      <c r="BJ63" s="39"/>
      <c r="BK63" s="39"/>
      <c r="BL63" s="39"/>
      <c r="BM63" s="39"/>
      <c r="BN63" s="39"/>
      <c r="BO63" s="39">
        <v>16</v>
      </c>
      <c r="BP63" s="39">
        <v>15</v>
      </c>
      <c r="BQ63" s="39"/>
      <c r="BR63" s="39">
        <v>8</v>
      </c>
      <c r="BS63" s="33">
        <f t="shared" si="48"/>
        <v>224</v>
      </c>
      <c r="BT63" s="27">
        <f t="shared" ref="BT63" si="49">IF(COUNTA(C63:BR63)=0,"",COUNTA(C63:BR63))</f>
        <v>23</v>
      </c>
      <c r="BU63" s="12"/>
      <c r="BV63" s="87" t="s">
        <v>168</v>
      </c>
      <c r="BW63" s="14"/>
      <c r="BX63" s="25">
        <v>216</v>
      </c>
      <c r="BY63" s="33">
        <f>+BS63-BX63</f>
        <v>8</v>
      </c>
    </row>
    <row r="64" spans="1:77" x14ac:dyDescent="0.25">
      <c r="A64" s="88" t="s">
        <v>169</v>
      </c>
      <c r="B64" s="9" t="s">
        <v>123</v>
      </c>
      <c r="C64" s="30">
        <f>IF(C62="","",C62/C63)</f>
        <v>198</v>
      </c>
      <c r="D64" s="35"/>
      <c r="E64" s="35"/>
      <c r="F64" s="30">
        <f>IF(F62="","",F62/F63)</f>
        <v>186.83333333333334</v>
      </c>
      <c r="G64" s="30"/>
      <c r="H64" s="30"/>
      <c r="I64" s="30">
        <f>IF(I62="","",I62/I63)</f>
        <v>183.5</v>
      </c>
      <c r="J64" s="30"/>
      <c r="K64" s="30"/>
      <c r="L64" s="30"/>
      <c r="M64" s="30"/>
      <c r="N64" s="30"/>
      <c r="O64" s="30">
        <f>IF(O62="","",O62/O63)</f>
        <v>198.42857142857142</v>
      </c>
      <c r="P64" s="30"/>
      <c r="Q64" s="30"/>
      <c r="R64" s="30">
        <f>IF(R62="","",R62/R63)</f>
        <v>192</v>
      </c>
      <c r="S64" s="30">
        <f>IF(S62="","",S62/S63)</f>
        <v>191</v>
      </c>
      <c r="T64" s="30">
        <f>IF(T62="","",T62/T63)</f>
        <v>190.625</v>
      </c>
      <c r="U64" s="30"/>
      <c r="V64" s="30">
        <f>IF(V62="","",V62/V63)</f>
        <v>187.33333333333334</v>
      </c>
      <c r="W64" s="30"/>
      <c r="X64" s="30"/>
      <c r="Y64" s="30"/>
      <c r="Z64" s="30">
        <f>IF(Z62="","",Z62/Z63)</f>
        <v>173.625</v>
      </c>
      <c r="AA64" s="30"/>
      <c r="AB64" s="30">
        <f>IF(AB62="","",AB62/AB63)</f>
        <v>191.83333333333334</v>
      </c>
      <c r="AC64" s="30">
        <f>IF(AC62="","",AC62/AC63)</f>
        <v>179.16666666666666</v>
      </c>
      <c r="AD64" s="30"/>
      <c r="AE64" s="30"/>
      <c r="AF64" s="30">
        <f>IF(AF62="","",AF62/AF63)</f>
        <v>174.66666666666666</v>
      </c>
      <c r="AG64" s="30"/>
      <c r="AH64" s="30"/>
      <c r="AI64" s="30"/>
      <c r="AJ64" s="30"/>
      <c r="AK64" s="30">
        <f>IF(AK62="","",AK62/AK63)</f>
        <v>178.16666666666666</v>
      </c>
      <c r="AL64" s="30"/>
      <c r="AM64" s="30"/>
      <c r="AN64" s="30">
        <f>IF(AN62="","",AN62/AN63)</f>
        <v>188.55555555555554</v>
      </c>
      <c r="AO64" s="30">
        <f>IF(AO62="","",AO62/AO63)</f>
        <v>173.16666666666666</v>
      </c>
      <c r="AP64" s="30"/>
      <c r="AQ64" s="30"/>
      <c r="AR64" s="30"/>
      <c r="AS64" s="30"/>
      <c r="AT64" s="30">
        <f>IF(AT62="","",AT62/AT63)</f>
        <v>190.66666666666666</v>
      </c>
      <c r="AU64" s="30">
        <f>IF(AU62="","",AU62/AU63)</f>
        <v>191.42857142857142</v>
      </c>
      <c r="AV64" s="30"/>
      <c r="AW64" s="30"/>
      <c r="AX64" s="30"/>
      <c r="AY64" s="30"/>
      <c r="AZ64" s="30"/>
      <c r="BA64" s="30"/>
      <c r="BB64" s="30"/>
      <c r="BC64" s="30"/>
      <c r="BD64" s="30">
        <f>IF(BD62="","",BD62/BD63)</f>
        <v>179.5</v>
      </c>
      <c r="BE64" s="30"/>
      <c r="BF64" s="30">
        <f>IF(BF62="","",BF62/BF63)</f>
        <v>192.11764705882354</v>
      </c>
      <c r="BG64" s="30">
        <f>IF(BG62="","",BG62/BG63)</f>
        <v>175.66666666666666</v>
      </c>
      <c r="BH64" s="30"/>
      <c r="BI64" s="30"/>
      <c r="BJ64" s="30"/>
      <c r="BK64" s="30"/>
      <c r="BL64" s="30"/>
      <c r="BM64" s="30"/>
      <c r="BN64" s="30"/>
      <c r="BO64" s="30">
        <f>IF(BO62="","",BO62/BO63)</f>
        <v>177.3125</v>
      </c>
      <c r="BP64" s="30">
        <f>IF(BP62="","",BP62/BP63)</f>
        <v>184.66666666666666</v>
      </c>
      <c r="BQ64" s="35"/>
      <c r="BR64" s="30">
        <f>IF(BR62="","",BR62/BR63)</f>
        <v>197.25</v>
      </c>
      <c r="BS64" s="30">
        <f t="shared" ref="BS64" si="50">IF(BS62="","",BS62/BS63)</f>
        <v>186.54017857142858</v>
      </c>
      <c r="BT64" s="10"/>
      <c r="BU64" s="11"/>
      <c r="BV64" s="88" t="s">
        <v>169</v>
      </c>
      <c r="BW64" s="14"/>
      <c r="BX64" s="30">
        <f>IF(BX62="","",BX62/BX63)</f>
        <v>186.1435185185185</v>
      </c>
      <c r="BY64" s="55"/>
    </row>
    <row r="65" spans="1:77" x14ac:dyDescent="0.25">
      <c r="A65" s="86" t="s">
        <v>170</v>
      </c>
      <c r="B65" s="7" t="s">
        <v>119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v>2483</v>
      </c>
      <c r="M65" s="39"/>
      <c r="N65" s="39"/>
      <c r="O65" s="39">
        <v>960</v>
      </c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>
        <v>1827</v>
      </c>
      <c r="AG65" s="39"/>
      <c r="AH65" s="39"/>
      <c r="AI65" s="39"/>
      <c r="AJ65" s="39"/>
      <c r="AK65" s="39">
        <v>1195</v>
      </c>
      <c r="AL65" s="39"/>
      <c r="AM65" s="39"/>
      <c r="AN65" s="39"/>
      <c r="AO65" s="39">
        <v>1070</v>
      </c>
      <c r="AP65" s="39"/>
      <c r="AQ65" s="39"/>
      <c r="AR65" s="39"/>
      <c r="AS65" s="39">
        <v>1111</v>
      </c>
      <c r="AT65" s="39">
        <v>1140</v>
      </c>
      <c r="AU65" s="39"/>
      <c r="AV65" s="39"/>
      <c r="AW65" s="39"/>
      <c r="AX65" s="39"/>
      <c r="AY65" s="39"/>
      <c r="AZ65" s="39">
        <v>2549</v>
      </c>
      <c r="BA65" s="39"/>
      <c r="BB65" s="39"/>
      <c r="BC65" s="39"/>
      <c r="BD65" s="39">
        <v>2123</v>
      </c>
      <c r="BE65" s="39"/>
      <c r="BF65" s="39"/>
      <c r="BG65" s="39">
        <v>1361</v>
      </c>
      <c r="BH65" s="39"/>
      <c r="BI65" s="39"/>
      <c r="BJ65" s="39"/>
      <c r="BK65" s="39"/>
      <c r="BL65" s="39">
        <v>1033</v>
      </c>
      <c r="BM65" s="39"/>
      <c r="BN65" s="39"/>
      <c r="BO65" s="39"/>
      <c r="BP65" s="39"/>
      <c r="BQ65" s="39"/>
      <c r="BR65" s="39">
        <v>1435</v>
      </c>
      <c r="BS65" s="33">
        <f t="shared" ref="BS65:BS66" si="51">IF(SUM(C65:BR65)=0,"",SUM(C65:BR65))</f>
        <v>18287</v>
      </c>
      <c r="BT65" s="8"/>
      <c r="BU65" s="11"/>
      <c r="BV65" s="86" t="s">
        <v>170</v>
      </c>
      <c r="BW65" s="14"/>
      <c r="BX65" s="25">
        <v>16852</v>
      </c>
      <c r="BY65" s="33">
        <f>+BS65-BX65</f>
        <v>1435</v>
      </c>
    </row>
    <row r="66" spans="1:77" x14ac:dyDescent="0.25">
      <c r="A66" s="87" t="s">
        <v>171</v>
      </c>
      <c r="B66" s="9" t="s">
        <v>121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v>14</v>
      </c>
      <c r="M66" s="39"/>
      <c r="N66" s="39"/>
      <c r="O66" s="39">
        <v>5</v>
      </c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>
        <v>9</v>
      </c>
      <c r="AG66" s="39"/>
      <c r="AH66" s="39"/>
      <c r="AI66" s="39"/>
      <c r="AJ66" s="39"/>
      <c r="AK66" s="39">
        <v>6</v>
      </c>
      <c r="AL66" s="39"/>
      <c r="AM66" s="39"/>
      <c r="AN66" s="39"/>
      <c r="AO66" s="39">
        <v>6</v>
      </c>
      <c r="AP66" s="39"/>
      <c r="AQ66" s="39"/>
      <c r="AR66" s="39"/>
      <c r="AS66" s="39">
        <v>6</v>
      </c>
      <c r="AT66" s="39">
        <v>6</v>
      </c>
      <c r="AU66" s="39"/>
      <c r="AV66" s="39"/>
      <c r="AW66" s="39"/>
      <c r="AX66" s="39"/>
      <c r="AY66" s="39"/>
      <c r="AZ66" s="39">
        <v>14</v>
      </c>
      <c r="BA66" s="39"/>
      <c r="BB66" s="39"/>
      <c r="BC66" s="39"/>
      <c r="BD66" s="39">
        <v>12</v>
      </c>
      <c r="BE66" s="39"/>
      <c r="BF66" s="39"/>
      <c r="BG66" s="39">
        <v>7</v>
      </c>
      <c r="BH66" s="39"/>
      <c r="BI66" s="39"/>
      <c r="BJ66" s="39"/>
      <c r="BK66" s="39"/>
      <c r="BL66" s="39">
        <v>6</v>
      </c>
      <c r="BM66" s="39"/>
      <c r="BN66" s="39"/>
      <c r="BO66" s="39"/>
      <c r="BP66" s="39"/>
      <c r="BQ66" s="39"/>
      <c r="BR66" s="39">
        <v>8</v>
      </c>
      <c r="BS66" s="33">
        <f t="shared" si="51"/>
        <v>99</v>
      </c>
      <c r="BT66" s="27">
        <f t="shared" ref="BT66" si="52">IF(COUNTA(C66:BR66)=0,"",COUNTA(C66:BR66))</f>
        <v>12</v>
      </c>
      <c r="BU66" s="11"/>
      <c r="BV66" s="87" t="s">
        <v>171</v>
      </c>
      <c r="BW66" s="14"/>
      <c r="BX66" s="25">
        <v>91</v>
      </c>
      <c r="BY66" s="33">
        <f>+BS66-BX66</f>
        <v>8</v>
      </c>
    </row>
    <row r="67" spans="1:77" x14ac:dyDescent="0.25">
      <c r="A67" s="88" t="s">
        <v>172</v>
      </c>
      <c r="B67" s="9" t="s">
        <v>123</v>
      </c>
      <c r="C67" s="35"/>
      <c r="D67" s="35"/>
      <c r="E67" s="35"/>
      <c r="F67" s="35"/>
      <c r="G67" s="35"/>
      <c r="H67" s="35"/>
      <c r="I67" s="35"/>
      <c r="J67" s="35"/>
      <c r="K67" s="35"/>
      <c r="L67" s="30">
        <f>IF(L65="","",L65/L66)</f>
        <v>177.35714285714286</v>
      </c>
      <c r="M67" s="30"/>
      <c r="N67" s="30"/>
      <c r="O67" s="30">
        <f>IF(O65="","",O65/O66)</f>
        <v>192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6">
        <f>IF(AF65="","",AF65/AF66)</f>
        <v>203</v>
      </c>
      <c r="AG67" s="30"/>
      <c r="AH67" s="30"/>
      <c r="AI67" s="30"/>
      <c r="AJ67" s="30"/>
      <c r="AK67" s="30">
        <f>IF(AK65="","",AK65/AK66)</f>
        <v>199.16666666666666</v>
      </c>
      <c r="AL67" s="30"/>
      <c r="AM67" s="30"/>
      <c r="AN67" s="30"/>
      <c r="AO67" s="30">
        <f>IF(AO65="","",AO65/AO66)</f>
        <v>178.33333333333334</v>
      </c>
      <c r="AP67" s="30"/>
      <c r="AQ67" s="30"/>
      <c r="AR67" s="30"/>
      <c r="AS67" s="30">
        <f>IF(AS65="","",AS65/AS66)</f>
        <v>185.16666666666666</v>
      </c>
      <c r="AT67" s="30">
        <f>IF(AT65="","",AT65/AT66)</f>
        <v>190</v>
      </c>
      <c r="AU67" s="30"/>
      <c r="AV67" s="30"/>
      <c r="AW67" s="30"/>
      <c r="AX67" s="30"/>
      <c r="AY67" s="30"/>
      <c r="AZ67" s="30">
        <f>IF(AZ65="","",AZ65/AZ66)</f>
        <v>182.07142857142858</v>
      </c>
      <c r="BA67" s="30"/>
      <c r="BB67" s="30"/>
      <c r="BC67" s="30"/>
      <c r="BD67" s="30">
        <f>IF(BD65="","",BD65/BD66)</f>
        <v>176.91666666666666</v>
      </c>
      <c r="BE67" s="30"/>
      <c r="BF67" s="30"/>
      <c r="BG67" s="30">
        <f>IF(BG65="","",BG65/BG66)</f>
        <v>194.42857142857142</v>
      </c>
      <c r="BH67" s="30"/>
      <c r="BI67" s="30"/>
      <c r="BJ67" s="30"/>
      <c r="BK67" s="30"/>
      <c r="BL67" s="30">
        <f>IF(BL65="","",BL65/BL66)</f>
        <v>172.16666666666666</v>
      </c>
      <c r="BM67" s="30"/>
      <c r="BN67" s="30"/>
      <c r="BO67" s="30"/>
      <c r="BP67" s="30"/>
      <c r="BQ67" s="30"/>
      <c r="BR67" s="30">
        <f>IF(BR65="","",BR65/BR66)</f>
        <v>179.375</v>
      </c>
      <c r="BS67" s="30">
        <f t="shared" ref="BS67" si="53">IF(BS65="","",BS65/BS66)</f>
        <v>184.71717171717171</v>
      </c>
      <c r="BT67" s="10"/>
      <c r="BU67" s="11"/>
      <c r="BV67" s="88" t="s">
        <v>172</v>
      </c>
      <c r="BW67" s="14"/>
      <c r="BX67" s="30">
        <f>IF(BX65="","",BX65/BX66)</f>
        <v>185.1868131868132</v>
      </c>
      <c r="BY67" s="55"/>
    </row>
    <row r="68" spans="1:77" x14ac:dyDescent="0.25">
      <c r="A68" s="97" t="s">
        <v>170</v>
      </c>
      <c r="B68" s="7" t="s">
        <v>119</v>
      </c>
      <c r="C68" s="39"/>
      <c r="D68" s="39"/>
      <c r="E68" s="39"/>
      <c r="F68" s="39"/>
      <c r="G68" s="39"/>
      <c r="H68" s="39">
        <v>725</v>
      </c>
      <c r="I68" s="39"/>
      <c r="J68" s="39"/>
      <c r="K68" s="39"/>
      <c r="L68" s="39"/>
      <c r="M68" s="39"/>
      <c r="N68" s="39">
        <v>1131</v>
      </c>
      <c r="O68" s="39"/>
      <c r="P68" s="39"/>
      <c r="Q68" s="39">
        <v>1023</v>
      </c>
      <c r="R68" s="39"/>
      <c r="S68" s="39"/>
      <c r="T68" s="39"/>
      <c r="U68" s="39">
        <v>1079</v>
      </c>
      <c r="V68" s="39"/>
      <c r="W68" s="39"/>
      <c r="X68" s="39">
        <v>821</v>
      </c>
      <c r="Y68" s="39"/>
      <c r="Z68" s="39"/>
      <c r="AA68" s="39"/>
      <c r="AB68" s="39"/>
      <c r="AC68" s="39"/>
      <c r="AD68" s="39">
        <v>819</v>
      </c>
      <c r="AE68" s="39"/>
      <c r="AF68" s="39"/>
      <c r="AG68" s="39">
        <v>1239</v>
      </c>
      <c r="AH68" s="39"/>
      <c r="AI68" s="39"/>
      <c r="AJ68" s="39"/>
      <c r="AK68" s="39">
        <v>1613</v>
      </c>
      <c r="AL68" s="39"/>
      <c r="AM68" s="39">
        <v>935</v>
      </c>
      <c r="AN68" s="39"/>
      <c r="AO68" s="39"/>
      <c r="AP68" s="39"/>
      <c r="AQ68" s="39">
        <v>967</v>
      </c>
      <c r="AR68" s="39"/>
      <c r="AS68" s="39">
        <v>966</v>
      </c>
      <c r="AT68" s="39">
        <v>1017</v>
      </c>
      <c r="AU68" s="39"/>
      <c r="AV68" s="39"/>
      <c r="AW68" s="39"/>
      <c r="AX68" s="39"/>
      <c r="AY68" s="39"/>
      <c r="AZ68" s="39"/>
      <c r="BA68" s="39">
        <v>1441</v>
      </c>
      <c r="BB68" s="39"/>
      <c r="BC68" s="39">
        <v>1349</v>
      </c>
      <c r="BD68" s="39">
        <v>1833</v>
      </c>
      <c r="BE68" s="39"/>
      <c r="BF68" s="39"/>
      <c r="BG68" s="39"/>
      <c r="BH68" s="39"/>
      <c r="BI68" s="39">
        <v>1364</v>
      </c>
      <c r="BJ68" s="39"/>
      <c r="BK68" s="39">
        <v>1217</v>
      </c>
      <c r="BL68" s="39"/>
      <c r="BM68" s="39"/>
      <c r="BN68" s="39"/>
      <c r="BO68" s="39"/>
      <c r="BP68" s="42"/>
      <c r="BQ68" s="39">
        <v>2762</v>
      </c>
      <c r="BR68" s="39">
        <v>1331</v>
      </c>
      <c r="BS68" s="33">
        <f t="shared" ref="BS68:BS69" si="54">IF(SUM(C68:BR68)=0,"",SUM(C68:BR68))</f>
        <v>23632</v>
      </c>
      <c r="BT68" s="8"/>
      <c r="BU68" s="11"/>
      <c r="BV68" s="97" t="s">
        <v>170</v>
      </c>
      <c r="BW68" s="14"/>
      <c r="BX68" s="33">
        <v>22301</v>
      </c>
      <c r="BY68" s="33">
        <f>+BS68-BX68</f>
        <v>1331</v>
      </c>
    </row>
    <row r="69" spans="1:77" x14ac:dyDescent="0.25">
      <c r="A69" s="99" t="s">
        <v>173</v>
      </c>
      <c r="B69" s="9" t="s">
        <v>121</v>
      </c>
      <c r="C69" s="39"/>
      <c r="D69" s="39"/>
      <c r="E69" s="39"/>
      <c r="F69" s="39"/>
      <c r="G69" s="39"/>
      <c r="H69" s="39">
        <v>6</v>
      </c>
      <c r="I69" s="39"/>
      <c r="J69" s="39"/>
      <c r="K69" s="39"/>
      <c r="L69" s="39"/>
      <c r="M69" s="39"/>
      <c r="N69" s="39">
        <v>8</v>
      </c>
      <c r="O69" s="39"/>
      <c r="P69" s="39"/>
      <c r="Q69" s="39">
        <v>7</v>
      </c>
      <c r="R69" s="39"/>
      <c r="S69" s="39"/>
      <c r="T69" s="39"/>
      <c r="U69" s="39">
        <v>6</v>
      </c>
      <c r="V69" s="39"/>
      <c r="W69" s="39"/>
      <c r="X69" s="39">
        <v>6</v>
      </c>
      <c r="Y69" s="39"/>
      <c r="Z69" s="39"/>
      <c r="AA69" s="39"/>
      <c r="AB69" s="39"/>
      <c r="AC69" s="39"/>
      <c r="AD69" s="39">
        <v>6</v>
      </c>
      <c r="AE69" s="39"/>
      <c r="AF69" s="39"/>
      <c r="AG69" s="39">
        <v>9</v>
      </c>
      <c r="AH69" s="39"/>
      <c r="AI69" s="39"/>
      <c r="AJ69" s="39"/>
      <c r="AK69" s="39">
        <v>10</v>
      </c>
      <c r="AL69" s="39"/>
      <c r="AM69" s="39">
        <v>6</v>
      </c>
      <c r="AN69" s="39"/>
      <c r="AO69" s="39"/>
      <c r="AP69" s="39"/>
      <c r="AQ69" s="39">
        <v>7</v>
      </c>
      <c r="AR69" s="39"/>
      <c r="AS69" s="39">
        <v>6</v>
      </c>
      <c r="AT69" s="39">
        <v>6</v>
      </c>
      <c r="AU69" s="39"/>
      <c r="AV69" s="39"/>
      <c r="AW69" s="39"/>
      <c r="AX69" s="39"/>
      <c r="AY69" s="39"/>
      <c r="AZ69" s="39"/>
      <c r="BA69" s="39">
        <v>9</v>
      </c>
      <c r="BB69" s="39"/>
      <c r="BC69" s="39">
        <v>8</v>
      </c>
      <c r="BD69" s="39">
        <v>12</v>
      </c>
      <c r="BE69" s="39"/>
      <c r="BF69" s="39"/>
      <c r="BG69" s="39"/>
      <c r="BH69" s="39"/>
      <c r="BI69" s="39">
        <v>9</v>
      </c>
      <c r="BJ69" s="39"/>
      <c r="BK69" s="39">
        <v>8</v>
      </c>
      <c r="BL69" s="39"/>
      <c r="BM69" s="39"/>
      <c r="BN69" s="39"/>
      <c r="BO69" s="39"/>
      <c r="BP69" s="42"/>
      <c r="BQ69" s="39">
        <v>14</v>
      </c>
      <c r="BR69" s="39">
        <v>8</v>
      </c>
      <c r="BS69" s="33">
        <f t="shared" si="54"/>
        <v>151</v>
      </c>
      <c r="BT69" s="27">
        <f t="shared" ref="BT69" si="55">IF(COUNTA(C69:BR69)=0,"",COUNTA(C69:BR69))</f>
        <v>19</v>
      </c>
      <c r="BU69" s="11"/>
      <c r="BV69" s="96" t="s">
        <v>173</v>
      </c>
      <c r="BW69" s="14"/>
      <c r="BX69" s="33">
        <v>143</v>
      </c>
      <c r="BY69" s="33">
        <f>+BS69-BX69</f>
        <v>8</v>
      </c>
    </row>
    <row r="70" spans="1:77" x14ac:dyDescent="0.25">
      <c r="A70" s="98" t="s">
        <v>174</v>
      </c>
      <c r="B70" s="9" t="s">
        <v>123</v>
      </c>
      <c r="C70" s="35"/>
      <c r="D70" s="35"/>
      <c r="E70" s="35"/>
      <c r="F70" s="35"/>
      <c r="G70" s="35"/>
      <c r="H70" s="30">
        <f>IF(H68="","",H68/H69)</f>
        <v>120.83333333333333</v>
      </c>
      <c r="I70" s="30"/>
      <c r="J70" s="30"/>
      <c r="K70" s="30"/>
      <c r="L70" s="30"/>
      <c r="M70" s="30"/>
      <c r="N70" s="30">
        <f>IF(N68="","",N68/N69)</f>
        <v>141.375</v>
      </c>
      <c r="O70" s="30"/>
      <c r="P70" s="30"/>
      <c r="Q70" s="30">
        <f>IF(Q68="","",Q68/Q69)</f>
        <v>146.14285714285714</v>
      </c>
      <c r="R70" s="30"/>
      <c r="S70" s="30"/>
      <c r="T70" s="30"/>
      <c r="U70" s="30">
        <f>IF(U68="","",U68/U69)</f>
        <v>179.83333333333334</v>
      </c>
      <c r="V70" s="30"/>
      <c r="W70" s="30"/>
      <c r="X70" s="30">
        <f>IF(X68="","",X68/X69)</f>
        <v>136.83333333333334</v>
      </c>
      <c r="Y70" s="30"/>
      <c r="Z70" s="30"/>
      <c r="AA70" s="30"/>
      <c r="AB70" s="30"/>
      <c r="AC70" s="30"/>
      <c r="AD70" s="30">
        <f>IF(AD68="","",AD68/AD69)</f>
        <v>136.5</v>
      </c>
      <c r="AE70" s="30"/>
      <c r="AF70" s="30"/>
      <c r="AG70" s="30">
        <f>IF(AG68="","",AG68/AG69)</f>
        <v>137.66666666666666</v>
      </c>
      <c r="AH70" s="30"/>
      <c r="AI70" s="30"/>
      <c r="AJ70" s="30"/>
      <c r="AK70" s="30">
        <f>IF(AK68="","",AK68/AK69)</f>
        <v>161.30000000000001</v>
      </c>
      <c r="AL70" s="30"/>
      <c r="AM70" s="30">
        <f>IF(AM68="","",AM68/AM69)</f>
        <v>155.83333333333334</v>
      </c>
      <c r="AN70" s="30"/>
      <c r="AO70" s="30"/>
      <c r="AP70" s="30"/>
      <c r="AQ70" s="30">
        <f>IF(AQ68="","",AQ68/AQ69)</f>
        <v>138.14285714285714</v>
      </c>
      <c r="AR70" s="30"/>
      <c r="AS70" s="30">
        <f>IF(AS68="","",AS68/AS69)</f>
        <v>161</v>
      </c>
      <c r="AT70" s="30">
        <f>IF(AT68="","",AT68/AT69)</f>
        <v>169.5</v>
      </c>
      <c r="AU70" s="30"/>
      <c r="AV70" s="30"/>
      <c r="AW70" s="30"/>
      <c r="AX70" s="30"/>
      <c r="AY70" s="30"/>
      <c r="AZ70" s="30"/>
      <c r="BA70" s="30">
        <f>IF(BA68="","",BA68/BA69)</f>
        <v>160.11111111111111</v>
      </c>
      <c r="BB70" s="30"/>
      <c r="BC70" s="30">
        <f>IF(BC68="","",BC68/BC69)</f>
        <v>168.625</v>
      </c>
      <c r="BD70" s="30">
        <f>IF(BD68="","",BD68/BD69)</f>
        <v>152.75</v>
      </c>
      <c r="BE70" s="30"/>
      <c r="BF70" s="30"/>
      <c r="BG70" s="30"/>
      <c r="BH70" s="30"/>
      <c r="BI70" s="30">
        <f>IF(BI68="","",BI68/BI69)</f>
        <v>151.55555555555554</v>
      </c>
      <c r="BJ70" s="30"/>
      <c r="BK70" s="30">
        <f>IF(BK68="","",BK68/BK69)</f>
        <v>152.125</v>
      </c>
      <c r="BL70" s="30"/>
      <c r="BM70" s="30"/>
      <c r="BN70" s="30"/>
      <c r="BO70" s="30"/>
      <c r="BP70" s="35"/>
      <c r="BQ70" s="30">
        <f>IF(BQ68="","",BQ68/BQ69)</f>
        <v>197.28571428571428</v>
      </c>
      <c r="BR70" s="30">
        <f>IF(BR68="","",BR68/BR69)</f>
        <v>166.375</v>
      </c>
      <c r="BS70" s="30">
        <f t="shared" ref="BS70" si="56">IF(BS68="","",BS68/BS69)</f>
        <v>156.50331125827816</v>
      </c>
      <c r="BT70" s="10"/>
      <c r="BU70" s="11"/>
      <c r="BV70" s="98" t="s">
        <v>174</v>
      </c>
      <c r="BW70" s="14"/>
      <c r="BX70" s="30">
        <f>IF(BX68="","",BX68/BX69)</f>
        <v>155.95104895104896</v>
      </c>
      <c r="BY70" s="55"/>
    </row>
    <row r="71" spans="1:77" x14ac:dyDescent="0.25">
      <c r="A71" s="96" t="s">
        <v>175</v>
      </c>
      <c r="B71" s="7" t="s">
        <v>119</v>
      </c>
      <c r="C71" s="39"/>
      <c r="D71" s="39">
        <v>2530</v>
      </c>
      <c r="E71" s="39"/>
      <c r="F71" s="39"/>
      <c r="G71" s="39"/>
      <c r="H71" s="39"/>
      <c r="I71" s="39"/>
      <c r="J71" s="39"/>
      <c r="K71" s="39">
        <v>1014</v>
      </c>
      <c r="L71" s="39"/>
      <c r="M71" s="39"/>
      <c r="N71" s="39"/>
      <c r="O71" s="39"/>
      <c r="P71" s="39"/>
      <c r="Q71" s="39"/>
      <c r="R71" s="39">
        <v>827</v>
      </c>
      <c r="S71" s="39">
        <v>870</v>
      </c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>
        <v>447</v>
      </c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>
        <v>2349</v>
      </c>
      <c r="BQ71" s="39"/>
      <c r="BR71" s="39"/>
      <c r="BS71" s="33">
        <f t="shared" ref="BS71:BS72" si="57">IF(SUM(C71:BR71)=0,"",SUM(C71:BR71))</f>
        <v>8037</v>
      </c>
      <c r="BT71" s="8"/>
      <c r="BU71" s="14"/>
      <c r="BV71" s="96" t="s">
        <v>175</v>
      </c>
      <c r="BW71" s="14"/>
      <c r="BX71" s="25">
        <v>8037</v>
      </c>
      <c r="BY71" s="33">
        <f>+BS71-BX71</f>
        <v>0</v>
      </c>
    </row>
    <row r="72" spans="1:77" x14ac:dyDescent="0.25">
      <c r="A72" s="91" t="s">
        <v>176</v>
      </c>
      <c r="B72" s="56" t="s">
        <v>121</v>
      </c>
      <c r="C72" s="39"/>
      <c r="D72" s="39">
        <v>16</v>
      </c>
      <c r="E72" s="39"/>
      <c r="F72" s="39"/>
      <c r="G72" s="39"/>
      <c r="H72" s="39"/>
      <c r="I72" s="39"/>
      <c r="J72" s="39"/>
      <c r="K72" s="39">
        <v>7</v>
      </c>
      <c r="L72" s="39"/>
      <c r="M72" s="39"/>
      <c r="N72" s="39"/>
      <c r="O72" s="39"/>
      <c r="P72" s="39"/>
      <c r="Q72" s="39"/>
      <c r="R72" s="39">
        <v>6</v>
      </c>
      <c r="S72" s="39">
        <v>6</v>
      </c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>
        <v>3</v>
      </c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>
        <v>15</v>
      </c>
      <c r="BQ72" s="39"/>
      <c r="BR72" s="39"/>
      <c r="BS72" s="33">
        <f t="shared" si="57"/>
        <v>53</v>
      </c>
      <c r="BT72" s="27">
        <f t="shared" ref="BT72" si="58">IF(COUNTA(C72:BR72)=0,"",COUNTA(C72:BR72))</f>
        <v>6</v>
      </c>
      <c r="BU72" s="11"/>
      <c r="BV72" s="91" t="s">
        <v>176</v>
      </c>
      <c r="BW72" s="14"/>
      <c r="BX72" s="25">
        <v>53</v>
      </c>
      <c r="BY72" s="45">
        <f>+BS72-BX72</f>
        <v>0</v>
      </c>
    </row>
    <row r="73" spans="1:77" x14ac:dyDescent="0.25">
      <c r="A73" s="85" t="s">
        <v>177</v>
      </c>
      <c r="B73" s="9" t="s">
        <v>123</v>
      </c>
      <c r="C73" s="35"/>
      <c r="D73" s="30">
        <f>IF(D71="","",D71/D72)</f>
        <v>158.125</v>
      </c>
      <c r="E73" s="35"/>
      <c r="F73" s="35"/>
      <c r="G73" s="35"/>
      <c r="H73" s="35"/>
      <c r="I73" s="35"/>
      <c r="J73" s="35"/>
      <c r="K73" s="30">
        <f>IF(K71="","",K71/K72)</f>
        <v>144.85714285714286</v>
      </c>
      <c r="L73" s="30"/>
      <c r="M73" s="30"/>
      <c r="N73" s="30"/>
      <c r="O73" s="30"/>
      <c r="P73" s="30"/>
      <c r="Q73" s="30"/>
      <c r="R73" s="30">
        <f>IF(R71="","",R71/R72)</f>
        <v>137.83333333333334</v>
      </c>
      <c r="S73" s="30">
        <f>IF(S71="","",S71/S72)</f>
        <v>145</v>
      </c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>
        <f>IF(AW71="","",AW71/AW72)</f>
        <v>149</v>
      </c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>
        <f>IF(BP71="","",BP71/BP72)</f>
        <v>156.6</v>
      </c>
      <c r="BQ73" s="30"/>
      <c r="BR73" s="30"/>
      <c r="BS73" s="30">
        <f t="shared" ref="BS73" si="59">IF(BS71="","",BS71/BS72)</f>
        <v>151.64150943396226</v>
      </c>
      <c r="BT73" s="10"/>
      <c r="BU73" s="11"/>
      <c r="BV73" s="85" t="s">
        <v>177</v>
      </c>
      <c r="BW73" s="14"/>
      <c r="BX73" s="30">
        <f>IF(BX71="","",BX71/BX72)</f>
        <v>151.64150943396226</v>
      </c>
      <c r="BY73" s="55"/>
    </row>
    <row r="74" spans="1:77" x14ac:dyDescent="0.25">
      <c r="A74" s="86" t="s">
        <v>178</v>
      </c>
      <c r="B74" s="7" t="s">
        <v>119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>
        <v>629</v>
      </c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>
        <v>342</v>
      </c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42"/>
      <c r="BQ74" s="39"/>
      <c r="BR74" s="39"/>
      <c r="BS74" s="33">
        <f t="shared" ref="BS74:BS75" si="60">IF(SUM(C74:BR74)=0,"",SUM(C74:BR74))</f>
        <v>971</v>
      </c>
      <c r="BT74" s="8"/>
      <c r="BU74" s="11"/>
      <c r="BV74" s="86" t="s">
        <v>178</v>
      </c>
      <c r="BW74" s="14"/>
      <c r="BX74" s="33">
        <v>971</v>
      </c>
      <c r="BY74" s="33">
        <f>+BS74-BX74</f>
        <v>0</v>
      </c>
    </row>
    <row r="75" spans="1:77" x14ac:dyDescent="0.25">
      <c r="A75" s="87" t="s">
        <v>179</v>
      </c>
      <c r="B75" s="9" t="s">
        <v>121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>
        <v>4</v>
      </c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>
        <v>2</v>
      </c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42"/>
      <c r="BQ75" s="39"/>
      <c r="BR75" s="39"/>
      <c r="BS75" s="33">
        <f t="shared" si="60"/>
        <v>6</v>
      </c>
      <c r="BT75" s="27">
        <f t="shared" ref="BT75" si="61">IF(COUNTA(C75:BR75)=0,"",COUNTA(C75:BR75))</f>
        <v>2</v>
      </c>
      <c r="BU75" s="11"/>
      <c r="BV75" s="87" t="s">
        <v>179</v>
      </c>
      <c r="BW75" s="14"/>
      <c r="BX75" s="33">
        <v>6</v>
      </c>
      <c r="BY75" s="33">
        <f>+BS75-BX75</f>
        <v>0</v>
      </c>
    </row>
    <row r="76" spans="1:77" x14ac:dyDescent="0.25">
      <c r="A76" s="88" t="s">
        <v>180</v>
      </c>
      <c r="B76" s="9" t="s">
        <v>123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0">
        <f>IF(P74="","",P74/P75)</f>
        <v>157.25</v>
      </c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0">
        <f>IF(AP74="","",AP74/AP75)</f>
        <v>171</v>
      </c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0">
        <f t="shared" ref="BS76" si="62">IF(BS74="","",BS74/BS75)</f>
        <v>161.83333333333334</v>
      </c>
      <c r="BT76" s="10"/>
      <c r="BU76" s="11"/>
      <c r="BV76" s="88" t="s">
        <v>180</v>
      </c>
      <c r="BW76" s="14"/>
      <c r="BX76" s="30">
        <f>IF(BX74="","",BX74/BX75)</f>
        <v>161.83333333333334</v>
      </c>
      <c r="BY76" s="57"/>
    </row>
    <row r="77" spans="1:77" x14ac:dyDescent="0.25">
      <c r="A77" s="86" t="s">
        <v>181</v>
      </c>
      <c r="B77" s="7" t="s">
        <v>119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>
        <v>1032</v>
      </c>
      <c r="AC77" s="39"/>
      <c r="AD77" s="39"/>
      <c r="AE77" s="39"/>
      <c r="AF77" s="39"/>
      <c r="AG77" s="39">
        <v>1628</v>
      </c>
      <c r="AH77" s="39"/>
      <c r="AI77" s="39"/>
      <c r="AJ77" s="39"/>
      <c r="AK77" s="39">
        <v>1972</v>
      </c>
      <c r="AL77" s="39"/>
      <c r="AM77" s="39"/>
      <c r="AN77" s="39"/>
      <c r="AO77" s="39"/>
      <c r="AP77" s="39"/>
      <c r="AQ77" s="39"/>
      <c r="AR77" s="39"/>
      <c r="AS77" s="39">
        <v>993</v>
      </c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42"/>
      <c r="BQ77" s="39"/>
      <c r="BR77" s="39">
        <v>1516</v>
      </c>
      <c r="BS77" s="33">
        <f t="shared" ref="BS77:BS78" si="63">IF(SUM(C77:BR77)=0,"",SUM(C77:BR77))</f>
        <v>7141</v>
      </c>
      <c r="BT77" s="8"/>
      <c r="BU77" s="11"/>
      <c r="BV77" s="86" t="s">
        <v>181</v>
      </c>
      <c r="BW77" s="14"/>
      <c r="BX77" s="33">
        <v>5625</v>
      </c>
      <c r="BY77" s="33">
        <f>+BS77-BX77</f>
        <v>1516</v>
      </c>
    </row>
    <row r="78" spans="1:77" x14ac:dyDescent="0.25">
      <c r="A78" s="87" t="s">
        <v>182</v>
      </c>
      <c r="B78" s="9" t="s">
        <v>121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>
        <v>6</v>
      </c>
      <c r="AC78" s="39"/>
      <c r="AD78" s="39"/>
      <c r="AE78" s="39"/>
      <c r="AF78" s="39"/>
      <c r="AG78" s="39">
        <v>9</v>
      </c>
      <c r="AH78" s="39"/>
      <c r="AI78" s="39"/>
      <c r="AJ78" s="39"/>
      <c r="AK78" s="39">
        <v>10</v>
      </c>
      <c r="AL78" s="39"/>
      <c r="AM78" s="39"/>
      <c r="AN78" s="39"/>
      <c r="AO78" s="39"/>
      <c r="AP78" s="39"/>
      <c r="AQ78" s="39"/>
      <c r="AR78" s="39"/>
      <c r="AS78" s="39">
        <v>6</v>
      </c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42"/>
      <c r="BQ78" s="39"/>
      <c r="BR78" s="39">
        <v>8</v>
      </c>
      <c r="BS78" s="33">
        <f t="shared" si="63"/>
        <v>39</v>
      </c>
      <c r="BT78" s="27">
        <f t="shared" ref="BT78" si="64">IF(COUNTA(C78:BR78)=0,"",COUNTA(C78:BR78))</f>
        <v>5</v>
      </c>
      <c r="BU78" s="11"/>
      <c r="BV78" s="87" t="s">
        <v>182</v>
      </c>
      <c r="BW78" s="14"/>
      <c r="BX78" s="33">
        <v>31</v>
      </c>
      <c r="BY78" s="33">
        <f>+BS78-BX78</f>
        <v>8</v>
      </c>
    </row>
    <row r="79" spans="1:77" x14ac:dyDescent="0.25">
      <c r="A79" s="88" t="s">
        <v>183</v>
      </c>
      <c r="B79" s="9" t="s">
        <v>123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0">
        <f>IF(AB77="","",AB77/AB78)</f>
        <v>172</v>
      </c>
      <c r="AC79" s="30"/>
      <c r="AD79" s="30"/>
      <c r="AE79" s="30"/>
      <c r="AF79" s="30"/>
      <c r="AG79" s="30">
        <f>IF(AG77="","",AG77/AG78)</f>
        <v>180.88888888888889</v>
      </c>
      <c r="AH79" s="30"/>
      <c r="AI79" s="30"/>
      <c r="AJ79" s="30"/>
      <c r="AK79" s="30">
        <f>IF(AK77="","",AK77/AK78)</f>
        <v>197.2</v>
      </c>
      <c r="AL79" s="30"/>
      <c r="AM79" s="30"/>
      <c r="AN79" s="30"/>
      <c r="AO79" s="30"/>
      <c r="AP79" s="30"/>
      <c r="AQ79" s="30"/>
      <c r="AR79" s="30"/>
      <c r="AS79" s="30">
        <f>IF(AS77="","",AS77/AS78)</f>
        <v>165.5</v>
      </c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5"/>
      <c r="BQ79" s="35"/>
      <c r="BR79" s="30">
        <f>IF(BR77="","",BR77/BR78)</f>
        <v>189.5</v>
      </c>
      <c r="BS79" s="30">
        <f t="shared" ref="BS79" si="65">IF(BS77="","",BS77/BS78)</f>
        <v>183.10256410256412</v>
      </c>
      <c r="BT79" s="10"/>
      <c r="BU79" s="11"/>
      <c r="BV79" s="88" t="s">
        <v>183</v>
      </c>
      <c r="BW79" s="58"/>
      <c r="BX79" s="30">
        <f>IF(BX77="","",BX77/BX78)</f>
        <v>181.45161290322579</v>
      </c>
      <c r="BY79" s="55"/>
    </row>
    <row r="80" spans="1:77" x14ac:dyDescent="0.25">
      <c r="A80" s="96" t="s">
        <v>184</v>
      </c>
      <c r="B80" s="7" t="s">
        <v>119</v>
      </c>
      <c r="C80" s="39"/>
      <c r="D80" s="39"/>
      <c r="E80" s="39"/>
      <c r="F80" s="39"/>
      <c r="G80" s="39"/>
      <c r="H80" s="39"/>
      <c r="I80" s="39">
        <v>1297</v>
      </c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>
        <v>1408</v>
      </c>
      <c r="AA80" s="39"/>
      <c r="AB80" s="39"/>
      <c r="AC80" s="39"/>
      <c r="AD80" s="39"/>
      <c r="AE80" s="39"/>
      <c r="AF80" s="39"/>
      <c r="AG80" s="39"/>
      <c r="AH80" s="39"/>
      <c r="AI80" s="39"/>
      <c r="AJ80" s="39">
        <v>1107</v>
      </c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>
        <v>1205</v>
      </c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42"/>
      <c r="BQ80" s="39"/>
      <c r="BR80" s="39"/>
      <c r="BS80" s="33">
        <f t="shared" ref="BS80:BS81" si="66">IF(SUM(C80:BR80)=0,"",SUM(C80:BR80))</f>
        <v>5017</v>
      </c>
      <c r="BT80" s="8"/>
      <c r="BU80" s="14"/>
      <c r="BV80" s="96" t="s">
        <v>184</v>
      </c>
      <c r="BW80" s="14"/>
      <c r="BX80" s="25">
        <v>5017</v>
      </c>
      <c r="BY80" s="33">
        <f>+BS80-BX80</f>
        <v>0</v>
      </c>
    </row>
    <row r="81" spans="1:77" x14ac:dyDescent="0.25">
      <c r="A81" s="91" t="s">
        <v>185</v>
      </c>
      <c r="B81" s="9" t="s">
        <v>121</v>
      </c>
      <c r="C81" s="39"/>
      <c r="D81" s="39"/>
      <c r="E81" s="39"/>
      <c r="F81" s="39"/>
      <c r="G81" s="39"/>
      <c r="H81" s="39"/>
      <c r="I81" s="39">
        <v>8</v>
      </c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>
        <v>8</v>
      </c>
      <c r="AA81" s="39"/>
      <c r="AB81" s="39"/>
      <c r="AC81" s="39"/>
      <c r="AD81" s="39"/>
      <c r="AE81" s="39"/>
      <c r="AF81" s="39"/>
      <c r="AG81" s="39"/>
      <c r="AH81" s="39"/>
      <c r="AI81" s="39"/>
      <c r="AJ81" s="39">
        <v>7</v>
      </c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>
        <v>7</v>
      </c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42"/>
      <c r="BQ81" s="39"/>
      <c r="BR81" s="39"/>
      <c r="BS81" s="33">
        <f t="shared" si="66"/>
        <v>30</v>
      </c>
      <c r="BT81" s="27">
        <f t="shared" ref="BT81" si="67">IF(COUNTA(C81:BR81)=0,"",COUNTA(C81:BR81))</f>
        <v>4</v>
      </c>
      <c r="BU81" s="11"/>
      <c r="BV81" s="91" t="s">
        <v>185</v>
      </c>
      <c r="BW81" s="14"/>
      <c r="BX81" s="25">
        <v>30</v>
      </c>
      <c r="BY81" s="33">
        <f>+BS81-BX81</f>
        <v>0</v>
      </c>
    </row>
    <row r="82" spans="1:77" x14ac:dyDescent="0.25">
      <c r="A82" s="85" t="s">
        <v>186</v>
      </c>
      <c r="B82" s="9" t="s">
        <v>123</v>
      </c>
      <c r="C82" s="35"/>
      <c r="D82" s="35"/>
      <c r="E82" s="35"/>
      <c r="F82" s="35"/>
      <c r="G82" s="35"/>
      <c r="H82" s="35"/>
      <c r="I82" s="30">
        <f>IF(I80="","",I80/I81)</f>
        <v>162.125</v>
      </c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>
        <f>IF(Z80="","",Z80/Z81)</f>
        <v>176</v>
      </c>
      <c r="AA82" s="30"/>
      <c r="AB82" s="30"/>
      <c r="AC82" s="30"/>
      <c r="AD82" s="30"/>
      <c r="AE82" s="30"/>
      <c r="AF82" s="30"/>
      <c r="AG82" s="30"/>
      <c r="AH82" s="30"/>
      <c r="AI82" s="30"/>
      <c r="AJ82" s="30">
        <f>IF(AJ80="","",AJ80/AJ81)</f>
        <v>158.14285714285714</v>
      </c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>
        <f>IF(AW80="","",AW80/AW81)</f>
        <v>172.14285714285714</v>
      </c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5"/>
      <c r="BQ82" s="35"/>
      <c r="BR82" s="35"/>
      <c r="BS82" s="30">
        <f t="shared" ref="BS82" si="68">IF(BS80="","",BS80/BS81)</f>
        <v>167.23333333333332</v>
      </c>
      <c r="BT82" s="10"/>
      <c r="BU82" s="11"/>
      <c r="BV82" s="85" t="s">
        <v>186</v>
      </c>
      <c r="BW82" s="14"/>
      <c r="BX82" s="30">
        <f>IF(BX80="","",BX80/BX81)</f>
        <v>167.23333333333332</v>
      </c>
      <c r="BY82" s="55"/>
    </row>
    <row r="83" spans="1:77" x14ac:dyDescent="0.25">
      <c r="A83" s="86" t="s">
        <v>187</v>
      </c>
      <c r="B83" s="7" t="s">
        <v>119</v>
      </c>
      <c r="C83" s="39"/>
      <c r="D83" s="39"/>
      <c r="E83" s="39"/>
      <c r="F83" s="39">
        <v>1024</v>
      </c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>
        <v>987</v>
      </c>
      <c r="T83" s="39"/>
      <c r="U83" s="39"/>
      <c r="V83" s="39">
        <v>1950</v>
      </c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>
        <v>2821</v>
      </c>
      <c r="BG83" s="39"/>
      <c r="BH83" s="39"/>
      <c r="BI83" s="39"/>
      <c r="BJ83" s="39"/>
      <c r="BK83" s="39"/>
      <c r="BL83" s="39"/>
      <c r="BM83" s="39"/>
      <c r="BN83" s="39"/>
      <c r="BO83" s="39"/>
      <c r="BP83" s="42"/>
      <c r="BQ83" s="39"/>
      <c r="BR83" s="39"/>
      <c r="BS83" s="33">
        <f t="shared" ref="BS83:BS84" si="69">IF(SUM(C83:BR83)=0,"",SUM(C83:BR83))</f>
        <v>6782</v>
      </c>
      <c r="BT83" s="8"/>
      <c r="BU83" s="11"/>
      <c r="BV83" s="86" t="s">
        <v>187</v>
      </c>
      <c r="BW83" s="14"/>
      <c r="BX83" s="25">
        <v>6782</v>
      </c>
      <c r="BY83" s="33">
        <f>+BS83-BX83</f>
        <v>0</v>
      </c>
    </row>
    <row r="84" spans="1:77" x14ac:dyDescent="0.25">
      <c r="A84" s="87" t="s">
        <v>188</v>
      </c>
      <c r="B84" s="9" t="s">
        <v>121</v>
      </c>
      <c r="C84" s="39"/>
      <c r="D84" s="39"/>
      <c r="E84" s="39"/>
      <c r="F84" s="39">
        <v>6</v>
      </c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>
        <v>6</v>
      </c>
      <c r="T84" s="39"/>
      <c r="U84" s="39"/>
      <c r="V84" s="39">
        <v>12</v>
      </c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>
        <v>17</v>
      </c>
      <c r="BG84" s="39"/>
      <c r="BH84" s="39"/>
      <c r="BI84" s="39"/>
      <c r="BJ84" s="39"/>
      <c r="BK84" s="39"/>
      <c r="BL84" s="39"/>
      <c r="BM84" s="39"/>
      <c r="BN84" s="39"/>
      <c r="BO84" s="39"/>
      <c r="BP84" s="42"/>
      <c r="BQ84" s="39"/>
      <c r="BR84" s="39"/>
      <c r="BS84" s="33">
        <f t="shared" si="69"/>
        <v>41</v>
      </c>
      <c r="BT84" s="27">
        <f t="shared" ref="BT84" si="70">IF(COUNTA(C84:BR84)=0,"",COUNTA(C84:BR84))</f>
        <v>4</v>
      </c>
      <c r="BU84" s="11"/>
      <c r="BV84" s="87" t="s">
        <v>188</v>
      </c>
      <c r="BW84" s="14"/>
      <c r="BX84" s="27">
        <v>41</v>
      </c>
      <c r="BY84" s="33">
        <f>+BS84-BX84</f>
        <v>0</v>
      </c>
    </row>
    <row r="85" spans="1:77" x14ac:dyDescent="0.25">
      <c r="A85" s="88" t="s">
        <v>189</v>
      </c>
      <c r="B85" s="9" t="s">
        <v>123</v>
      </c>
      <c r="C85" s="35"/>
      <c r="D85" s="35"/>
      <c r="E85" s="35"/>
      <c r="F85" s="30">
        <f>IF(F83="","",F83/F84)</f>
        <v>170.66666666666666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>
        <f>IF(S83="","",S83/S84)</f>
        <v>164.5</v>
      </c>
      <c r="T85" s="30"/>
      <c r="U85" s="30"/>
      <c r="V85" s="30">
        <f>IF(V83="","",V83/V84)</f>
        <v>162.5</v>
      </c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>
        <f>IF(BF83="","",BF83/BF84)</f>
        <v>165.94117647058823</v>
      </c>
      <c r="BG85" s="30"/>
      <c r="BH85" s="30"/>
      <c r="BI85" s="30"/>
      <c r="BJ85" s="30"/>
      <c r="BK85" s="30"/>
      <c r="BL85" s="30"/>
      <c r="BM85" s="30"/>
      <c r="BN85" s="30"/>
      <c r="BO85" s="30"/>
      <c r="BP85" s="35"/>
      <c r="BQ85" s="35"/>
      <c r="BR85" s="35"/>
      <c r="BS85" s="30">
        <f t="shared" ref="BS85" si="71">IF(BS83="","",BS83/BS84)</f>
        <v>165.41463414634146</v>
      </c>
      <c r="BT85" s="10"/>
      <c r="BU85" s="11"/>
      <c r="BV85" s="88" t="s">
        <v>189</v>
      </c>
      <c r="BW85" s="14"/>
      <c r="BX85" s="30">
        <f>IF(BX83="","",BX83/BX84)</f>
        <v>165.41463414634146</v>
      </c>
      <c r="BY85" s="55"/>
    </row>
    <row r="86" spans="1:77" x14ac:dyDescent="0.25">
      <c r="A86" s="97" t="s">
        <v>190</v>
      </c>
      <c r="B86" s="7" t="s">
        <v>119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>
        <v>970</v>
      </c>
      <c r="O86" s="39"/>
      <c r="P86" s="39"/>
      <c r="Q86" s="39">
        <v>294</v>
      </c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>
        <v>391</v>
      </c>
      <c r="AC86" s="39"/>
      <c r="AD86" s="39"/>
      <c r="AE86" s="39"/>
      <c r="AF86" s="39"/>
      <c r="AG86" s="39"/>
      <c r="AH86" s="39">
        <v>1358</v>
      </c>
      <c r="AI86" s="39"/>
      <c r="AJ86" s="39"/>
      <c r="AK86" s="39">
        <v>1366</v>
      </c>
      <c r="AL86" s="39"/>
      <c r="AM86" s="39"/>
      <c r="AN86" s="39"/>
      <c r="AO86" s="39"/>
      <c r="AP86" s="39"/>
      <c r="AQ86" s="39">
        <v>897</v>
      </c>
      <c r="AR86" s="39"/>
      <c r="AS86" s="39">
        <v>487</v>
      </c>
      <c r="AT86" s="39"/>
      <c r="AU86" s="39"/>
      <c r="AV86" s="39"/>
      <c r="AW86" s="39"/>
      <c r="AX86" s="39"/>
      <c r="AY86" s="39"/>
      <c r="AZ86" s="39"/>
      <c r="BA86" s="39"/>
      <c r="BB86" s="39">
        <v>1274</v>
      </c>
      <c r="BC86" s="39"/>
      <c r="BD86" s="39"/>
      <c r="BE86" s="39"/>
      <c r="BF86" s="39"/>
      <c r="BG86" s="39"/>
      <c r="BH86" s="39"/>
      <c r="BI86" s="39">
        <v>1302</v>
      </c>
      <c r="BJ86" s="39"/>
      <c r="BK86" s="39"/>
      <c r="BL86" s="39"/>
      <c r="BM86" s="39"/>
      <c r="BN86" s="39"/>
      <c r="BO86" s="39"/>
      <c r="BP86" s="42"/>
      <c r="BQ86" s="39"/>
      <c r="BR86" s="39">
        <v>1240</v>
      </c>
      <c r="BS86" s="33">
        <f t="shared" ref="BS86:BS87" si="72">IF(SUM(C86:BR86)=0,"",SUM(C86:BR86))</f>
        <v>9579</v>
      </c>
      <c r="BT86" s="8"/>
      <c r="BU86" s="11"/>
      <c r="BV86" s="97" t="s">
        <v>190</v>
      </c>
      <c r="BW86" s="14"/>
      <c r="BX86" s="33">
        <v>8339</v>
      </c>
      <c r="BY86" s="45">
        <f>+BS86-BX86</f>
        <v>1240</v>
      </c>
    </row>
    <row r="87" spans="1:77" x14ac:dyDescent="0.25">
      <c r="A87" s="99" t="s">
        <v>191</v>
      </c>
      <c r="B87" s="9" t="s">
        <v>121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>
        <v>8</v>
      </c>
      <c r="O87" s="39"/>
      <c r="P87" s="39"/>
      <c r="Q87" s="39">
        <v>3</v>
      </c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>
        <v>3</v>
      </c>
      <c r="AC87" s="39"/>
      <c r="AD87" s="39"/>
      <c r="AE87" s="39"/>
      <c r="AF87" s="39"/>
      <c r="AG87" s="39"/>
      <c r="AH87" s="39">
        <v>9</v>
      </c>
      <c r="AI87" s="39"/>
      <c r="AJ87" s="39"/>
      <c r="AK87" s="39">
        <v>10</v>
      </c>
      <c r="AL87" s="39"/>
      <c r="AM87" s="39"/>
      <c r="AN87" s="39"/>
      <c r="AO87" s="39"/>
      <c r="AP87" s="39"/>
      <c r="AQ87" s="39">
        <v>7</v>
      </c>
      <c r="AR87" s="39"/>
      <c r="AS87" s="39">
        <v>3</v>
      </c>
      <c r="AT87" s="39"/>
      <c r="AU87" s="39"/>
      <c r="AV87" s="39"/>
      <c r="AW87" s="39"/>
      <c r="AX87" s="39"/>
      <c r="AY87" s="39"/>
      <c r="AZ87" s="39"/>
      <c r="BA87" s="39"/>
      <c r="BB87" s="39">
        <v>9</v>
      </c>
      <c r="BC87" s="39"/>
      <c r="BD87" s="39"/>
      <c r="BE87" s="39"/>
      <c r="BF87" s="39"/>
      <c r="BG87" s="39"/>
      <c r="BH87" s="39"/>
      <c r="BI87" s="39">
        <v>9</v>
      </c>
      <c r="BJ87" s="39"/>
      <c r="BK87" s="39"/>
      <c r="BL87" s="39"/>
      <c r="BM87" s="39"/>
      <c r="BN87" s="39"/>
      <c r="BO87" s="39"/>
      <c r="BP87" s="42"/>
      <c r="BQ87" s="39"/>
      <c r="BR87" s="39">
        <v>8</v>
      </c>
      <c r="BS87" s="33">
        <f t="shared" si="72"/>
        <v>69</v>
      </c>
      <c r="BT87" s="27">
        <f t="shared" ref="BT87" si="73">IF(COUNTA(C87:BR87)=0,"",COUNTA(C87:BR87))</f>
        <v>10</v>
      </c>
      <c r="BU87" s="11"/>
      <c r="BV87" s="99" t="s">
        <v>191</v>
      </c>
      <c r="BW87" s="14"/>
      <c r="BX87" s="33">
        <v>61</v>
      </c>
      <c r="BY87" s="45">
        <f>+BS87-BX87</f>
        <v>8</v>
      </c>
    </row>
    <row r="88" spans="1:77" x14ac:dyDescent="0.25">
      <c r="A88" s="98" t="s">
        <v>192</v>
      </c>
      <c r="B88" s="9" t="s">
        <v>123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0">
        <f>IF(N86="","",N86/N87)</f>
        <v>121.25</v>
      </c>
      <c r="O88" s="30"/>
      <c r="P88" s="30"/>
      <c r="Q88" s="30">
        <f>IF(Q86="","",Q86/Q87)</f>
        <v>98</v>
      </c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>
        <f>IF(AB86="","",AB86/AB87)</f>
        <v>130.33333333333334</v>
      </c>
      <c r="AC88" s="30"/>
      <c r="AD88" s="30"/>
      <c r="AE88" s="30"/>
      <c r="AF88" s="30"/>
      <c r="AG88" s="30"/>
      <c r="AH88" s="30">
        <f>IF(AH86="","",AH86/AH87)</f>
        <v>150.88888888888889</v>
      </c>
      <c r="AI88" s="30"/>
      <c r="AJ88" s="30"/>
      <c r="AK88" s="30">
        <f>IF(AK86="","",AK86/AK87)</f>
        <v>136.6</v>
      </c>
      <c r="AL88" s="30"/>
      <c r="AM88" s="30"/>
      <c r="AN88" s="30"/>
      <c r="AO88" s="30"/>
      <c r="AP88" s="30"/>
      <c r="AQ88" s="30">
        <f>IF(AQ86="","",AQ86/AQ87)</f>
        <v>128.14285714285714</v>
      </c>
      <c r="AR88" s="30"/>
      <c r="AS88" s="30">
        <f>IF(AS86="","",AS86/AS87)</f>
        <v>162.33333333333334</v>
      </c>
      <c r="AT88" s="30"/>
      <c r="AU88" s="30"/>
      <c r="AV88" s="30"/>
      <c r="AW88" s="30"/>
      <c r="AX88" s="30"/>
      <c r="AY88" s="30"/>
      <c r="AZ88" s="30"/>
      <c r="BA88" s="30"/>
      <c r="BB88" s="30">
        <f>IF(BB86="","",BB86/BB87)</f>
        <v>141.55555555555554</v>
      </c>
      <c r="BC88" s="30"/>
      <c r="BD88" s="30"/>
      <c r="BE88" s="30"/>
      <c r="BF88" s="30"/>
      <c r="BG88" s="30"/>
      <c r="BH88" s="30"/>
      <c r="BI88" s="30">
        <f>IF(BI86="","",BI86/BI87)</f>
        <v>144.66666666666666</v>
      </c>
      <c r="BJ88" s="30"/>
      <c r="BK88" s="30"/>
      <c r="BL88" s="30"/>
      <c r="BM88" s="30"/>
      <c r="BN88" s="30"/>
      <c r="BO88" s="30"/>
      <c r="BP88" s="35"/>
      <c r="BQ88" s="35"/>
      <c r="BR88" s="30">
        <f>IF(BR86="","",BR86/BR87)</f>
        <v>155</v>
      </c>
      <c r="BS88" s="30">
        <f t="shared" ref="BS88" si="74">IF(BS86="","",BS86/BS87)</f>
        <v>138.82608695652175</v>
      </c>
      <c r="BT88" s="10"/>
      <c r="BU88" s="11"/>
      <c r="BV88" s="98" t="s">
        <v>192</v>
      </c>
      <c r="BW88" s="14"/>
      <c r="BX88" s="30">
        <f>IF(BX86="","",BX86/BX87)</f>
        <v>136.70491803278688</v>
      </c>
      <c r="BY88" s="55"/>
    </row>
    <row r="89" spans="1:77" x14ac:dyDescent="0.25">
      <c r="A89" s="96" t="s">
        <v>193</v>
      </c>
      <c r="B89" s="7" t="s">
        <v>119</v>
      </c>
      <c r="C89" s="39"/>
      <c r="D89" s="39"/>
      <c r="E89" s="39">
        <v>1537</v>
      </c>
      <c r="F89" s="39"/>
      <c r="G89" s="39">
        <v>2372</v>
      </c>
      <c r="H89" s="39"/>
      <c r="I89" s="39">
        <v>1275</v>
      </c>
      <c r="J89" s="39">
        <v>244</v>
      </c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>
        <v>1344</v>
      </c>
      <c r="Z89" s="39"/>
      <c r="AA89" s="39"/>
      <c r="AB89" s="39"/>
      <c r="AC89" s="39"/>
      <c r="AD89" s="39"/>
      <c r="AE89" s="39"/>
      <c r="AF89" s="39">
        <v>1489</v>
      </c>
      <c r="AG89" s="39"/>
      <c r="AH89" s="39"/>
      <c r="AI89" s="39">
        <v>385</v>
      </c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>
        <v>2533</v>
      </c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>
        <v>2518</v>
      </c>
      <c r="BP89" s="33"/>
      <c r="BQ89" s="39"/>
      <c r="BR89" s="39"/>
      <c r="BS89" s="33">
        <f t="shared" ref="BS89:BS90" si="75">IF(SUM(C89:BR89)=0,"",SUM(C89:BR89))</f>
        <v>13697</v>
      </c>
      <c r="BT89" s="8"/>
      <c r="BU89" s="11"/>
      <c r="BV89" s="96" t="s">
        <v>193</v>
      </c>
      <c r="BW89" s="14"/>
      <c r="BX89" s="27">
        <v>13697</v>
      </c>
      <c r="BY89" s="33">
        <f>+BS89-BX89</f>
        <v>0</v>
      </c>
    </row>
    <row r="90" spans="1:77" x14ac:dyDescent="0.25">
      <c r="A90" s="91" t="s">
        <v>194</v>
      </c>
      <c r="B90" s="9" t="s">
        <v>121</v>
      </c>
      <c r="C90" s="39"/>
      <c r="D90" s="39"/>
      <c r="E90" s="39">
        <v>11</v>
      </c>
      <c r="F90" s="39"/>
      <c r="G90" s="39">
        <v>18</v>
      </c>
      <c r="H90" s="39"/>
      <c r="I90" s="39">
        <v>8</v>
      </c>
      <c r="J90" s="39">
        <v>2</v>
      </c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>
        <v>8</v>
      </c>
      <c r="Z90" s="39"/>
      <c r="AA90" s="39"/>
      <c r="AB90" s="39"/>
      <c r="AC90" s="39"/>
      <c r="AD90" s="39"/>
      <c r="AE90" s="39"/>
      <c r="AF90" s="39">
        <v>9</v>
      </c>
      <c r="AG90" s="39"/>
      <c r="AH90" s="39"/>
      <c r="AI90" s="39">
        <v>3</v>
      </c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>
        <v>14</v>
      </c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>
        <v>16</v>
      </c>
      <c r="BP90" s="39"/>
      <c r="BQ90" s="39"/>
      <c r="BR90" s="39"/>
      <c r="BS90" s="33">
        <f t="shared" si="75"/>
        <v>89</v>
      </c>
      <c r="BT90" s="27">
        <f t="shared" ref="BT90" si="76">IF(COUNTA(C90:BR90)=0,"",COUNTA(C90:BR90))</f>
        <v>9</v>
      </c>
      <c r="BU90" s="12"/>
      <c r="BV90" s="91" t="s">
        <v>194</v>
      </c>
      <c r="BW90" s="14"/>
      <c r="BX90" s="27">
        <v>89</v>
      </c>
      <c r="BY90" s="33">
        <f>+BS90-BX90</f>
        <v>0</v>
      </c>
    </row>
    <row r="91" spans="1:77" x14ac:dyDescent="0.25">
      <c r="A91" s="85" t="s">
        <v>195</v>
      </c>
      <c r="B91" s="9" t="s">
        <v>123</v>
      </c>
      <c r="C91" s="35"/>
      <c r="D91" s="35"/>
      <c r="E91" s="30">
        <f>IF(E89="","",E89/E90)</f>
        <v>139.72727272727272</v>
      </c>
      <c r="F91" s="30"/>
      <c r="G91" s="30">
        <f>IF(G89="","",G89/G90)</f>
        <v>131.77777777777777</v>
      </c>
      <c r="H91" s="30"/>
      <c r="I91" s="30">
        <f>IF(I89="","",I89/I90)</f>
        <v>159.375</v>
      </c>
      <c r="J91" s="30">
        <f>IF(J89="","",J89/J90)</f>
        <v>122</v>
      </c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>
        <f>IF(Y89="","",Y89/Y90)</f>
        <v>168</v>
      </c>
      <c r="Z91" s="30"/>
      <c r="AA91" s="30"/>
      <c r="AB91" s="30"/>
      <c r="AC91" s="30"/>
      <c r="AD91" s="30"/>
      <c r="AE91" s="30"/>
      <c r="AF91" s="30">
        <f>IF(AF89="","",AF89/AF90)</f>
        <v>165.44444444444446</v>
      </c>
      <c r="AG91" s="30"/>
      <c r="AH91" s="30"/>
      <c r="AI91" s="30">
        <f>IF(AI89="","",AI89/AI90)</f>
        <v>128.33333333333334</v>
      </c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>
        <f>IF(AY89="","",AY89/AY90)</f>
        <v>180.92857142857142</v>
      </c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>
        <f>IF(BO89="","",BO89/BO90)</f>
        <v>157.375</v>
      </c>
      <c r="BP91" s="35"/>
      <c r="BQ91" s="35"/>
      <c r="BR91" s="35"/>
      <c r="BS91" s="30">
        <f t="shared" ref="BS91" si="77">IF(BS89="","",BS89/BS90)</f>
        <v>153.89887640449439</v>
      </c>
      <c r="BT91" s="10"/>
      <c r="BU91" s="12"/>
      <c r="BV91" s="85" t="s">
        <v>195</v>
      </c>
      <c r="BW91" s="14"/>
      <c r="BX91" s="30">
        <f>IF(BX89="","",BX89/BX90)</f>
        <v>153.89887640449439</v>
      </c>
      <c r="BY91" s="55"/>
    </row>
    <row r="92" spans="1:77" x14ac:dyDescent="0.25">
      <c r="A92" s="96" t="s">
        <v>196</v>
      </c>
      <c r="B92" s="7" t="s">
        <v>119</v>
      </c>
      <c r="C92" s="39"/>
      <c r="D92" s="39"/>
      <c r="E92" s="39"/>
      <c r="F92" s="39"/>
      <c r="G92" s="39"/>
      <c r="H92" s="39">
        <v>960</v>
      </c>
      <c r="I92" s="39"/>
      <c r="J92" s="39"/>
      <c r="K92" s="39">
        <v>1205</v>
      </c>
      <c r="L92" s="39"/>
      <c r="M92" s="39"/>
      <c r="N92" s="39"/>
      <c r="O92" s="39"/>
      <c r="P92" s="39"/>
      <c r="Q92" s="39"/>
      <c r="R92" s="39"/>
      <c r="S92" s="39"/>
      <c r="T92" s="39"/>
      <c r="U92" s="39">
        <v>1105</v>
      </c>
      <c r="V92" s="39"/>
      <c r="W92" s="39"/>
      <c r="X92" s="39">
        <v>934</v>
      </c>
      <c r="Y92" s="39"/>
      <c r="Z92" s="39"/>
      <c r="AA92" s="39"/>
      <c r="AB92" s="39"/>
      <c r="AC92" s="39"/>
      <c r="AD92" s="39">
        <v>894</v>
      </c>
      <c r="AE92" s="39"/>
      <c r="AF92" s="39"/>
      <c r="AG92" s="39"/>
      <c r="AH92" s="39"/>
      <c r="AI92" s="39"/>
      <c r="AJ92" s="39">
        <f>343+371+326+148</f>
        <v>1188</v>
      </c>
      <c r="AK92" s="39"/>
      <c r="AL92" s="39"/>
      <c r="AM92" s="39">
        <v>944</v>
      </c>
      <c r="AN92" s="39"/>
      <c r="AO92" s="39"/>
      <c r="AP92" s="39"/>
      <c r="AQ92" s="39"/>
      <c r="AR92" s="39"/>
      <c r="AS92" s="39"/>
      <c r="AT92" s="39"/>
      <c r="AU92" s="39">
        <v>2325</v>
      </c>
      <c r="AV92" s="39"/>
      <c r="AW92" s="39">
        <v>1257</v>
      </c>
      <c r="AX92" s="39"/>
      <c r="AY92" s="39"/>
      <c r="AZ92" s="39"/>
      <c r="BA92" s="39"/>
      <c r="BB92" s="39"/>
      <c r="BC92" s="39">
        <v>1456</v>
      </c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>
        <v>2227</v>
      </c>
      <c r="BQ92" s="39"/>
      <c r="BR92" s="39">
        <v>1352</v>
      </c>
      <c r="BS92" s="33">
        <f t="shared" ref="BS92:BS93" si="78">IF(SUM(C92:BR92)=0,"",SUM(C92:BR92))</f>
        <v>15847</v>
      </c>
      <c r="BT92" s="8"/>
      <c r="BU92" s="11"/>
      <c r="BV92" s="96" t="s">
        <v>196</v>
      </c>
      <c r="BW92" s="14"/>
      <c r="BX92" s="25">
        <v>14495</v>
      </c>
      <c r="BY92" s="33">
        <f>+BS92-BX92</f>
        <v>1352</v>
      </c>
    </row>
    <row r="93" spans="1:77" x14ac:dyDescent="0.25">
      <c r="A93" s="91" t="s">
        <v>197</v>
      </c>
      <c r="B93" s="9" t="s">
        <v>121</v>
      </c>
      <c r="C93" s="39"/>
      <c r="D93" s="39"/>
      <c r="E93" s="39"/>
      <c r="F93" s="39"/>
      <c r="G93" s="39"/>
      <c r="H93" s="39">
        <v>6</v>
      </c>
      <c r="I93" s="39"/>
      <c r="J93" s="39"/>
      <c r="K93" s="39">
        <v>7</v>
      </c>
      <c r="L93" s="39"/>
      <c r="M93" s="39"/>
      <c r="N93" s="39"/>
      <c r="O93" s="39"/>
      <c r="P93" s="39"/>
      <c r="Q93" s="39"/>
      <c r="R93" s="39"/>
      <c r="S93" s="39"/>
      <c r="T93" s="39"/>
      <c r="U93" s="39">
        <v>6</v>
      </c>
      <c r="V93" s="39"/>
      <c r="W93" s="39"/>
      <c r="X93" s="39">
        <v>6</v>
      </c>
      <c r="Y93" s="39"/>
      <c r="Z93" s="39"/>
      <c r="AA93" s="39"/>
      <c r="AB93" s="39"/>
      <c r="AC93" s="39"/>
      <c r="AD93" s="39">
        <v>6</v>
      </c>
      <c r="AE93" s="39"/>
      <c r="AF93" s="39"/>
      <c r="AG93" s="39"/>
      <c r="AH93" s="39"/>
      <c r="AI93" s="39"/>
      <c r="AJ93" s="39">
        <v>7</v>
      </c>
      <c r="AK93" s="39"/>
      <c r="AL93" s="39"/>
      <c r="AM93" s="39">
        <v>6</v>
      </c>
      <c r="AN93" s="39"/>
      <c r="AO93" s="39"/>
      <c r="AP93" s="39"/>
      <c r="AQ93" s="39"/>
      <c r="AR93" s="39"/>
      <c r="AS93" s="39"/>
      <c r="AT93" s="39"/>
      <c r="AU93" s="39">
        <v>14</v>
      </c>
      <c r="AV93" s="39"/>
      <c r="AW93" s="39">
        <v>7</v>
      </c>
      <c r="AX93" s="39"/>
      <c r="AY93" s="39"/>
      <c r="AZ93" s="39"/>
      <c r="BA93" s="39"/>
      <c r="BB93" s="39"/>
      <c r="BC93" s="39">
        <v>8</v>
      </c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>
        <v>15</v>
      </c>
      <c r="BQ93" s="39"/>
      <c r="BR93" s="39">
        <v>8</v>
      </c>
      <c r="BS93" s="33">
        <f t="shared" si="78"/>
        <v>96</v>
      </c>
      <c r="BT93" s="27">
        <f t="shared" ref="BT93" si="79">IF(COUNTA(C93:BR93)=0,"",COUNTA(C93:BR93))</f>
        <v>12</v>
      </c>
      <c r="BU93" s="11"/>
      <c r="BV93" s="91" t="s">
        <v>197</v>
      </c>
      <c r="BW93" s="14"/>
      <c r="BX93" s="25">
        <v>88</v>
      </c>
      <c r="BY93" s="33">
        <f>+BS93-BX93</f>
        <v>8</v>
      </c>
    </row>
    <row r="94" spans="1:77" x14ac:dyDescent="0.25">
      <c r="A94" s="85" t="s">
        <v>198</v>
      </c>
      <c r="B94" s="9" t="s">
        <v>123</v>
      </c>
      <c r="C94" s="35"/>
      <c r="D94" s="35"/>
      <c r="E94" s="35"/>
      <c r="F94" s="35"/>
      <c r="G94" s="35"/>
      <c r="H94" s="30">
        <f>IF(H92="","",H92/H93)</f>
        <v>160</v>
      </c>
      <c r="I94" s="30"/>
      <c r="J94" s="30"/>
      <c r="K94" s="30">
        <f>IF(K92="","",K92/K93)</f>
        <v>172.14285714285714</v>
      </c>
      <c r="L94" s="30"/>
      <c r="M94" s="30"/>
      <c r="N94" s="30"/>
      <c r="O94" s="30"/>
      <c r="P94" s="30"/>
      <c r="Q94" s="30"/>
      <c r="R94" s="30"/>
      <c r="S94" s="30"/>
      <c r="T94" s="30"/>
      <c r="U94" s="30">
        <f>IF(U92="","",U92/U93)</f>
        <v>184.16666666666666</v>
      </c>
      <c r="V94" s="30"/>
      <c r="W94" s="30"/>
      <c r="X94" s="30">
        <f>IF(X92="","",X92/X93)</f>
        <v>155.66666666666666</v>
      </c>
      <c r="Y94" s="30"/>
      <c r="Z94" s="30"/>
      <c r="AA94" s="30"/>
      <c r="AB94" s="30"/>
      <c r="AC94" s="30"/>
      <c r="AD94" s="30">
        <f>IF(AD92="","",AD92/AD93)</f>
        <v>149</v>
      </c>
      <c r="AE94" s="30"/>
      <c r="AF94" s="30"/>
      <c r="AG94" s="30"/>
      <c r="AH94" s="30"/>
      <c r="AI94" s="30"/>
      <c r="AJ94" s="30">
        <f>IF(AJ92="","",AJ92/AJ93)</f>
        <v>169.71428571428572</v>
      </c>
      <c r="AK94" s="30"/>
      <c r="AL94" s="30"/>
      <c r="AM94" s="30">
        <f>IF(AM92="","",AM92/AM93)</f>
        <v>157.33333333333334</v>
      </c>
      <c r="AN94" s="30"/>
      <c r="AO94" s="30"/>
      <c r="AP94" s="30"/>
      <c r="AQ94" s="30"/>
      <c r="AR94" s="30"/>
      <c r="AS94" s="30"/>
      <c r="AT94" s="30"/>
      <c r="AU94" s="30">
        <f>IF(AU92="","",AU92/AU93)</f>
        <v>166.07142857142858</v>
      </c>
      <c r="AV94" s="30"/>
      <c r="AW94" s="30">
        <f>IF(AW92="","",AW92/AW93)</f>
        <v>179.57142857142858</v>
      </c>
      <c r="AX94" s="30"/>
      <c r="AY94" s="30"/>
      <c r="AZ94" s="30"/>
      <c r="BA94" s="30"/>
      <c r="BB94" s="30"/>
      <c r="BC94" s="30">
        <f>IF(BC92="","",BC92/BC93)</f>
        <v>182</v>
      </c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>
        <f>IF(BP92="","",BP92/BP93)</f>
        <v>148.46666666666667</v>
      </c>
      <c r="BQ94" s="35"/>
      <c r="BR94" s="30">
        <f>IF(BR92="","",BR92/BR93)</f>
        <v>169</v>
      </c>
      <c r="BS94" s="30">
        <f t="shared" ref="BS94" si="80">IF(BS92="","",BS92/BS93)</f>
        <v>165.07291666666666</v>
      </c>
      <c r="BT94" s="10"/>
      <c r="BU94" s="11"/>
      <c r="BV94" s="85" t="s">
        <v>198</v>
      </c>
      <c r="BW94" s="14"/>
      <c r="BX94" s="30">
        <f>IF(BX92="","",BX92/BX93)</f>
        <v>164.71590909090909</v>
      </c>
      <c r="BY94" s="55"/>
    </row>
    <row r="95" spans="1:77" x14ac:dyDescent="0.25">
      <c r="A95" s="86" t="s">
        <v>196</v>
      </c>
      <c r="B95" s="7" t="s">
        <v>119</v>
      </c>
      <c r="C95" s="39"/>
      <c r="D95" s="39"/>
      <c r="E95" s="39"/>
      <c r="F95" s="39"/>
      <c r="G95" s="39">
        <v>3253</v>
      </c>
      <c r="H95" s="39"/>
      <c r="I95" s="39"/>
      <c r="J95" s="39"/>
      <c r="K95" s="39"/>
      <c r="L95" s="39"/>
      <c r="M95" s="39"/>
      <c r="N95" s="39"/>
      <c r="O95" s="39">
        <v>1037</v>
      </c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>
        <v>1202</v>
      </c>
      <c r="AC95" s="39"/>
      <c r="AD95" s="39"/>
      <c r="AE95" s="39"/>
      <c r="AF95" s="39">
        <v>1757</v>
      </c>
      <c r="AG95" s="39"/>
      <c r="AH95" s="39"/>
      <c r="AI95" s="39"/>
      <c r="AJ95" s="39"/>
      <c r="AK95" s="39">
        <v>1228</v>
      </c>
      <c r="AL95" s="39"/>
      <c r="AM95" s="39"/>
      <c r="AN95" s="39">
        <v>3752</v>
      </c>
      <c r="AO95" s="39">
        <v>1133</v>
      </c>
      <c r="AP95" s="39"/>
      <c r="AQ95" s="39"/>
      <c r="AR95" s="39">
        <v>1121</v>
      </c>
      <c r="AS95" s="39">
        <v>1167</v>
      </c>
      <c r="AT95" s="39"/>
      <c r="AU95" s="39">
        <v>2752</v>
      </c>
      <c r="AV95" s="39"/>
      <c r="AW95" s="39"/>
      <c r="AX95" s="39"/>
      <c r="AY95" s="39"/>
      <c r="AZ95" s="39">
        <v>2823</v>
      </c>
      <c r="BA95" s="39"/>
      <c r="BB95" s="39"/>
      <c r="BC95" s="39"/>
      <c r="BD95" s="39">
        <v>2389</v>
      </c>
      <c r="BE95" s="39"/>
      <c r="BF95" s="39"/>
      <c r="BG95" s="39">
        <v>1213</v>
      </c>
      <c r="BH95" s="39"/>
      <c r="BI95" s="39"/>
      <c r="BJ95" s="39"/>
      <c r="BK95" s="39"/>
      <c r="BL95" s="39">
        <v>1174</v>
      </c>
      <c r="BM95" s="39"/>
      <c r="BN95" s="39">
        <v>1392</v>
      </c>
      <c r="BO95" s="39"/>
      <c r="BP95" s="39">
        <v>2796</v>
      </c>
      <c r="BQ95" s="39">
        <v>2739</v>
      </c>
      <c r="BR95" s="39">
        <v>1513</v>
      </c>
      <c r="BS95" s="33">
        <f t="shared" ref="BS95:BS96" si="81">IF(SUM(C95:BR95)=0,"",SUM(C95:BR95))</f>
        <v>34441</v>
      </c>
      <c r="BT95" s="8"/>
      <c r="BU95" s="11"/>
      <c r="BV95" s="86" t="s">
        <v>196</v>
      </c>
      <c r="BW95" s="14"/>
      <c r="BX95" s="33">
        <v>32928</v>
      </c>
      <c r="BY95" s="33">
        <f>+BS95-BX95</f>
        <v>1513</v>
      </c>
    </row>
    <row r="96" spans="1:77" x14ac:dyDescent="0.25">
      <c r="A96" s="87" t="s">
        <v>199</v>
      </c>
      <c r="B96" s="9" t="s">
        <v>121</v>
      </c>
      <c r="C96" s="39"/>
      <c r="D96" s="39"/>
      <c r="E96" s="39"/>
      <c r="F96" s="39"/>
      <c r="G96" s="39">
        <v>18</v>
      </c>
      <c r="H96" s="39"/>
      <c r="I96" s="39"/>
      <c r="J96" s="39"/>
      <c r="K96" s="39"/>
      <c r="L96" s="39"/>
      <c r="M96" s="39"/>
      <c r="N96" s="39"/>
      <c r="O96" s="39">
        <v>6</v>
      </c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>
        <v>6</v>
      </c>
      <c r="AC96" s="39"/>
      <c r="AD96" s="39"/>
      <c r="AE96" s="39"/>
      <c r="AF96" s="39">
        <v>9</v>
      </c>
      <c r="AG96" s="39"/>
      <c r="AH96" s="39"/>
      <c r="AI96" s="39"/>
      <c r="AJ96" s="39"/>
      <c r="AK96" s="39">
        <v>6</v>
      </c>
      <c r="AL96" s="39"/>
      <c r="AM96" s="39"/>
      <c r="AN96" s="39">
        <v>18</v>
      </c>
      <c r="AO96" s="39">
        <v>6</v>
      </c>
      <c r="AP96" s="39"/>
      <c r="AQ96" s="39"/>
      <c r="AR96" s="39">
        <v>6</v>
      </c>
      <c r="AS96" s="39">
        <v>6</v>
      </c>
      <c r="AT96" s="39"/>
      <c r="AU96" s="39">
        <v>14</v>
      </c>
      <c r="AV96" s="39"/>
      <c r="AW96" s="39"/>
      <c r="AX96" s="39"/>
      <c r="AY96" s="39"/>
      <c r="AZ96" s="39">
        <v>14</v>
      </c>
      <c r="BA96" s="39"/>
      <c r="BB96" s="39"/>
      <c r="BC96" s="39"/>
      <c r="BD96" s="39">
        <v>12</v>
      </c>
      <c r="BE96" s="39"/>
      <c r="BF96" s="39"/>
      <c r="BG96" s="39">
        <v>6</v>
      </c>
      <c r="BH96" s="39"/>
      <c r="BI96" s="39"/>
      <c r="BJ96" s="39"/>
      <c r="BK96" s="39"/>
      <c r="BL96" s="39">
        <v>6</v>
      </c>
      <c r="BM96" s="39"/>
      <c r="BN96" s="39">
        <v>8</v>
      </c>
      <c r="BO96" s="39"/>
      <c r="BP96" s="39">
        <v>15</v>
      </c>
      <c r="BQ96" s="39">
        <v>14</v>
      </c>
      <c r="BR96" s="39">
        <v>8</v>
      </c>
      <c r="BS96" s="33">
        <f t="shared" si="81"/>
        <v>178</v>
      </c>
      <c r="BT96" s="27">
        <f t="shared" ref="BT96" si="82">IF(COUNTA(C96:BR96)=0,"",COUNTA(C96:BR96))</f>
        <v>18</v>
      </c>
      <c r="BU96" s="11"/>
      <c r="BV96" s="87" t="s">
        <v>199</v>
      </c>
      <c r="BW96" s="14"/>
      <c r="BX96" s="33">
        <v>170</v>
      </c>
      <c r="BY96" s="33">
        <f>+BS96-BX96</f>
        <v>8</v>
      </c>
    </row>
    <row r="97" spans="1:77" x14ac:dyDescent="0.25">
      <c r="A97" s="88" t="s">
        <v>200</v>
      </c>
      <c r="B97" s="9" t="s">
        <v>123</v>
      </c>
      <c r="C97" s="30"/>
      <c r="D97" s="30"/>
      <c r="E97" s="35"/>
      <c r="F97" s="35"/>
      <c r="G97" s="30">
        <f>IF(G95="","",G95/G96)</f>
        <v>180.72222222222223</v>
      </c>
      <c r="H97" s="35"/>
      <c r="I97" s="35"/>
      <c r="J97" s="35"/>
      <c r="K97" s="35"/>
      <c r="L97" s="35"/>
      <c r="M97" s="35"/>
      <c r="N97" s="35"/>
      <c r="O97" s="30">
        <f>IF(O95="","",O95/O96)</f>
        <v>172.83333333333334</v>
      </c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46">
        <f>IF(AB95="","",AB95/AB96)</f>
        <v>200.33333333333334</v>
      </c>
      <c r="AC97" s="47"/>
      <c r="AD97" s="47"/>
      <c r="AE97" s="47"/>
      <c r="AF97" s="30">
        <f>IF(AF95="","",AF95/AF96)</f>
        <v>195.22222222222223</v>
      </c>
      <c r="AG97" s="47"/>
      <c r="AH97" s="47"/>
      <c r="AI97" s="47"/>
      <c r="AJ97" s="47"/>
      <c r="AK97" s="46">
        <f>IF(AK95="","",AK95/AK96)</f>
        <v>204.66666666666666</v>
      </c>
      <c r="AL97" s="47"/>
      <c r="AM97" s="47"/>
      <c r="AN97" s="46">
        <f>IF(AN95="","",AN95/AN96)</f>
        <v>208.44444444444446</v>
      </c>
      <c r="AO97" s="30">
        <f>IF(AO95="","",AO95/AO96)</f>
        <v>188.83333333333334</v>
      </c>
      <c r="AP97" s="47"/>
      <c r="AQ97" s="47"/>
      <c r="AR97" s="30">
        <f>IF(AR95="","",AR95/AR96)</f>
        <v>186.83333333333334</v>
      </c>
      <c r="AS97" s="30">
        <f>IF(AS95="","",AS95/AS96)</f>
        <v>194.5</v>
      </c>
      <c r="AT97" s="30"/>
      <c r="AU97" s="30">
        <f>IF(AU95="","",AU95/AU96)</f>
        <v>196.57142857142858</v>
      </c>
      <c r="AV97" s="30"/>
      <c r="AW97" s="30"/>
      <c r="AX97" s="30"/>
      <c r="AY97" s="30"/>
      <c r="AZ97" s="46">
        <f>IF(AZ95="","",AZ95/AZ96)</f>
        <v>201.64285714285714</v>
      </c>
      <c r="BA97" s="30"/>
      <c r="BB97" s="30"/>
      <c r="BC97" s="30"/>
      <c r="BD97" s="30">
        <f>IF(BD95="","",BD95/BD96)</f>
        <v>199.08333333333334</v>
      </c>
      <c r="BE97" s="30"/>
      <c r="BF97" s="30"/>
      <c r="BG97" s="46">
        <f>IF(BG95="","",BG95/BG96)</f>
        <v>202.16666666666666</v>
      </c>
      <c r="BH97" s="30"/>
      <c r="BI97" s="30"/>
      <c r="BJ97" s="30"/>
      <c r="BK97" s="30"/>
      <c r="BL97" s="30">
        <f>IF(BL95="","",BL95/BL96)</f>
        <v>195.66666666666666</v>
      </c>
      <c r="BM97" s="30"/>
      <c r="BN97" s="30">
        <f>IF(BN95="","",BN95/BN96)</f>
        <v>174</v>
      </c>
      <c r="BO97" s="30"/>
      <c r="BP97" s="30">
        <f>IF(BP95="","",BP95/BP96)</f>
        <v>186.4</v>
      </c>
      <c r="BQ97" s="30">
        <f>IF(BQ95="","",BQ95/BQ96)</f>
        <v>195.64285714285714</v>
      </c>
      <c r="BR97" s="30">
        <f>IF(BR95="","",BR95/BR96)</f>
        <v>189.125</v>
      </c>
      <c r="BS97" s="30">
        <f t="shared" ref="BS97" si="83">IF(BS95="","",BS95/BS96)</f>
        <v>193.48876404494382</v>
      </c>
      <c r="BT97" s="10"/>
      <c r="BU97" s="15"/>
      <c r="BV97" s="88" t="s">
        <v>200</v>
      </c>
      <c r="BW97" s="14"/>
      <c r="BX97" s="30">
        <f>IF(BX95="","",BX95/BX96)</f>
        <v>193.69411764705882</v>
      </c>
      <c r="BY97" s="55"/>
    </row>
    <row r="98" spans="1:77" x14ac:dyDescent="0.25">
      <c r="A98" s="96" t="s">
        <v>196</v>
      </c>
      <c r="B98" s="7" t="s">
        <v>119</v>
      </c>
      <c r="C98" s="39"/>
      <c r="D98" s="39"/>
      <c r="E98" s="39">
        <v>1940</v>
      </c>
      <c r="F98" s="39"/>
      <c r="G98" s="39">
        <v>3086</v>
      </c>
      <c r="H98" s="39"/>
      <c r="I98" s="39">
        <v>1365</v>
      </c>
      <c r="J98" s="39">
        <v>1855</v>
      </c>
      <c r="K98" s="39"/>
      <c r="L98" s="39"/>
      <c r="M98" s="39">
        <v>3511</v>
      </c>
      <c r="N98" s="39"/>
      <c r="O98" s="39"/>
      <c r="P98" s="39"/>
      <c r="Q98" s="39"/>
      <c r="R98" s="39"/>
      <c r="S98" s="39"/>
      <c r="T98" s="39">
        <v>1357</v>
      </c>
      <c r="U98" s="39"/>
      <c r="V98" s="39"/>
      <c r="W98" s="39"/>
      <c r="X98" s="39"/>
      <c r="Y98" s="39">
        <v>1446</v>
      </c>
      <c r="Z98" s="39"/>
      <c r="AA98" s="39"/>
      <c r="AB98" s="39">
        <v>1032</v>
      </c>
      <c r="AC98" s="39"/>
      <c r="AD98" s="39"/>
      <c r="AE98" s="39"/>
      <c r="AF98" s="39"/>
      <c r="AG98" s="39"/>
      <c r="AH98" s="39"/>
      <c r="AI98" s="39">
        <v>1782</v>
      </c>
      <c r="AJ98" s="39"/>
      <c r="AK98" s="39">
        <v>1020</v>
      </c>
      <c r="AL98" s="39"/>
      <c r="AM98" s="39"/>
      <c r="AN98" s="39">
        <v>3274</v>
      </c>
      <c r="AO98" s="39"/>
      <c r="AP98" s="39"/>
      <c r="AQ98" s="39"/>
      <c r="AR98" s="39"/>
      <c r="AS98" s="39">
        <v>1108</v>
      </c>
      <c r="AT98" s="39"/>
      <c r="AU98" s="39">
        <v>2389</v>
      </c>
      <c r="AV98" s="39">
        <v>1895</v>
      </c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>
        <v>2439</v>
      </c>
      <c r="BR98" s="39">
        <v>1498</v>
      </c>
      <c r="BS98" s="33">
        <f t="shared" ref="BS98:BS99" si="84">IF(SUM(C98:BR98)=0,"",SUM(C98:BR98))</f>
        <v>30997</v>
      </c>
      <c r="BT98" s="8"/>
      <c r="BU98" s="12"/>
      <c r="BV98" s="96" t="s">
        <v>196</v>
      </c>
      <c r="BW98" s="14"/>
      <c r="BX98" s="25">
        <v>29499</v>
      </c>
      <c r="BY98" s="33">
        <f>+BS98-BX98</f>
        <v>1498</v>
      </c>
    </row>
    <row r="99" spans="1:77" x14ac:dyDescent="0.25">
      <c r="A99" s="91" t="s">
        <v>201</v>
      </c>
      <c r="B99" s="9" t="s">
        <v>121</v>
      </c>
      <c r="C99" s="39"/>
      <c r="D99" s="39"/>
      <c r="E99" s="39">
        <v>11</v>
      </c>
      <c r="F99" s="39"/>
      <c r="G99" s="39">
        <v>18</v>
      </c>
      <c r="H99" s="39"/>
      <c r="I99" s="39">
        <v>8</v>
      </c>
      <c r="J99" s="39">
        <v>11</v>
      </c>
      <c r="K99" s="39"/>
      <c r="L99" s="39"/>
      <c r="M99" s="39">
        <v>20</v>
      </c>
      <c r="N99" s="39"/>
      <c r="O99" s="39"/>
      <c r="P99" s="39"/>
      <c r="Q99" s="39"/>
      <c r="R99" s="39"/>
      <c r="S99" s="39"/>
      <c r="T99" s="39">
        <v>8</v>
      </c>
      <c r="U99" s="39"/>
      <c r="V99" s="39"/>
      <c r="W99" s="39"/>
      <c r="X99" s="39"/>
      <c r="Y99" s="39">
        <v>8</v>
      </c>
      <c r="Z99" s="39"/>
      <c r="AA99" s="39"/>
      <c r="AB99" s="39">
        <v>6</v>
      </c>
      <c r="AC99" s="39"/>
      <c r="AD99" s="39"/>
      <c r="AE99" s="39"/>
      <c r="AF99" s="39"/>
      <c r="AG99" s="39"/>
      <c r="AH99" s="39"/>
      <c r="AI99" s="39">
        <v>11</v>
      </c>
      <c r="AJ99" s="39"/>
      <c r="AK99" s="39">
        <v>6</v>
      </c>
      <c r="AL99" s="39"/>
      <c r="AM99" s="39"/>
      <c r="AN99" s="39">
        <v>18</v>
      </c>
      <c r="AO99" s="39"/>
      <c r="AP99" s="39"/>
      <c r="AQ99" s="39"/>
      <c r="AR99" s="39"/>
      <c r="AS99" s="39">
        <v>6</v>
      </c>
      <c r="AT99" s="39"/>
      <c r="AU99" s="39">
        <v>14</v>
      </c>
      <c r="AV99" s="39">
        <v>11</v>
      </c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48"/>
      <c r="BJ99" s="39"/>
      <c r="BK99" s="39"/>
      <c r="BL99" s="39"/>
      <c r="BM99" s="39"/>
      <c r="BN99" s="39"/>
      <c r="BO99" s="39"/>
      <c r="BP99" s="39"/>
      <c r="BQ99" s="39">
        <v>14</v>
      </c>
      <c r="BR99" s="39">
        <v>8</v>
      </c>
      <c r="BS99" s="33">
        <f t="shared" si="84"/>
        <v>178</v>
      </c>
      <c r="BT99" s="27">
        <f t="shared" ref="BT99" si="85">IF(COUNTA(C99:BR99)=0,"",COUNTA(C99:BR99))</f>
        <v>16</v>
      </c>
      <c r="BU99" s="12"/>
      <c r="BV99" s="91" t="s">
        <v>201</v>
      </c>
      <c r="BW99" s="14"/>
      <c r="BX99" s="25">
        <v>170</v>
      </c>
      <c r="BY99" s="33">
        <f>+BS99-BX99</f>
        <v>8</v>
      </c>
    </row>
    <row r="100" spans="1:77" x14ac:dyDescent="0.25">
      <c r="A100" s="85" t="s">
        <v>202</v>
      </c>
      <c r="B100" s="9" t="s">
        <v>123</v>
      </c>
      <c r="C100" s="35"/>
      <c r="D100" s="35"/>
      <c r="E100" s="30">
        <f>IF(E98="","",E98/E99)</f>
        <v>176.36363636363637</v>
      </c>
      <c r="F100" s="30"/>
      <c r="G100" s="30">
        <f>IF(G98="","",G98/G99)</f>
        <v>171.44444444444446</v>
      </c>
      <c r="H100" s="30"/>
      <c r="I100" s="30">
        <f>IF(I98="","",I98/I99)</f>
        <v>170.625</v>
      </c>
      <c r="J100" s="30">
        <f>IF(J98="","",J98/J99)</f>
        <v>168.63636363636363</v>
      </c>
      <c r="K100" s="30"/>
      <c r="L100" s="30"/>
      <c r="M100" s="30">
        <f>IF(M98="","",M98/M99)</f>
        <v>175.55</v>
      </c>
      <c r="N100" s="30"/>
      <c r="O100" s="30"/>
      <c r="P100" s="30"/>
      <c r="Q100" s="30"/>
      <c r="R100" s="30"/>
      <c r="S100" s="30"/>
      <c r="T100" s="30">
        <f>IF(T98="","",T98/T99)</f>
        <v>169.625</v>
      </c>
      <c r="U100" s="30"/>
      <c r="V100" s="30"/>
      <c r="W100" s="30"/>
      <c r="X100" s="30"/>
      <c r="Y100" s="30">
        <f>IF(Y98="","",Y98/Y99)</f>
        <v>180.75</v>
      </c>
      <c r="Z100" s="30"/>
      <c r="AA100" s="30"/>
      <c r="AB100" s="30">
        <f>IF(AB98="","",AB98/AB99)</f>
        <v>172</v>
      </c>
      <c r="AC100" s="30"/>
      <c r="AD100" s="30"/>
      <c r="AE100" s="30"/>
      <c r="AF100" s="30"/>
      <c r="AG100" s="30"/>
      <c r="AH100" s="30"/>
      <c r="AI100" s="30">
        <f>IF(AI98="","",AI98/AI99)</f>
        <v>162</v>
      </c>
      <c r="AJ100" s="30"/>
      <c r="AK100" s="30">
        <f>IF(AK98="","",AK98/AK99)</f>
        <v>170</v>
      </c>
      <c r="AL100" s="30"/>
      <c r="AM100" s="30"/>
      <c r="AN100" s="30">
        <f>IF(AN98="","",AN98/AN99)</f>
        <v>181.88888888888889</v>
      </c>
      <c r="AO100" s="30"/>
      <c r="AP100" s="30"/>
      <c r="AQ100" s="30"/>
      <c r="AR100" s="30"/>
      <c r="AS100" s="30">
        <f>IF(AS98="","",AS98/AS99)</f>
        <v>184.66666666666666</v>
      </c>
      <c r="AT100" s="30"/>
      <c r="AU100" s="30">
        <f>IF(AU98="","",AU98/AU99)</f>
        <v>170.64285714285714</v>
      </c>
      <c r="AV100" s="30">
        <f>IF(AV98="","",AV98/AV99)</f>
        <v>172.27272727272728</v>
      </c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>
        <f>IF(BQ98="","",BQ98/BQ99)</f>
        <v>174.21428571428572</v>
      </c>
      <c r="BR100" s="30">
        <f>IF(BR98="","",BR98/BR99)</f>
        <v>187.25</v>
      </c>
      <c r="BS100" s="30">
        <f t="shared" ref="BS100" si="86">IF(BS98="","",BS98/BS99)</f>
        <v>174.14044943820224</v>
      </c>
      <c r="BT100" s="10"/>
      <c r="BU100" s="12"/>
      <c r="BV100" s="85" t="s">
        <v>202</v>
      </c>
      <c r="BW100" s="14"/>
      <c r="BX100" s="30">
        <f>IF(BX98="","",BX98/BX99)</f>
        <v>173.52352941176471</v>
      </c>
      <c r="BY100" s="55"/>
    </row>
    <row r="101" spans="1:77" x14ac:dyDescent="0.25">
      <c r="A101" s="96" t="s">
        <v>203</v>
      </c>
      <c r="B101" s="7" t="s">
        <v>119</v>
      </c>
      <c r="C101" s="39"/>
      <c r="D101" s="39"/>
      <c r="E101" s="39"/>
      <c r="F101" s="39"/>
      <c r="G101" s="39"/>
      <c r="H101" s="39"/>
      <c r="I101" s="39"/>
      <c r="J101" s="39"/>
      <c r="K101" s="39">
        <v>1217</v>
      </c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>
        <v>950</v>
      </c>
      <c r="AC101" s="39"/>
      <c r="AD101" s="39"/>
      <c r="AE101" s="39"/>
      <c r="AF101" s="39"/>
      <c r="AG101" s="39"/>
      <c r="AH101" s="39"/>
      <c r="AI101" s="39"/>
      <c r="AJ101" s="39">
        <f>348+363+352+134</f>
        <v>1197</v>
      </c>
      <c r="AK101" s="39"/>
      <c r="AL101" s="39"/>
      <c r="AM101" s="39"/>
      <c r="AN101" s="39"/>
      <c r="AO101" s="39"/>
      <c r="AP101" s="39"/>
      <c r="AQ101" s="39"/>
      <c r="AR101" s="39"/>
      <c r="AS101" s="39">
        <v>1024</v>
      </c>
      <c r="AT101" s="39"/>
      <c r="AU101" s="39"/>
      <c r="AV101" s="39"/>
      <c r="AW101" s="39">
        <v>1207</v>
      </c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>
        <v>1821</v>
      </c>
      <c r="BK101" s="39"/>
      <c r="BL101" s="39"/>
      <c r="BM101" s="39"/>
      <c r="BN101" s="39"/>
      <c r="BO101" s="39"/>
      <c r="BP101" s="42"/>
      <c r="BQ101" s="39"/>
      <c r="BR101" s="39"/>
      <c r="BS101" s="33">
        <f t="shared" ref="BS101:BS102" si="87">IF(SUM(C101:BR101)=0,"",SUM(C101:BR101))</f>
        <v>7416</v>
      </c>
      <c r="BT101" s="8"/>
      <c r="BU101" s="14"/>
      <c r="BV101" s="96" t="s">
        <v>203</v>
      </c>
      <c r="BW101" s="14"/>
      <c r="BX101" s="25">
        <v>7416</v>
      </c>
      <c r="BY101" s="45">
        <f>+BS101-BX101</f>
        <v>0</v>
      </c>
    </row>
    <row r="102" spans="1:77" x14ac:dyDescent="0.25">
      <c r="A102" s="91" t="s">
        <v>204</v>
      </c>
      <c r="B102" s="9" t="s">
        <v>121</v>
      </c>
      <c r="C102" s="39"/>
      <c r="D102" s="39"/>
      <c r="E102" s="39"/>
      <c r="F102" s="39"/>
      <c r="G102" s="39"/>
      <c r="H102" s="39"/>
      <c r="I102" s="39"/>
      <c r="J102" s="39"/>
      <c r="K102" s="39">
        <v>7</v>
      </c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>
        <v>6</v>
      </c>
      <c r="AC102" s="39"/>
      <c r="AD102" s="39"/>
      <c r="AE102" s="39"/>
      <c r="AF102" s="39"/>
      <c r="AG102" s="39"/>
      <c r="AH102" s="39"/>
      <c r="AI102" s="39"/>
      <c r="AJ102" s="39">
        <v>7</v>
      </c>
      <c r="AK102" s="39"/>
      <c r="AL102" s="39"/>
      <c r="AM102" s="39"/>
      <c r="AN102" s="39"/>
      <c r="AO102" s="39"/>
      <c r="AP102" s="39"/>
      <c r="AQ102" s="39"/>
      <c r="AR102" s="39"/>
      <c r="AS102" s="39">
        <v>6</v>
      </c>
      <c r="AT102" s="39"/>
      <c r="AU102" s="39"/>
      <c r="AV102" s="39"/>
      <c r="AW102" s="39">
        <v>7</v>
      </c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>
        <v>10</v>
      </c>
      <c r="BK102" s="39"/>
      <c r="BL102" s="39"/>
      <c r="BM102" s="39"/>
      <c r="BN102" s="39"/>
      <c r="BO102" s="39"/>
      <c r="BP102" s="42"/>
      <c r="BQ102" s="39"/>
      <c r="BR102" s="39"/>
      <c r="BS102" s="33">
        <f t="shared" si="87"/>
        <v>43</v>
      </c>
      <c r="BT102" s="27">
        <f t="shared" ref="BT102" si="88">IF(COUNTA(C102:BR102)=0,"",COUNTA(C102:BR102))</f>
        <v>6</v>
      </c>
      <c r="BU102" s="12"/>
      <c r="BV102" s="91" t="s">
        <v>204</v>
      </c>
      <c r="BW102" s="14"/>
      <c r="BX102" s="25">
        <v>43</v>
      </c>
      <c r="BY102" s="45">
        <f>+BS102-BX102</f>
        <v>0</v>
      </c>
    </row>
    <row r="103" spans="1:77" x14ac:dyDescent="0.25">
      <c r="A103" s="85" t="s">
        <v>205</v>
      </c>
      <c r="B103" s="9" t="s">
        <v>123</v>
      </c>
      <c r="C103" s="35"/>
      <c r="D103" s="35"/>
      <c r="E103" s="35"/>
      <c r="F103" s="35"/>
      <c r="G103" s="35"/>
      <c r="H103" s="35"/>
      <c r="I103" s="35"/>
      <c r="J103" s="35"/>
      <c r="K103" s="30">
        <f>IF(K101="","",K101/K102)</f>
        <v>173.85714285714286</v>
      </c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>
        <f>IF(AB101="","",AB101/AB102)</f>
        <v>158.33333333333334</v>
      </c>
      <c r="AC103" s="30"/>
      <c r="AD103" s="30"/>
      <c r="AE103" s="30"/>
      <c r="AF103" s="30"/>
      <c r="AG103" s="30"/>
      <c r="AH103" s="30"/>
      <c r="AI103" s="30"/>
      <c r="AJ103" s="30">
        <f>IF(AJ101="","",AJ101/AJ102)</f>
        <v>171</v>
      </c>
      <c r="AK103" s="30"/>
      <c r="AL103" s="30"/>
      <c r="AM103" s="30"/>
      <c r="AN103" s="30"/>
      <c r="AO103" s="30"/>
      <c r="AP103" s="30"/>
      <c r="AQ103" s="30"/>
      <c r="AR103" s="30"/>
      <c r="AS103" s="30">
        <f>IF(AS101="","",AS101/AS102)</f>
        <v>170.66666666666666</v>
      </c>
      <c r="AT103" s="30"/>
      <c r="AU103" s="30"/>
      <c r="AV103" s="30"/>
      <c r="AW103" s="30">
        <f>IF(AW101="","",AW101/AW102)</f>
        <v>172.42857142857142</v>
      </c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>
        <f>IF(BJ101="","",BJ101/BJ102)</f>
        <v>182.1</v>
      </c>
      <c r="BK103" s="30"/>
      <c r="BL103" s="30"/>
      <c r="BM103" s="30"/>
      <c r="BN103" s="30"/>
      <c r="BO103" s="30"/>
      <c r="BP103" s="35"/>
      <c r="BQ103" s="30"/>
      <c r="BR103" s="30"/>
      <c r="BS103" s="30">
        <f t="shared" ref="BS103" si="89">IF(BS101="","",BS101/BS102)</f>
        <v>172.46511627906978</v>
      </c>
      <c r="BT103" s="10"/>
      <c r="BU103" s="12"/>
      <c r="BV103" s="85" t="s">
        <v>205</v>
      </c>
      <c r="BW103" s="14"/>
      <c r="BX103" s="30">
        <f>IF(BX101="","",BX101/BX102)</f>
        <v>172.46511627906978</v>
      </c>
      <c r="BY103" s="55"/>
    </row>
    <row r="104" spans="1:77" x14ac:dyDescent="0.25">
      <c r="A104" s="96" t="s">
        <v>206</v>
      </c>
      <c r="B104" s="7" t="s">
        <v>119</v>
      </c>
      <c r="C104" s="39"/>
      <c r="D104" s="39"/>
      <c r="E104" s="39"/>
      <c r="F104" s="39"/>
      <c r="G104" s="39"/>
      <c r="H104" s="39"/>
      <c r="I104" s="39"/>
      <c r="J104" s="39">
        <v>1459</v>
      </c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>
        <v>1400</v>
      </c>
      <c r="AG104" s="39"/>
      <c r="AH104" s="39"/>
      <c r="AI104" s="39">
        <v>1138</v>
      </c>
      <c r="AJ104" s="39"/>
      <c r="AK104" s="39">
        <v>1095</v>
      </c>
      <c r="AL104" s="39"/>
      <c r="AM104" s="39"/>
      <c r="AN104" s="39"/>
      <c r="AO104" s="39"/>
      <c r="AP104" s="39"/>
      <c r="AQ104" s="39"/>
      <c r="AR104" s="39"/>
      <c r="AS104" s="39"/>
      <c r="AT104" s="39">
        <v>1039</v>
      </c>
      <c r="AU104" s="39"/>
      <c r="AV104" s="39">
        <v>1559</v>
      </c>
      <c r="AW104" s="39"/>
      <c r="AX104" s="39"/>
      <c r="AY104" s="39">
        <v>2203</v>
      </c>
      <c r="AZ104" s="39"/>
      <c r="BA104" s="39"/>
      <c r="BB104" s="39"/>
      <c r="BC104" s="39"/>
      <c r="BD104" s="39">
        <v>2070</v>
      </c>
      <c r="BE104" s="39"/>
      <c r="BF104" s="39"/>
      <c r="BG104" s="39"/>
      <c r="BH104" s="39"/>
      <c r="BI104" s="39"/>
      <c r="BJ104" s="39"/>
      <c r="BK104" s="39"/>
      <c r="BL104" s="39"/>
      <c r="BM104" s="39"/>
      <c r="BN104" s="39">
        <v>1954</v>
      </c>
      <c r="BO104" s="39"/>
      <c r="BP104" s="42"/>
      <c r="BQ104" s="39"/>
      <c r="BR104" s="39"/>
      <c r="BS104" s="33">
        <f t="shared" ref="BS104:BS105" si="90">IF(SUM(C104:BR104)=0,"",SUM(C104:BR104))</f>
        <v>13917</v>
      </c>
      <c r="BT104" s="8"/>
      <c r="BU104" s="14"/>
      <c r="BV104" s="96" t="s">
        <v>206</v>
      </c>
      <c r="BW104" s="14"/>
      <c r="BX104" s="25">
        <v>13917</v>
      </c>
      <c r="BY104" s="45">
        <f>+BS104-BX104</f>
        <v>0</v>
      </c>
    </row>
    <row r="105" spans="1:77" x14ac:dyDescent="0.25">
      <c r="A105" s="91" t="s">
        <v>207</v>
      </c>
      <c r="B105" s="9" t="s">
        <v>121</v>
      </c>
      <c r="C105" s="39"/>
      <c r="D105" s="39"/>
      <c r="E105" s="39"/>
      <c r="F105" s="39"/>
      <c r="G105" s="39"/>
      <c r="H105" s="39"/>
      <c r="I105" s="39"/>
      <c r="J105" s="39">
        <v>9</v>
      </c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>
        <v>9</v>
      </c>
      <c r="AG105" s="39"/>
      <c r="AH105" s="39"/>
      <c r="AI105" s="39">
        <v>8</v>
      </c>
      <c r="AJ105" s="39"/>
      <c r="AK105" s="39">
        <v>6</v>
      </c>
      <c r="AL105" s="39"/>
      <c r="AM105" s="39"/>
      <c r="AN105" s="39"/>
      <c r="AO105" s="39"/>
      <c r="AP105" s="39"/>
      <c r="AQ105" s="39"/>
      <c r="AR105" s="39"/>
      <c r="AS105" s="39"/>
      <c r="AT105" s="39">
        <v>6</v>
      </c>
      <c r="AU105" s="39"/>
      <c r="AV105" s="39">
        <v>10</v>
      </c>
      <c r="AW105" s="39"/>
      <c r="AX105" s="39"/>
      <c r="AY105" s="39">
        <v>14</v>
      </c>
      <c r="AZ105" s="39"/>
      <c r="BA105" s="39"/>
      <c r="BB105" s="39"/>
      <c r="BC105" s="39"/>
      <c r="BD105" s="39">
        <v>12</v>
      </c>
      <c r="BE105" s="39"/>
      <c r="BF105" s="39"/>
      <c r="BG105" s="39"/>
      <c r="BH105" s="39"/>
      <c r="BI105" s="39"/>
      <c r="BJ105" s="39"/>
      <c r="BK105" s="39"/>
      <c r="BL105" s="39"/>
      <c r="BM105" s="39"/>
      <c r="BN105" s="39">
        <v>12</v>
      </c>
      <c r="BO105" s="39"/>
      <c r="BP105" s="42"/>
      <c r="BQ105" s="39"/>
      <c r="BR105" s="39"/>
      <c r="BS105" s="33">
        <f t="shared" si="90"/>
        <v>86</v>
      </c>
      <c r="BT105" s="27">
        <f t="shared" ref="BT105" si="91">IF(COUNTA(C105:BR105)=0,"",COUNTA(C105:BR105))</f>
        <v>9</v>
      </c>
      <c r="BU105" s="11"/>
      <c r="BV105" s="91" t="s">
        <v>207</v>
      </c>
      <c r="BW105" s="14"/>
      <c r="BX105" s="25">
        <v>86</v>
      </c>
      <c r="BY105" s="45">
        <f>+BS105-BX105</f>
        <v>0</v>
      </c>
    </row>
    <row r="106" spans="1:77" x14ac:dyDescent="0.25">
      <c r="A106" s="85" t="s">
        <v>208</v>
      </c>
      <c r="B106" s="9" t="s">
        <v>123</v>
      </c>
      <c r="C106" s="35"/>
      <c r="D106" s="35"/>
      <c r="E106" s="35"/>
      <c r="F106" s="35"/>
      <c r="G106" s="35"/>
      <c r="H106" s="35"/>
      <c r="I106" s="35"/>
      <c r="J106" s="30">
        <f>IF(J104="","",J104/J105)</f>
        <v>162.11111111111111</v>
      </c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0">
        <f>IF(AF104="","",AF104/AF105)</f>
        <v>155.55555555555554</v>
      </c>
      <c r="AG106" s="35"/>
      <c r="AH106" s="35"/>
      <c r="AI106" s="30">
        <f>IF(AI104="","",AI104/AI105)</f>
        <v>142.25</v>
      </c>
      <c r="AJ106" s="35"/>
      <c r="AK106" s="30">
        <f>IF(AK104="","",AK104/AK105)</f>
        <v>182.5</v>
      </c>
      <c r="AL106" s="30"/>
      <c r="AM106" s="30"/>
      <c r="AN106" s="30"/>
      <c r="AO106" s="30"/>
      <c r="AP106" s="30"/>
      <c r="AQ106" s="30"/>
      <c r="AR106" s="30"/>
      <c r="AS106" s="30"/>
      <c r="AT106" s="30">
        <f>IF(AT104="","",AT104/AT105)</f>
        <v>173.16666666666666</v>
      </c>
      <c r="AU106" s="30"/>
      <c r="AV106" s="30">
        <f>IF(AV104="","",AV104/AV105)</f>
        <v>155.9</v>
      </c>
      <c r="AW106" s="30"/>
      <c r="AX106" s="30"/>
      <c r="AY106" s="30">
        <f>IF(AY104="","",AY104/AY105)</f>
        <v>157.35714285714286</v>
      </c>
      <c r="AZ106" s="30"/>
      <c r="BA106" s="30"/>
      <c r="BB106" s="30"/>
      <c r="BC106" s="30"/>
      <c r="BD106" s="30">
        <f>IF(BD104="","",BD104/BD105)</f>
        <v>172.5</v>
      </c>
      <c r="BE106" s="30"/>
      <c r="BF106" s="30"/>
      <c r="BG106" s="30"/>
      <c r="BH106" s="30"/>
      <c r="BI106" s="30"/>
      <c r="BJ106" s="30"/>
      <c r="BK106" s="30"/>
      <c r="BL106" s="30"/>
      <c r="BM106" s="30"/>
      <c r="BN106" s="30">
        <f>IF(BN104="","",BN104/BN105)</f>
        <v>162.83333333333334</v>
      </c>
      <c r="BO106" s="30"/>
      <c r="BP106" s="35"/>
      <c r="BQ106" s="35"/>
      <c r="BR106" s="30"/>
      <c r="BS106" s="30">
        <f t="shared" ref="BS106" si="92">IF(BS104="","",BS104/BS105)</f>
        <v>161.82558139534885</v>
      </c>
      <c r="BT106" s="10"/>
      <c r="BU106" s="11"/>
      <c r="BV106" s="85" t="s">
        <v>208</v>
      </c>
      <c r="BW106" s="14"/>
      <c r="BX106" s="30">
        <f>IF(BX104="","",BX104/BX105)</f>
        <v>161.82558139534885</v>
      </c>
      <c r="BY106" s="55"/>
    </row>
    <row r="107" spans="1:77" x14ac:dyDescent="0.25">
      <c r="A107" s="86" t="s">
        <v>209</v>
      </c>
      <c r="B107" s="7" t="s">
        <v>119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>
        <v>949</v>
      </c>
      <c r="AC107" s="39"/>
      <c r="AD107" s="39"/>
      <c r="AE107" s="39"/>
      <c r="AF107" s="39"/>
      <c r="AG107" s="39"/>
      <c r="AH107" s="39">
        <v>1436</v>
      </c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>
        <v>934</v>
      </c>
      <c r="AU107" s="39"/>
      <c r="AV107" s="39"/>
      <c r="AW107" s="39"/>
      <c r="AX107" s="39"/>
      <c r="AY107" s="39"/>
      <c r="AZ107" s="39"/>
      <c r="BA107" s="39"/>
      <c r="BB107" s="39">
        <v>1323</v>
      </c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42"/>
      <c r="BQ107" s="39"/>
      <c r="BR107" s="39"/>
      <c r="BS107" s="33">
        <f t="shared" ref="BS107:BS108" si="93">IF(SUM(C107:BR107)=0,"",SUM(C107:BR107))</f>
        <v>4642</v>
      </c>
      <c r="BT107" s="8"/>
      <c r="BU107" s="11"/>
      <c r="BV107" s="86" t="s">
        <v>209</v>
      </c>
      <c r="BW107" s="14"/>
      <c r="BX107" s="33">
        <v>4642</v>
      </c>
      <c r="BY107" s="45">
        <f>+BS107-BX107</f>
        <v>0</v>
      </c>
    </row>
    <row r="108" spans="1:77" x14ac:dyDescent="0.25">
      <c r="A108" s="87" t="s">
        <v>210</v>
      </c>
      <c r="B108" s="9" t="s">
        <v>121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>
        <v>6</v>
      </c>
      <c r="AC108" s="39"/>
      <c r="AD108" s="39"/>
      <c r="AE108" s="39"/>
      <c r="AF108" s="39"/>
      <c r="AG108" s="39"/>
      <c r="AH108" s="39">
        <v>9</v>
      </c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>
        <v>6</v>
      </c>
      <c r="AU108" s="39"/>
      <c r="AV108" s="39"/>
      <c r="AW108" s="39"/>
      <c r="AX108" s="39"/>
      <c r="AY108" s="39"/>
      <c r="AZ108" s="39"/>
      <c r="BA108" s="39"/>
      <c r="BB108" s="39">
        <v>9</v>
      </c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42"/>
      <c r="BQ108" s="39"/>
      <c r="BR108" s="39"/>
      <c r="BS108" s="33">
        <f t="shared" si="93"/>
        <v>30</v>
      </c>
      <c r="BT108" s="27">
        <f t="shared" ref="BT108" si="94">IF(COUNTA(C108:BR108)=0,"",COUNTA(C108:BR108))</f>
        <v>4</v>
      </c>
      <c r="BU108" s="11"/>
      <c r="BV108" s="87" t="s">
        <v>210</v>
      </c>
      <c r="BW108" s="14"/>
      <c r="BX108" s="33">
        <v>30</v>
      </c>
      <c r="BY108" s="45">
        <f>+BS108-BX108</f>
        <v>0</v>
      </c>
    </row>
    <row r="109" spans="1:77" x14ac:dyDescent="0.25">
      <c r="A109" s="88" t="s">
        <v>211</v>
      </c>
      <c r="B109" s="9" t="s">
        <v>123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0">
        <f>IF(AB107="","",AB107/AB108)</f>
        <v>158.16666666666666</v>
      </c>
      <c r="AC109" s="30"/>
      <c r="AD109" s="30"/>
      <c r="AE109" s="30"/>
      <c r="AF109" s="30"/>
      <c r="AG109" s="30"/>
      <c r="AH109" s="30">
        <f>IF(AH107="","",AH107/AH108)</f>
        <v>159.55555555555554</v>
      </c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>
        <f>IF(AT107="","",AT107/AT108)</f>
        <v>155.66666666666666</v>
      </c>
      <c r="AU109" s="30"/>
      <c r="AV109" s="30"/>
      <c r="AW109" s="30"/>
      <c r="AX109" s="30"/>
      <c r="AY109" s="30"/>
      <c r="AZ109" s="30"/>
      <c r="BA109" s="30"/>
      <c r="BB109" s="30">
        <f>IF(BB107="","",BB107/BB108)</f>
        <v>147</v>
      </c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5"/>
      <c r="BQ109" s="35"/>
      <c r="BR109" s="35"/>
      <c r="BS109" s="30">
        <f t="shared" ref="BS109" si="95">IF(BS107="","",BS107/BS108)</f>
        <v>154.73333333333332</v>
      </c>
      <c r="BT109" s="10"/>
      <c r="BU109" s="11"/>
      <c r="BV109" s="88" t="s">
        <v>211</v>
      </c>
      <c r="BW109" s="14"/>
      <c r="BX109" s="30">
        <f>IF(BX107="","",BX107/BX108)</f>
        <v>154.73333333333332</v>
      </c>
      <c r="BY109" s="55"/>
    </row>
    <row r="110" spans="1:77" x14ac:dyDescent="0.25">
      <c r="A110" s="96" t="s">
        <v>212</v>
      </c>
      <c r="B110" s="7" t="s">
        <v>119</v>
      </c>
      <c r="C110" s="42"/>
      <c r="D110" s="42"/>
      <c r="E110" s="42"/>
      <c r="F110" s="42"/>
      <c r="G110" s="42"/>
      <c r="H110" s="42"/>
      <c r="I110" s="39">
        <v>1041</v>
      </c>
      <c r="J110" s="39"/>
      <c r="K110" s="39"/>
      <c r="L110" s="39"/>
      <c r="M110" s="39"/>
      <c r="N110" s="39"/>
      <c r="O110" s="39"/>
      <c r="P110" s="39"/>
      <c r="Q110" s="39">
        <v>720</v>
      </c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42"/>
      <c r="BQ110" s="42"/>
      <c r="BR110" s="42"/>
      <c r="BS110" s="33">
        <f t="shared" ref="BS110:BS111" si="96">IF(SUM(C110:BR110)=0,"",SUM(C110:BR110))</f>
        <v>1761</v>
      </c>
      <c r="BT110" s="8"/>
      <c r="BU110" s="11"/>
      <c r="BV110" s="96" t="s">
        <v>212</v>
      </c>
      <c r="BW110" s="14"/>
      <c r="BX110" s="25">
        <v>1761</v>
      </c>
      <c r="BY110" s="45">
        <f>+BS110-BX110</f>
        <v>0</v>
      </c>
    </row>
    <row r="111" spans="1:77" x14ac:dyDescent="0.25">
      <c r="A111" s="91" t="s">
        <v>213</v>
      </c>
      <c r="B111" s="9" t="s">
        <v>121</v>
      </c>
      <c r="C111" s="42"/>
      <c r="D111" s="42"/>
      <c r="E111" s="42"/>
      <c r="F111" s="42"/>
      <c r="G111" s="42"/>
      <c r="H111" s="42"/>
      <c r="I111" s="39">
        <v>8</v>
      </c>
      <c r="J111" s="39"/>
      <c r="K111" s="39"/>
      <c r="L111" s="39"/>
      <c r="M111" s="39"/>
      <c r="N111" s="39"/>
      <c r="O111" s="39"/>
      <c r="P111" s="39"/>
      <c r="Q111" s="39">
        <v>6</v>
      </c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42"/>
      <c r="BQ111" s="42"/>
      <c r="BR111" s="42"/>
      <c r="BS111" s="33">
        <f t="shared" si="96"/>
        <v>14</v>
      </c>
      <c r="BT111" s="27">
        <f t="shared" ref="BT111" si="97">IF(COUNTA(C111:BR111)=0,"",COUNTA(C111:BR111))</f>
        <v>2</v>
      </c>
      <c r="BU111" s="11"/>
      <c r="BV111" s="91" t="s">
        <v>213</v>
      </c>
      <c r="BW111" s="14"/>
      <c r="BX111" s="25">
        <v>14</v>
      </c>
      <c r="BY111" s="45">
        <f>+BS111-BX111</f>
        <v>0</v>
      </c>
    </row>
    <row r="112" spans="1:77" x14ac:dyDescent="0.25">
      <c r="A112" s="85" t="s">
        <v>214</v>
      </c>
      <c r="B112" s="9" t="s">
        <v>123</v>
      </c>
      <c r="C112" s="35"/>
      <c r="D112" s="35"/>
      <c r="E112" s="35"/>
      <c r="F112" s="35"/>
      <c r="G112" s="35"/>
      <c r="H112" s="35"/>
      <c r="I112" s="30">
        <f>IF(I110="","",I110/I111)</f>
        <v>130.125</v>
      </c>
      <c r="J112" s="30"/>
      <c r="K112" s="30"/>
      <c r="L112" s="30"/>
      <c r="M112" s="30"/>
      <c r="N112" s="30"/>
      <c r="O112" s="30"/>
      <c r="P112" s="30"/>
      <c r="Q112" s="30">
        <f>IF(Q110="","",Q110/Q111)</f>
        <v>120</v>
      </c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5"/>
      <c r="BQ112" s="35"/>
      <c r="BR112" s="35"/>
      <c r="BS112" s="30">
        <f t="shared" ref="BS112" si="98">IF(BS110="","",BS110/BS111)</f>
        <v>125.78571428571429</v>
      </c>
      <c r="BT112" s="10"/>
      <c r="BU112" s="11"/>
      <c r="BV112" s="85" t="s">
        <v>214</v>
      </c>
      <c r="BW112" s="14"/>
      <c r="BX112" s="30">
        <f>IF(BX110="","",BX110/BX111)</f>
        <v>125.78571428571429</v>
      </c>
      <c r="BY112" s="55"/>
    </row>
    <row r="113" spans="1:77" x14ac:dyDescent="0.25">
      <c r="A113" s="86" t="s">
        <v>215</v>
      </c>
      <c r="B113" s="7" t="s">
        <v>119</v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>
        <v>867</v>
      </c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>
        <v>1110</v>
      </c>
      <c r="AC113" s="39"/>
      <c r="AD113" s="39"/>
      <c r="AE113" s="39"/>
      <c r="AF113" s="39"/>
      <c r="AG113" s="39"/>
      <c r="AH113" s="39"/>
      <c r="AI113" s="39"/>
      <c r="AJ113" s="39"/>
      <c r="AK113" s="39">
        <v>1160</v>
      </c>
      <c r="AL113" s="39"/>
      <c r="AM113" s="39"/>
      <c r="AN113" s="39"/>
      <c r="AO113" s="39"/>
      <c r="AP113" s="39">
        <v>735</v>
      </c>
      <c r="AQ113" s="39"/>
      <c r="AR113" s="39"/>
      <c r="AS113" s="39">
        <v>1063</v>
      </c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>
        <v>767</v>
      </c>
      <c r="BI113" s="39"/>
      <c r="BJ113" s="39">
        <v>1900</v>
      </c>
      <c r="BK113" s="39"/>
      <c r="BL113" s="39">
        <v>964</v>
      </c>
      <c r="BM113" s="39"/>
      <c r="BN113" s="39"/>
      <c r="BO113" s="39"/>
      <c r="BP113" s="42"/>
      <c r="BQ113" s="39"/>
      <c r="BR113" s="39"/>
      <c r="BS113" s="33">
        <f t="shared" ref="BS113:BS114" si="99">IF(SUM(C113:BR113)=0,"",SUM(C113:BR113))</f>
        <v>8566</v>
      </c>
      <c r="BT113" s="8"/>
      <c r="BU113" s="11"/>
      <c r="BV113" s="86" t="s">
        <v>215</v>
      </c>
      <c r="BW113" s="14"/>
      <c r="BX113" s="33">
        <v>8566</v>
      </c>
      <c r="BY113" s="33">
        <f>+BS113-BX113</f>
        <v>0</v>
      </c>
    </row>
    <row r="114" spans="1:77" x14ac:dyDescent="0.25">
      <c r="A114" s="87" t="s">
        <v>125</v>
      </c>
      <c r="B114" s="9" t="s">
        <v>121</v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>
        <v>5</v>
      </c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>
        <v>6</v>
      </c>
      <c r="AC114" s="39"/>
      <c r="AD114" s="39"/>
      <c r="AE114" s="39"/>
      <c r="AF114" s="39"/>
      <c r="AG114" s="39"/>
      <c r="AH114" s="39"/>
      <c r="AI114" s="39"/>
      <c r="AJ114" s="39"/>
      <c r="AK114" s="39">
        <v>6</v>
      </c>
      <c r="AL114" s="39"/>
      <c r="AM114" s="39"/>
      <c r="AN114" s="39"/>
      <c r="AO114" s="39"/>
      <c r="AP114" s="39">
        <v>4</v>
      </c>
      <c r="AQ114" s="39"/>
      <c r="AR114" s="39"/>
      <c r="AS114" s="39">
        <v>6</v>
      </c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>
        <v>5</v>
      </c>
      <c r="BI114" s="39"/>
      <c r="BJ114" s="39">
        <v>10</v>
      </c>
      <c r="BK114" s="39"/>
      <c r="BL114" s="39">
        <v>6</v>
      </c>
      <c r="BM114" s="39"/>
      <c r="BN114" s="39"/>
      <c r="BO114" s="39"/>
      <c r="BP114" s="42"/>
      <c r="BQ114" s="39"/>
      <c r="BR114" s="39"/>
      <c r="BS114" s="33">
        <f t="shared" si="99"/>
        <v>48</v>
      </c>
      <c r="BT114" s="27">
        <f t="shared" ref="BT114" si="100">IF(COUNTA(C114:BR114)=0,"",COUNTA(C114:BR114))</f>
        <v>8</v>
      </c>
      <c r="BU114" s="11"/>
      <c r="BV114" s="87" t="s">
        <v>125</v>
      </c>
      <c r="BW114" s="14"/>
      <c r="BX114" s="33">
        <v>48</v>
      </c>
      <c r="BY114" s="33">
        <f>+BS114-BX114</f>
        <v>0</v>
      </c>
    </row>
    <row r="115" spans="1:77" x14ac:dyDescent="0.25">
      <c r="A115" s="88" t="s">
        <v>216</v>
      </c>
      <c r="B115" s="9" t="s">
        <v>123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0">
        <f>IF(P113="","",P113/P114)</f>
        <v>173.4</v>
      </c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0">
        <f>IF(AB113="","",AB113/AB114)</f>
        <v>185</v>
      </c>
      <c r="AC115" s="30"/>
      <c r="AD115" s="30"/>
      <c r="AE115" s="30"/>
      <c r="AF115" s="30"/>
      <c r="AG115" s="30"/>
      <c r="AH115" s="30"/>
      <c r="AI115" s="30"/>
      <c r="AJ115" s="30"/>
      <c r="AK115" s="30">
        <f>IF(AK113="","",AK113/AK114)</f>
        <v>193.33333333333334</v>
      </c>
      <c r="AL115" s="30"/>
      <c r="AM115" s="30"/>
      <c r="AN115" s="30"/>
      <c r="AO115" s="30"/>
      <c r="AP115" s="30">
        <f>IF(AP113="","",AP113/AP114)</f>
        <v>183.75</v>
      </c>
      <c r="AQ115" s="30"/>
      <c r="AR115" s="30"/>
      <c r="AS115" s="30">
        <f>IF(AS113="","",AS113/AS114)</f>
        <v>177.16666666666666</v>
      </c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>
        <f>IF(BH113="","",BH113/BH114)</f>
        <v>153.4</v>
      </c>
      <c r="BI115" s="30"/>
      <c r="BJ115" s="30">
        <f>IF(BJ113="","",BJ113/BJ114)</f>
        <v>190</v>
      </c>
      <c r="BK115" s="30"/>
      <c r="BL115" s="30">
        <f>IF(BL113="","",BL113/BL114)</f>
        <v>160.66666666666666</v>
      </c>
      <c r="BM115" s="30"/>
      <c r="BN115" s="30"/>
      <c r="BO115" s="30"/>
      <c r="BP115" s="35"/>
      <c r="BQ115" s="35"/>
      <c r="BR115" s="35"/>
      <c r="BS115" s="30">
        <f t="shared" ref="BS115" si="101">IF(BS113="","",BS113/BS114)</f>
        <v>178.45833333333334</v>
      </c>
      <c r="BT115" s="10"/>
      <c r="BU115" s="11"/>
      <c r="BV115" s="88" t="s">
        <v>216</v>
      </c>
      <c r="BW115" s="14"/>
      <c r="BX115" s="30">
        <f>IF(BX113="","",BX113/BX114)</f>
        <v>178.45833333333334</v>
      </c>
      <c r="BY115" s="57"/>
    </row>
    <row r="116" spans="1:77" x14ac:dyDescent="0.25">
      <c r="A116" s="86" t="s">
        <v>217</v>
      </c>
      <c r="B116" s="7" t="s">
        <v>119</v>
      </c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39">
        <v>144</v>
      </c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39">
        <v>289</v>
      </c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39">
        <v>713</v>
      </c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33">
        <f t="shared" ref="BS116:BS117" si="102">IF(SUM(C116:BR116)=0,"",SUM(C116:BR116))</f>
        <v>1146</v>
      </c>
      <c r="BT116" s="8"/>
      <c r="BU116" s="11"/>
      <c r="BV116" s="86" t="s">
        <v>217</v>
      </c>
      <c r="BW116" s="14"/>
      <c r="BX116" s="33">
        <v>1146</v>
      </c>
      <c r="BY116" s="33">
        <f>+BS116-BX116</f>
        <v>0</v>
      </c>
    </row>
    <row r="117" spans="1:77" x14ac:dyDescent="0.25">
      <c r="A117" s="87" t="s">
        <v>218</v>
      </c>
      <c r="B117" s="9" t="s">
        <v>121</v>
      </c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39">
        <v>1</v>
      </c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39">
        <v>2</v>
      </c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39">
        <v>5</v>
      </c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33">
        <f t="shared" si="102"/>
        <v>8</v>
      </c>
      <c r="BT117" s="27">
        <f t="shared" ref="BT117" si="103">IF(COUNTA(C117:BR117)=0,"",COUNTA(C117:BR117))</f>
        <v>3</v>
      </c>
      <c r="BU117" s="11"/>
      <c r="BV117" s="87" t="s">
        <v>218</v>
      </c>
      <c r="BW117" s="14"/>
      <c r="BX117" s="33">
        <v>8</v>
      </c>
      <c r="BY117" s="33">
        <f>+BS117-BX117</f>
        <v>0</v>
      </c>
    </row>
    <row r="118" spans="1:77" x14ac:dyDescent="0.25">
      <c r="A118" s="88" t="s">
        <v>219</v>
      </c>
      <c r="B118" s="9" t="s">
        <v>123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0">
        <f>IF(P116="","",P116/P117)</f>
        <v>144</v>
      </c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0">
        <f>IF(AP116="","",AP116/AP117)</f>
        <v>144.5</v>
      </c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0">
        <f>IF(BH116="","",BH116/BH117)</f>
        <v>142.6</v>
      </c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0">
        <f t="shared" ref="BS118" si="104">IF(BS116="","",BS116/BS117)</f>
        <v>143.25</v>
      </c>
      <c r="BT118" s="10"/>
      <c r="BU118" s="11"/>
      <c r="BV118" s="88" t="s">
        <v>219</v>
      </c>
      <c r="BW118" s="14"/>
      <c r="BX118" s="30">
        <f>IF(BX116="","",BX116/BX117)</f>
        <v>143.25</v>
      </c>
      <c r="BY118" s="57"/>
    </row>
    <row r="119" spans="1:77" x14ac:dyDescent="0.25">
      <c r="A119" s="96" t="s">
        <v>220</v>
      </c>
      <c r="B119" s="7" t="s">
        <v>119</v>
      </c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3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39">
        <v>1074</v>
      </c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42"/>
      <c r="BQ119" s="42"/>
      <c r="BR119" s="42"/>
      <c r="BS119" s="33">
        <f t="shared" ref="BS119:BS120" si="105">IF(SUM(C119:BR119)=0,"",SUM(C119:BR119))</f>
        <v>1074</v>
      </c>
      <c r="BT119" s="8"/>
      <c r="BU119" s="11"/>
      <c r="BV119" s="96" t="s">
        <v>220</v>
      </c>
      <c r="BW119" s="14"/>
      <c r="BX119" s="33">
        <v>1074</v>
      </c>
      <c r="BY119" s="33">
        <f>+BS119-BX119</f>
        <v>0</v>
      </c>
    </row>
    <row r="120" spans="1:77" x14ac:dyDescent="0.25">
      <c r="A120" s="91" t="s">
        <v>176</v>
      </c>
      <c r="B120" s="9" t="s">
        <v>121</v>
      </c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3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39">
        <v>9</v>
      </c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42"/>
      <c r="BQ120" s="42"/>
      <c r="BR120" s="42"/>
      <c r="BS120" s="33">
        <f t="shared" si="105"/>
        <v>9</v>
      </c>
      <c r="BT120" s="27">
        <f t="shared" ref="BT120" si="106">IF(COUNTA(C120:BR120)=0,"",COUNTA(C120:BR120))</f>
        <v>1</v>
      </c>
      <c r="BU120" s="11"/>
      <c r="BV120" s="91" t="s">
        <v>176</v>
      </c>
      <c r="BW120" s="14"/>
      <c r="BX120" s="33">
        <v>9</v>
      </c>
      <c r="BY120" s="33">
        <f>+BS120-BX120</f>
        <v>0</v>
      </c>
    </row>
    <row r="121" spans="1:77" x14ac:dyDescent="0.25">
      <c r="A121" s="85" t="s">
        <v>221</v>
      </c>
      <c r="B121" s="9" t="s">
        <v>123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0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42"/>
      <c r="AD121" s="42"/>
      <c r="AE121" s="42"/>
      <c r="AF121" s="42"/>
      <c r="AG121" s="42"/>
      <c r="AH121" s="30">
        <f>IF(AH119="","",AH119/AH120)</f>
        <v>119.33333333333333</v>
      </c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42"/>
      <c r="BQ121" s="42"/>
      <c r="BR121" s="42"/>
      <c r="BS121" s="30">
        <f t="shared" ref="BS121" si="107">IF(BS119="","",BS119/BS120)</f>
        <v>119.33333333333333</v>
      </c>
      <c r="BT121" s="10"/>
      <c r="BU121" s="11"/>
      <c r="BV121" s="85" t="s">
        <v>221</v>
      </c>
      <c r="BW121" s="14"/>
      <c r="BX121" s="30">
        <f>IF(BX119="","",BX119/BX120)</f>
        <v>119.33333333333333</v>
      </c>
      <c r="BY121" s="57"/>
    </row>
    <row r="122" spans="1:77" x14ac:dyDescent="0.25">
      <c r="A122" s="16"/>
      <c r="B122" s="7" t="s">
        <v>119</v>
      </c>
      <c r="C122" s="33">
        <f t="shared" ref="C122:AC123" si="108">C11+C14+C17+C20+C23+C26+C29+C32+C35+C38+C41+C44+C47+C50+C53+C56+C59+C62+C65+C68+C71+C74+C77+C80+C83+C86+C89+C92+C95+C98+C101+C104+C107+C110+C113+C116+C119</f>
        <v>13633</v>
      </c>
      <c r="D122" s="33">
        <f t="shared" si="108"/>
        <v>10334</v>
      </c>
      <c r="E122" s="33">
        <f t="shared" si="108"/>
        <v>5358</v>
      </c>
      <c r="F122" s="33">
        <f t="shared" si="108"/>
        <v>3993</v>
      </c>
      <c r="G122" s="33">
        <f t="shared" si="108"/>
        <v>11963</v>
      </c>
      <c r="H122" s="33">
        <f t="shared" si="108"/>
        <v>1685</v>
      </c>
      <c r="I122" s="33">
        <f t="shared" si="108"/>
        <v>14640</v>
      </c>
      <c r="J122" s="33">
        <f t="shared" si="108"/>
        <v>7244</v>
      </c>
      <c r="K122" s="33">
        <f t="shared" si="108"/>
        <v>4407</v>
      </c>
      <c r="L122" s="33">
        <f t="shared" si="108"/>
        <v>5167</v>
      </c>
      <c r="M122" s="33">
        <f t="shared" si="108"/>
        <v>7148</v>
      </c>
      <c r="N122" s="33">
        <f t="shared" si="108"/>
        <v>4227</v>
      </c>
      <c r="O122" s="33">
        <f t="shared" si="108"/>
        <v>6614</v>
      </c>
      <c r="P122" s="33">
        <f t="shared" si="108"/>
        <v>4202</v>
      </c>
      <c r="Q122" s="33">
        <f t="shared" si="108"/>
        <v>3513</v>
      </c>
      <c r="R122" s="33">
        <f t="shared" si="108"/>
        <v>6951</v>
      </c>
      <c r="S122" s="33">
        <f t="shared" si="108"/>
        <v>4026</v>
      </c>
      <c r="T122" s="33">
        <f t="shared" si="108"/>
        <v>10124</v>
      </c>
      <c r="U122" s="33">
        <f t="shared" si="108"/>
        <v>2184</v>
      </c>
      <c r="V122" s="33">
        <f t="shared" si="108"/>
        <v>6336</v>
      </c>
      <c r="W122" s="33">
        <f t="shared" si="108"/>
        <v>3362</v>
      </c>
      <c r="X122" s="33">
        <f t="shared" si="108"/>
        <v>1755</v>
      </c>
      <c r="Y122" s="33">
        <f t="shared" si="108"/>
        <v>4308</v>
      </c>
      <c r="Z122" s="33">
        <f t="shared" si="108"/>
        <v>5513</v>
      </c>
      <c r="AA122" s="33">
        <f t="shared" si="108"/>
        <v>2294</v>
      </c>
      <c r="AB122" s="33">
        <f t="shared" si="108"/>
        <v>15499</v>
      </c>
      <c r="AC122" s="34">
        <f t="shared" si="108"/>
        <v>1075</v>
      </c>
      <c r="AD122" s="34">
        <f>AD11+AD14+AD17+AD20+AD23+AD26+AD29+AD32+AD35+AD38+AD41+AD44+AD47+AD50+AD53+AD56+AD59+AD62+AD65+AD68+AD71+AD74+AD77+AD80+AD83+AD86+AD89+AD92+AD95+AD98+AD101+AD104+AD107+AD110+AD113+AD116+AD119</f>
        <v>1713</v>
      </c>
      <c r="AE122" s="34">
        <f t="shared" ref="AE122:BO123" si="109">AE11+AE14+AE17+AE20+AE23+AE26+AE29+AE32+AE35+AE38+AE41+AE44+AE47+AE50+AE53+AE56+AE59+AE62+AE65+AE68+AE71+AE74+AE77+AE80+AE83+AE86+AE89+AE92+AE95+AE98+AE101+AE104+AE107+AE110+AE113+AE116+AE119</f>
        <v>2530</v>
      </c>
      <c r="AF122" s="34">
        <f t="shared" si="109"/>
        <v>12895</v>
      </c>
      <c r="AG122" s="34">
        <f t="shared" si="109"/>
        <v>4190</v>
      </c>
      <c r="AH122" s="34">
        <f t="shared" si="109"/>
        <v>6438</v>
      </c>
      <c r="AI122" s="34">
        <f t="shared" si="109"/>
        <v>6990</v>
      </c>
      <c r="AJ122" s="34">
        <f t="shared" si="109"/>
        <v>4600</v>
      </c>
      <c r="AK122" s="34">
        <f t="shared" si="109"/>
        <v>17981</v>
      </c>
      <c r="AL122" s="34">
        <f t="shared" si="109"/>
        <v>2122</v>
      </c>
      <c r="AM122" s="34">
        <f t="shared" si="109"/>
        <v>1879</v>
      </c>
      <c r="AN122" s="34">
        <f t="shared" si="109"/>
        <v>27091</v>
      </c>
      <c r="AO122" s="34">
        <f t="shared" si="109"/>
        <v>6269</v>
      </c>
      <c r="AP122" s="34">
        <f t="shared" si="109"/>
        <v>4495</v>
      </c>
      <c r="AQ122" s="34">
        <f t="shared" si="109"/>
        <v>3728</v>
      </c>
      <c r="AR122" s="34">
        <f t="shared" si="109"/>
        <v>1121</v>
      </c>
      <c r="AS122" s="34">
        <f t="shared" si="109"/>
        <v>12463</v>
      </c>
      <c r="AT122" s="34">
        <f t="shared" si="109"/>
        <v>7467</v>
      </c>
      <c r="AU122" s="34">
        <f t="shared" si="109"/>
        <v>20068</v>
      </c>
      <c r="AV122" s="34">
        <f t="shared" si="109"/>
        <v>7445</v>
      </c>
      <c r="AW122" s="34">
        <f t="shared" si="109"/>
        <v>4749</v>
      </c>
      <c r="AX122" s="34">
        <f t="shared" si="109"/>
        <v>1381</v>
      </c>
      <c r="AY122" s="34">
        <f t="shared" si="109"/>
        <v>4736</v>
      </c>
      <c r="AZ122" s="34">
        <f t="shared" si="109"/>
        <v>7862</v>
      </c>
      <c r="BA122" s="34">
        <f t="shared" si="109"/>
        <v>2786</v>
      </c>
      <c r="BB122" s="34">
        <f t="shared" si="109"/>
        <v>5067</v>
      </c>
      <c r="BC122" s="34">
        <f t="shared" si="109"/>
        <v>2805</v>
      </c>
      <c r="BD122" s="34">
        <f t="shared" si="109"/>
        <v>10569</v>
      </c>
      <c r="BE122" s="34">
        <f t="shared" si="109"/>
        <v>2506</v>
      </c>
      <c r="BF122" s="34">
        <f t="shared" si="109"/>
        <v>6087</v>
      </c>
      <c r="BG122" s="34">
        <f t="shared" si="109"/>
        <v>6729</v>
      </c>
      <c r="BH122" s="34">
        <f t="shared" si="109"/>
        <v>3886</v>
      </c>
      <c r="BI122" s="34">
        <f t="shared" si="109"/>
        <v>3977</v>
      </c>
      <c r="BJ122" s="34">
        <f t="shared" si="109"/>
        <v>10666</v>
      </c>
      <c r="BK122" s="34">
        <f t="shared" si="109"/>
        <v>1217</v>
      </c>
      <c r="BL122" s="34">
        <f t="shared" si="109"/>
        <v>6124</v>
      </c>
      <c r="BM122" s="34">
        <f t="shared" si="109"/>
        <v>6424</v>
      </c>
      <c r="BN122" s="34">
        <f t="shared" si="109"/>
        <v>3346</v>
      </c>
      <c r="BO122" s="34">
        <f t="shared" si="109"/>
        <v>10777</v>
      </c>
      <c r="BP122" s="34">
        <f t="shared" ref="BP122:BR122" si="110">BP11+BP14+BP17+BP20+BP23+BP26+BP29+BP32+BP35+BP38+BP41+BP44+BP47+BP50+BP53+BP56+BP59+BP62+BP65+BP68+BP71+BP74+BP77+BP80+BP83+BP86+BP89+BP92+BP95+BP98+BP101+BP104+BP107+BP110+BP113+BP116+BP119</f>
        <v>18223</v>
      </c>
      <c r="BQ122" s="34">
        <f t="shared" si="110"/>
        <v>17282</v>
      </c>
      <c r="BR122" s="34">
        <f t="shared" si="110"/>
        <v>20776</v>
      </c>
      <c r="BS122" s="33">
        <f>SUM(C122:BR122)</f>
        <v>477015</v>
      </c>
      <c r="BT122" s="40"/>
      <c r="BU122" s="17"/>
      <c r="BV122" s="16"/>
      <c r="BW122" s="17"/>
      <c r="BX122" s="31">
        <f>BX11+BX14+BX17+BX20+BX23+BX26+BX29+BX32+BX35+BX38+BX41+BX44+BX47+BX50+BX53+BX56+BX59+BX62+BX65+BX68+BX71+BX74+BX77+BX80+BX83+BX86+BX89+BX92+BX95+BX98+BX101+BX104+BX107+BX110+BX113+BX116+BX119</f>
        <v>456239</v>
      </c>
      <c r="BY122" s="45">
        <f>+BS122-BX122</f>
        <v>20776</v>
      </c>
    </row>
    <row r="123" spans="1:77" x14ac:dyDescent="0.25">
      <c r="A123" s="18"/>
      <c r="B123" s="19" t="s">
        <v>121</v>
      </c>
      <c r="C123" s="33">
        <f t="shared" si="108"/>
        <v>72</v>
      </c>
      <c r="D123" s="33">
        <f t="shared" si="108"/>
        <v>64</v>
      </c>
      <c r="E123" s="33">
        <f t="shared" si="108"/>
        <v>33</v>
      </c>
      <c r="F123" s="33">
        <f t="shared" si="108"/>
        <v>24</v>
      </c>
      <c r="G123" s="33">
        <f t="shared" si="108"/>
        <v>72</v>
      </c>
      <c r="H123" s="33">
        <f t="shared" si="108"/>
        <v>12</v>
      </c>
      <c r="I123" s="33">
        <f t="shared" si="108"/>
        <v>88</v>
      </c>
      <c r="J123" s="33">
        <f t="shared" si="108"/>
        <v>44</v>
      </c>
      <c r="K123" s="33">
        <f t="shared" si="108"/>
        <v>28</v>
      </c>
      <c r="L123" s="33">
        <f t="shared" si="108"/>
        <v>28</v>
      </c>
      <c r="M123" s="33">
        <f t="shared" si="108"/>
        <v>40</v>
      </c>
      <c r="N123" s="33">
        <f t="shared" si="108"/>
        <v>32</v>
      </c>
      <c r="O123" s="33">
        <f t="shared" si="108"/>
        <v>35</v>
      </c>
      <c r="P123" s="33">
        <f t="shared" si="108"/>
        <v>25</v>
      </c>
      <c r="Q123" s="33">
        <f t="shared" si="108"/>
        <v>27</v>
      </c>
      <c r="R123" s="33">
        <f t="shared" si="108"/>
        <v>42</v>
      </c>
      <c r="S123" s="33">
        <f t="shared" si="108"/>
        <v>24</v>
      </c>
      <c r="T123" s="33">
        <f t="shared" si="108"/>
        <v>56</v>
      </c>
      <c r="U123" s="33">
        <f t="shared" si="108"/>
        <v>12</v>
      </c>
      <c r="V123" s="33">
        <f t="shared" si="108"/>
        <v>36</v>
      </c>
      <c r="W123" s="33">
        <f t="shared" si="108"/>
        <v>18</v>
      </c>
      <c r="X123" s="33">
        <f t="shared" si="108"/>
        <v>12</v>
      </c>
      <c r="Y123" s="33">
        <f t="shared" si="108"/>
        <v>24</v>
      </c>
      <c r="Z123" s="33">
        <f t="shared" si="108"/>
        <v>32</v>
      </c>
      <c r="AA123" s="33">
        <f t="shared" si="108"/>
        <v>16</v>
      </c>
      <c r="AB123" s="33">
        <f t="shared" si="108"/>
        <v>90</v>
      </c>
      <c r="AC123" s="33">
        <f t="shared" si="108"/>
        <v>6</v>
      </c>
      <c r="AD123" s="33">
        <f>AD12+AD15+AD18+AD21+AD24+AD27+AD30+AD33+AD36+AD39+AD42+AD45+AD48+AD51+AD54+AD57+AD60+AD63+AD66+AD69+AD72+AD75+AD78+AD81+AD84+AD87+AD90+AD93+AD96+AD99+AD102+AD105+AD108+AD111+AD114+AD117+AD120</f>
        <v>12</v>
      </c>
      <c r="AE123" s="33">
        <f t="shared" si="109"/>
        <v>14</v>
      </c>
      <c r="AF123" s="33">
        <f t="shared" si="109"/>
        <v>72</v>
      </c>
      <c r="AG123" s="33">
        <f t="shared" si="109"/>
        <v>27</v>
      </c>
      <c r="AH123" s="33">
        <f t="shared" si="109"/>
        <v>45</v>
      </c>
      <c r="AI123" s="33">
        <f t="shared" si="109"/>
        <v>44</v>
      </c>
      <c r="AJ123" s="33">
        <f t="shared" si="109"/>
        <v>28</v>
      </c>
      <c r="AK123" s="33">
        <f t="shared" si="109"/>
        <v>102</v>
      </c>
      <c r="AL123" s="33">
        <f t="shared" si="109"/>
        <v>12</v>
      </c>
      <c r="AM123" s="33">
        <f t="shared" si="109"/>
        <v>12</v>
      </c>
      <c r="AN123" s="33">
        <f t="shared" si="109"/>
        <v>144</v>
      </c>
      <c r="AO123" s="33">
        <f t="shared" si="109"/>
        <v>35</v>
      </c>
      <c r="AP123" s="33">
        <f t="shared" si="109"/>
        <v>25</v>
      </c>
      <c r="AQ123" s="33">
        <f t="shared" si="109"/>
        <v>27</v>
      </c>
      <c r="AR123" s="33">
        <f t="shared" si="109"/>
        <v>6</v>
      </c>
      <c r="AS123" s="33">
        <f t="shared" si="109"/>
        <v>72</v>
      </c>
      <c r="AT123" s="33">
        <f t="shared" si="109"/>
        <v>42</v>
      </c>
      <c r="AU123" s="33">
        <f t="shared" si="109"/>
        <v>112</v>
      </c>
      <c r="AV123" s="33">
        <f t="shared" si="109"/>
        <v>44</v>
      </c>
      <c r="AW123" s="33">
        <f t="shared" si="109"/>
        <v>28</v>
      </c>
      <c r="AX123" s="33">
        <f t="shared" si="109"/>
        <v>8</v>
      </c>
      <c r="AY123" s="33">
        <f t="shared" si="109"/>
        <v>28</v>
      </c>
      <c r="AZ123" s="33">
        <f t="shared" si="109"/>
        <v>42</v>
      </c>
      <c r="BA123" s="33">
        <f t="shared" si="109"/>
        <v>18</v>
      </c>
      <c r="BB123" s="33">
        <f t="shared" si="109"/>
        <v>36</v>
      </c>
      <c r="BC123" s="33">
        <f t="shared" si="109"/>
        <v>16</v>
      </c>
      <c r="BD123" s="33">
        <f t="shared" si="109"/>
        <v>60</v>
      </c>
      <c r="BE123" s="33">
        <f t="shared" si="109"/>
        <v>16</v>
      </c>
      <c r="BF123" s="33">
        <f t="shared" si="109"/>
        <v>34</v>
      </c>
      <c r="BG123" s="33">
        <f t="shared" si="109"/>
        <v>35</v>
      </c>
      <c r="BH123" s="33">
        <f t="shared" si="109"/>
        <v>25</v>
      </c>
      <c r="BI123" s="33">
        <f t="shared" si="109"/>
        <v>27</v>
      </c>
      <c r="BJ123" s="33">
        <f t="shared" si="109"/>
        <v>60</v>
      </c>
      <c r="BK123" s="33">
        <f t="shared" si="109"/>
        <v>8</v>
      </c>
      <c r="BL123" s="33">
        <f t="shared" si="109"/>
        <v>36</v>
      </c>
      <c r="BM123" s="33">
        <f t="shared" si="109"/>
        <v>36</v>
      </c>
      <c r="BN123" s="33">
        <f t="shared" si="109"/>
        <v>20</v>
      </c>
      <c r="BO123" s="33">
        <f t="shared" si="109"/>
        <v>64</v>
      </c>
      <c r="BP123" s="33">
        <f t="shared" ref="BP123:BR123" si="111">BP12+BP15+BP18+BP21+BP24+BP27+BP30+BP33+BP36+BP39+BP42+BP45+BP48+BP51+BP54+BP57+BP60+BP63+BP66+BP69+BP72+BP75+BP78+BP81+BP84+BP87+BP90+BP93+BP96+BP99+BP102+BP105+BP108+BP111+BP114+BP117+BP120</f>
        <v>105</v>
      </c>
      <c r="BQ123" s="33">
        <f t="shared" si="111"/>
        <v>98</v>
      </c>
      <c r="BR123" s="33">
        <f t="shared" si="111"/>
        <v>120</v>
      </c>
      <c r="BS123" s="33">
        <f>SUM(C123:BR123)</f>
        <v>2787</v>
      </c>
      <c r="BT123" s="80"/>
      <c r="BU123" s="17"/>
      <c r="BV123" s="18" t="s">
        <v>228</v>
      </c>
      <c r="BW123" s="17"/>
      <c r="BX123" s="33">
        <f>BX12+BX15+BX18+BX21+BX24+BX27+BX30+BX33+BX36+BX39+BX42+BX45+BX48+BX51+BX54+BX57+BX60+BX63+BX66+BX69+BX72+BX75+BX78+BX81+BX84+BX87+BX90+BX93+BX96+BX99+BX102+BX105+BX108+BX111+BX114+BX117+BX120</f>
        <v>2669</v>
      </c>
      <c r="BY123" s="76">
        <f>BY12+BY15+BY18+BY21+BY24+BY27+BY30+BY33+BY36+BY39+BY42+BY45+BY48+BY51+BY54+BY57+BY60+BY63+BY66+BY69+BY72+BY75+BY78+BY81+BY84+BY87+BY90+BY93+BY96+BY99+BY102+BY105+BY108+BY111+BY114</f>
        <v>118</v>
      </c>
    </row>
    <row r="124" spans="1:77" x14ac:dyDescent="0.25">
      <c r="A124" s="16"/>
      <c r="B124" s="9" t="s">
        <v>123</v>
      </c>
      <c r="C124" s="35">
        <f t="shared" ref="C124:AC124" si="112">IF(C123=0,"",(C122/C123))</f>
        <v>189.34722222222223</v>
      </c>
      <c r="D124" s="35">
        <f t="shared" si="112"/>
        <v>161.46875</v>
      </c>
      <c r="E124" s="35">
        <f t="shared" si="112"/>
        <v>162.36363636363637</v>
      </c>
      <c r="F124" s="35">
        <f t="shared" si="112"/>
        <v>166.375</v>
      </c>
      <c r="G124" s="35">
        <f t="shared" si="112"/>
        <v>166.15277777777777</v>
      </c>
      <c r="H124" s="35">
        <f t="shared" si="112"/>
        <v>140.41666666666666</v>
      </c>
      <c r="I124" s="35">
        <f t="shared" si="112"/>
        <v>166.36363636363637</v>
      </c>
      <c r="J124" s="35">
        <f t="shared" si="112"/>
        <v>164.63636363636363</v>
      </c>
      <c r="K124" s="35">
        <f t="shared" si="112"/>
        <v>157.39285714285714</v>
      </c>
      <c r="L124" s="35">
        <f t="shared" si="112"/>
        <v>184.53571428571428</v>
      </c>
      <c r="M124" s="35">
        <f t="shared" si="112"/>
        <v>178.7</v>
      </c>
      <c r="N124" s="35">
        <f t="shared" si="112"/>
        <v>132.09375</v>
      </c>
      <c r="O124" s="35">
        <f t="shared" si="112"/>
        <v>188.97142857142856</v>
      </c>
      <c r="P124" s="35">
        <f t="shared" si="112"/>
        <v>168.08</v>
      </c>
      <c r="Q124" s="35">
        <f t="shared" si="112"/>
        <v>130.11111111111111</v>
      </c>
      <c r="R124" s="35">
        <f t="shared" si="112"/>
        <v>165.5</v>
      </c>
      <c r="S124" s="35">
        <f t="shared" si="112"/>
        <v>167.75</v>
      </c>
      <c r="T124" s="35">
        <f t="shared" si="112"/>
        <v>180.78571428571428</v>
      </c>
      <c r="U124" s="35">
        <f t="shared" si="112"/>
        <v>182</v>
      </c>
      <c r="V124" s="35">
        <f t="shared" si="112"/>
        <v>176</v>
      </c>
      <c r="W124" s="35">
        <f t="shared" si="112"/>
        <v>186.77777777777777</v>
      </c>
      <c r="X124" s="35">
        <f t="shared" si="112"/>
        <v>146.25</v>
      </c>
      <c r="Y124" s="35">
        <f t="shared" si="112"/>
        <v>179.5</v>
      </c>
      <c r="Z124" s="35">
        <f t="shared" si="112"/>
        <v>172.28125</v>
      </c>
      <c r="AA124" s="35">
        <f t="shared" si="112"/>
        <v>143.375</v>
      </c>
      <c r="AB124" s="35">
        <f t="shared" si="112"/>
        <v>172.21111111111111</v>
      </c>
      <c r="AC124" s="35">
        <f t="shared" si="112"/>
        <v>179.16666666666666</v>
      </c>
      <c r="AD124" s="35">
        <f>IF(AD123=0,"",(AD122/AD123))</f>
        <v>142.75</v>
      </c>
      <c r="AE124" s="35">
        <f t="shared" ref="AE124:BL124" si="113">IF(AE123=0,"",(AE122/AE123))</f>
        <v>180.71428571428572</v>
      </c>
      <c r="AF124" s="35">
        <f t="shared" si="113"/>
        <v>179.09722222222223</v>
      </c>
      <c r="AG124" s="35">
        <f t="shared" si="113"/>
        <v>155.18518518518519</v>
      </c>
      <c r="AH124" s="35">
        <f t="shared" si="113"/>
        <v>143.06666666666666</v>
      </c>
      <c r="AI124" s="35">
        <f t="shared" si="113"/>
        <v>158.86363636363637</v>
      </c>
      <c r="AJ124" s="35">
        <f t="shared" si="113"/>
        <v>164.28571428571428</v>
      </c>
      <c r="AK124" s="35">
        <f t="shared" si="113"/>
        <v>176.28431372549019</v>
      </c>
      <c r="AL124" s="35">
        <f t="shared" si="113"/>
        <v>176.83333333333334</v>
      </c>
      <c r="AM124" s="35">
        <f t="shared" si="113"/>
        <v>156.58333333333334</v>
      </c>
      <c r="AN124" s="35">
        <f t="shared" si="113"/>
        <v>188.13194444444446</v>
      </c>
      <c r="AO124" s="35">
        <f t="shared" si="113"/>
        <v>179.11428571428573</v>
      </c>
      <c r="AP124" s="35">
        <f t="shared" si="113"/>
        <v>179.8</v>
      </c>
      <c r="AQ124" s="35">
        <f t="shared" si="113"/>
        <v>138.07407407407408</v>
      </c>
      <c r="AR124" s="35">
        <f t="shared" si="113"/>
        <v>186.83333333333334</v>
      </c>
      <c r="AS124" s="35">
        <f t="shared" si="113"/>
        <v>173.09722222222223</v>
      </c>
      <c r="AT124" s="35">
        <f t="shared" si="113"/>
        <v>177.78571428571428</v>
      </c>
      <c r="AU124" s="35">
        <f t="shared" si="113"/>
        <v>179.17857142857142</v>
      </c>
      <c r="AV124" s="35">
        <f t="shared" si="113"/>
        <v>169.20454545454547</v>
      </c>
      <c r="AW124" s="35">
        <f t="shared" si="113"/>
        <v>169.60714285714286</v>
      </c>
      <c r="AX124" s="35">
        <f t="shared" si="113"/>
        <v>172.625</v>
      </c>
      <c r="AY124" s="35">
        <f t="shared" si="113"/>
        <v>169.14285714285714</v>
      </c>
      <c r="AZ124" s="35">
        <f t="shared" si="113"/>
        <v>187.1904761904762</v>
      </c>
      <c r="BA124" s="35">
        <f t="shared" si="113"/>
        <v>154.77777777777777</v>
      </c>
      <c r="BB124" s="35">
        <f t="shared" si="113"/>
        <v>140.75</v>
      </c>
      <c r="BC124" s="35">
        <f t="shared" si="113"/>
        <v>175.3125</v>
      </c>
      <c r="BD124" s="35">
        <f t="shared" si="113"/>
        <v>176.15</v>
      </c>
      <c r="BE124" s="35">
        <f t="shared" si="113"/>
        <v>156.625</v>
      </c>
      <c r="BF124" s="35">
        <f t="shared" si="113"/>
        <v>179.02941176470588</v>
      </c>
      <c r="BG124" s="35">
        <f t="shared" si="113"/>
        <v>192.25714285714287</v>
      </c>
      <c r="BH124" s="35">
        <f t="shared" si="113"/>
        <v>155.44</v>
      </c>
      <c r="BI124" s="35">
        <f t="shared" si="113"/>
        <v>147.2962962962963</v>
      </c>
      <c r="BJ124" s="35">
        <f t="shared" si="113"/>
        <v>177.76666666666668</v>
      </c>
      <c r="BK124" s="35">
        <f t="shared" si="113"/>
        <v>152.125</v>
      </c>
      <c r="BL124" s="35">
        <f t="shared" si="113"/>
        <v>170.11111111111111</v>
      </c>
      <c r="BM124" s="35">
        <f>IF(BM123=0,"",(BM122/BM123))</f>
        <v>178.44444444444446</v>
      </c>
      <c r="BN124" s="35">
        <f>IF(BN123=0,"",(BN122/BN123))</f>
        <v>167.3</v>
      </c>
      <c r="BO124" s="35">
        <f>IF(BO123=0,"",(BO122/BO123))</f>
        <v>168.390625</v>
      </c>
      <c r="BP124" s="35">
        <f t="shared" ref="BP124:BR124" si="114">IF(BP123=0,"",(BP122/BP123))</f>
        <v>173.55238095238096</v>
      </c>
      <c r="BQ124" s="35">
        <f t="shared" si="114"/>
        <v>176.34693877551021</v>
      </c>
      <c r="BR124" s="35">
        <f t="shared" si="114"/>
        <v>173.13333333333333</v>
      </c>
      <c r="BS124" s="35">
        <f>IF(BS123=0,"",(BS122/BS123))</f>
        <v>171.15715823466093</v>
      </c>
      <c r="BT124" s="20"/>
      <c r="BU124" s="21"/>
      <c r="BV124" s="59">
        <f>BS122-BX122</f>
        <v>20776</v>
      </c>
      <c r="BW124" s="21"/>
      <c r="BX124" s="35">
        <f>IF(BX123=0,"",(BX122/BX123))</f>
        <v>170.94005245410267</v>
      </c>
      <c r="BY124" s="21"/>
    </row>
    <row r="125" spans="1:77" x14ac:dyDescent="0.25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81"/>
    </row>
    <row r="126" spans="1:77" x14ac:dyDescent="0.25">
      <c r="A126" s="13" t="s">
        <v>222</v>
      </c>
      <c r="C126" s="103">
        <f t="shared" ref="C126:AA126" si="115">COUNTA(C11:C118)/3</f>
        <v>4</v>
      </c>
      <c r="D126" s="103">
        <f t="shared" si="115"/>
        <v>4</v>
      </c>
      <c r="E126" s="103">
        <f t="shared" si="115"/>
        <v>3</v>
      </c>
      <c r="F126" s="103">
        <f t="shared" si="115"/>
        <v>5</v>
      </c>
      <c r="G126" s="103">
        <f t="shared" si="115"/>
        <v>4</v>
      </c>
      <c r="H126" s="103">
        <f t="shared" si="115"/>
        <v>2</v>
      </c>
      <c r="I126" s="103">
        <f t="shared" si="115"/>
        <v>11</v>
      </c>
      <c r="J126" s="103">
        <f t="shared" si="115"/>
        <v>5</v>
      </c>
      <c r="K126" s="103">
        <f t="shared" si="115"/>
        <v>4</v>
      </c>
      <c r="L126" s="103">
        <f t="shared" si="115"/>
        <v>2</v>
      </c>
      <c r="M126" s="103">
        <f t="shared" si="115"/>
        <v>2</v>
      </c>
      <c r="N126" s="103">
        <f t="shared" si="115"/>
        <v>4</v>
      </c>
      <c r="O126" s="103">
        <f t="shared" si="115"/>
        <v>6</v>
      </c>
      <c r="P126" s="103">
        <f t="shared" si="115"/>
        <v>7</v>
      </c>
      <c r="Q126" s="103">
        <f t="shared" si="115"/>
        <v>5</v>
      </c>
      <c r="R126" s="103">
        <f t="shared" si="115"/>
        <v>7</v>
      </c>
      <c r="S126" s="103">
        <f t="shared" si="115"/>
        <v>4</v>
      </c>
      <c r="T126" s="103">
        <f t="shared" si="115"/>
        <v>7</v>
      </c>
      <c r="U126" s="103">
        <f t="shared" si="115"/>
        <v>2</v>
      </c>
      <c r="V126" s="103">
        <f t="shared" si="115"/>
        <v>3</v>
      </c>
      <c r="W126" s="103">
        <f t="shared" si="115"/>
        <v>1</v>
      </c>
      <c r="X126" s="103">
        <f t="shared" si="115"/>
        <v>2</v>
      </c>
      <c r="Y126" s="103">
        <f t="shared" si="115"/>
        <v>3</v>
      </c>
      <c r="Z126" s="103">
        <f t="shared" si="115"/>
        <v>4</v>
      </c>
      <c r="AA126" s="103">
        <f t="shared" si="115"/>
        <v>2</v>
      </c>
      <c r="AB126" s="103">
        <f>COUNTA(AB11:AB121)/3</f>
        <v>16</v>
      </c>
      <c r="AC126" s="103">
        <f>COUNTA(AC11:AC121)/3</f>
        <v>1</v>
      </c>
      <c r="AD126" s="103">
        <f>COUNTA(AD11:AD121)/3</f>
        <v>2</v>
      </c>
      <c r="AE126" s="103">
        <f t="shared" ref="AE126:BR126" si="116">COUNTA(AE11:AE121)/3</f>
        <v>1</v>
      </c>
      <c r="AF126" s="103">
        <f t="shared" si="116"/>
        <v>8</v>
      </c>
      <c r="AG126" s="103">
        <f t="shared" si="116"/>
        <v>3</v>
      </c>
      <c r="AH126" s="103">
        <f t="shared" si="116"/>
        <v>5</v>
      </c>
      <c r="AI126" s="103">
        <f t="shared" si="116"/>
        <v>5</v>
      </c>
      <c r="AJ126" s="103">
        <f t="shared" si="116"/>
        <v>4</v>
      </c>
      <c r="AK126" s="103">
        <f t="shared" si="116"/>
        <v>15</v>
      </c>
      <c r="AL126" s="103">
        <f t="shared" si="116"/>
        <v>1</v>
      </c>
      <c r="AM126" s="103">
        <f t="shared" si="116"/>
        <v>2</v>
      </c>
      <c r="AN126" s="103">
        <f t="shared" si="116"/>
        <v>8</v>
      </c>
      <c r="AO126" s="103">
        <f t="shared" si="116"/>
        <v>6</v>
      </c>
      <c r="AP126" s="103">
        <f t="shared" si="116"/>
        <v>7</v>
      </c>
      <c r="AQ126" s="103">
        <f t="shared" si="116"/>
        <v>4</v>
      </c>
      <c r="AR126" s="103">
        <f t="shared" si="116"/>
        <v>1</v>
      </c>
      <c r="AS126" s="103">
        <f t="shared" si="116"/>
        <v>13</v>
      </c>
      <c r="AT126" s="103">
        <f t="shared" si="116"/>
        <v>7</v>
      </c>
      <c r="AU126" s="103">
        <f t="shared" si="116"/>
        <v>8</v>
      </c>
      <c r="AV126" s="103">
        <f t="shared" si="116"/>
        <v>5</v>
      </c>
      <c r="AW126" s="103">
        <f t="shared" si="116"/>
        <v>5</v>
      </c>
      <c r="AX126" s="103">
        <f t="shared" si="116"/>
        <v>1</v>
      </c>
      <c r="AY126" s="103">
        <f t="shared" si="116"/>
        <v>2</v>
      </c>
      <c r="AZ126" s="103">
        <f t="shared" si="116"/>
        <v>3</v>
      </c>
      <c r="BA126" s="103">
        <f t="shared" si="116"/>
        <v>2</v>
      </c>
      <c r="BB126" s="103">
        <f t="shared" si="116"/>
        <v>4</v>
      </c>
      <c r="BC126" s="103">
        <f t="shared" si="116"/>
        <v>2</v>
      </c>
      <c r="BD126" s="103">
        <f t="shared" si="116"/>
        <v>5</v>
      </c>
      <c r="BE126" s="103">
        <f t="shared" si="116"/>
        <v>2</v>
      </c>
      <c r="BF126" s="103">
        <f t="shared" si="116"/>
        <v>2</v>
      </c>
      <c r="BG126" s="103">
        <f t="shared" si="116"/>
        <v>6</v>
      </c>
      <c r="BH126" s="103">
        <f t="shared" si="116"/>
        <v>5</v>
      </c>
      <c r="BI126" s="103">
        <f t="shared" si="116"/>
        <v>3</v>
      </c>
      <c r="BJ126" s="103">
        <f t="shared" si="116"/>
        <v>6</v>
      </c>
      <c r="BK126" s="103">
        <f t="shared" si="116"/>
        <v>1</v>
      </c>
      <c r="BL126" s="103">
        <f t="shared" si="116"/>
        <v>6</v>
      </c>
      <c r="BM126" s="103">
        <f t="shared" si="116"/>
        <v>3</v>
      </c>
      <c r="BN126" s="103">
        <f t="shared" si="116"/>
        <v>2</v>
      </c>
      <c r="BO126" s="103">
        <f t="shared" si="116"/>
        <v>4</v>
      </c>
      <c r="BP126" s="103">
        <f t="shared" si="116"/>
        <v>7</v>
      </c>
      <c r="BQ126" s="103">
        <f t="shared" si="116"/>
        <v>7</v>
      </c>
      <c r="BR126" s="103">
        <f t="shared" si="116"/>
        <v>15</v>
      </c>
      <c r="BS126" s="22">
        <f>SUM(C126:BR126)</f>
        <v>318</v>
      </c>
      <c r="BT126" s="82"/>
      <c r="BV126" s="13"/>
    </row>
  </sheetData>
  <mergeCells count="1">
    <mergeCell ref="BS5:BT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joueurs_oct2018_sept2019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2019-10-16T14:46:10Z</dcterms:modified>
</cp:coreProperties>
</file>