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330" windowWidth="22275" windowHeight="9510"/>
  </bookViews>
  <sheets>
    <sheet name="joueurs_mars2019_fev2020" sheetId="1" r:id="rId1"/>
    <sheet name="Feuil1" sheetId="7" r:id="rId2"/>
  </sheets>
  <calcPr calcId="144525"/>
</workbook>
</file>

<file path=xl/calcChain.xml><?xml version="1.0" encoding="utf-8"?>
<calcChain xmlns="http://schemas.openxmlformats.org/spreadsheetml/2006/main">
  <c r="BW132" i="1" l="1"/>
  <c r="BX129" i="1"/>
  <c r="BW129" i="1"/>
  <c r="BW128" i="1"/>
  <c r="BX126" i="1"/>
  <c r="BW126" i="1"/>
  <c r="BW125" i="1"/>
  <c r="BW127" i="1" s="1"/>
  <c r="BX123" i="1"/>
  <c r="BW123" i="1"/>
  <c r="BW122" i="1"/>
  <c r="BW124" i="1" s="1"/>
  <c r="BX120" i="1"/>
  <c r="BW120" i="1"/>
  <c r="BW119" i="1"/>
  <c r="BW121" i="1" s="1"/>
  <c r="BX117" i="1"/>
  <c r="BW117" i="1"/>
  <c r="BW116" i="1"/>
  <c r="BW118" i="1" s="1"/>
  <c r="BX114" i="1"/>
  <c r="BW114" i="1"/>
  <c r="BW113" i="1"/>
  <c r="BW115" i="1" s="1"/>
  <c r="BX111" i="1"/>
  <c r="BW111" i="1"/>
  <c r="BW110" i="1"/>
  <c r="BW112" i="1" s="1"/>
  <c r="BX108" i="1"/>
  <c r="BW108" i="1"/>
  <c r="BW107" i="1"/>
  <c r="BW109" i="1" s="1"/>
  <c r="BX105" i="1"/>
  <c r="BW105" i="1"/>
  <c r="BW104" i="1"/>
  <c r="BW106" i="1" s="1"/>
  <c r="BX102" i="1"/>
  <c r="BW102" i="1"/>
  <c r="BW101" i="1"/>
  <c r="BW103" i="1" s="1"/>
  <c r="BX99" i="1"/>
  <c r="BW99" i="1"/>
  <c r="BW98" i="1"/>
  <c r="BW100" i="1" s="1"/>
  <c r="BX96" i="1"/>
  <c r="BW96" i="1"/>
  <c r="BW95" i="1"/>
  <c r="BW97" i="1" s="1"/>
  <c r="BX93" i="1"/>
  <c r="BW93" i="1"/>
  <c r="BW92" i="1"/>
  <c r="BW94" i="1" s="1"/>
  <c r="BX90" i="1"/>
  <c r="BW90" i="1"/>
  <c r="BW89" i="1"/>
  <c r="BW91" i="1" s="1"/>
  <c r="BX87" i="1"/>
  <c r="BW87" i="1"/>
  <c r="BW86" i="1"/>
  <c r="BW88" i="1" s="1"/>
  <c r="BX84" i="1"/>
  <c r="BW84" i="1"/>
  <c r="BW83" i="1"/>
  <c r="BW85" i="1" s="1"/>
  <c r="BX81" i="1"/>
  <c r="BW81" i="1"/>
  <c r="BW80" i="1"/>
  <c r="BW82" i="1" s="1"/>
  <c r="BX78" i="1"/>
  <c r="BW78" i="1"/>
  <c r="BW77" i="1"/>
  <c r="BW79" i="1" s="1"/>
  <c r="BX75" i="1"/>
  <c r="BW75" i="1"/>
  <c r="BW74" i="1"/>
  <c r="BW76" i="1" s="1"/>
  <c r="BX72" i="1"/>
  <c r="BW72" i="1"/>
  <c r="BW71" i="1"/>
  <c r="BW73" i="1" s="1"/>
  <c r="BX69" i="1"/>
  <c r="BW69" i="1"/>
  <c r="BW68" i="1"/>
  <c r="BW70" i="1" s="1"/>
  <c r="BX66" i="1"/>
  <c r="BW66" i="1"/>
  <c r="BW65" i="1"/>
  <c r="BW67" i="1" s="1"/>
  <c r="BX63" i="1"/>
  <c r="BW63" i="1"/>
  <c r="BW62" i="1"/>
  <c r="BW64" i="1" s="1"/>
  <c r="BX60" i="1"/>
  <c r="BW60" i="1"/>
  <c r="BW59" i="1"/>
  <c r="BW61" i="1" s="1"/>
  <c r="BX57" i="1"/>
  <c r="BW57" i="1"/>
  <c r="BW56" i="1"/>
  <c r="BW58" i="1" s="1"/>
  <c r="BX54" i="1"/>
  <c r="BW54" i="1"/>
  <c r="BW53" i="1"/>
  <c r="BW55" i="1" s="1"/>
  <c r="BX51" i="1"/>
  <c r="BW51" i="1"/>
  <c r="BW50" i="1"/>
  <c r="BW52" i="1" s="1"/>
  <c r="BX48" i="1"/>
  <c r="BW48" i="1"/>
  <c r="BW47" i="1"/>
  <c r="BW49" i="1" s="1"/>
  <c r="BX45" i="1"/>
  <c r="BW45" i="1"/>
  <c r="BW44" i="1"/>
  <c r="BW46" i="1" s="1"/>
  <c r="BX42" i="1"/>
  <c r="BW42" i="1"/>
  <c r="BW41" i="1"/>
  <c r="BW43" i="1" s="1"/>
  <c r="BX39" i="1"/>
  <c r="BW39" i="1"/>
  <c r="BW38" i="1"/>
  <c r="BW40" i="1" s="1"/>
  <c r="BX36" i="1"/>
  <c r="BW36" i="1"/>
  <c r="BW35" i="1"/>
  <c r="BW37" i="1" s="1"/>
  <c r="BX33" i="1"/>
  <c r="BW33" i="1"/>
  <c r="BW32" i="1"/>
  <c r="BW34" i="1" s="1"/>
  <c r="BX30" i="1"/>
  <c r="BW30" i="1"/>
  <c r="BW29" i="1"/>
  <c r="BW31" i="1" s="1"/>
  <c r="BX27" i="1"/>
  <c r="BW27" i="1"/>
  <c r="BW26" i="1"/>
  <c r="BW28" i="1" s="1"/>
  <c r="BX24" i="1"/>
  <c r="BW24" i="1"/>
  <c r="BW23" i="1"/>
  <c r="BW25" i="1" s="1"/>
  <c r="BX21" i="1"/>
  <c r="BW21" i="1"/>
  <c r="BW20" i="1"/>
  <c r="BW22" i="1" s="1"/>
  <c r="BX18" i="1"/>
  <c r="BW18" i="1"/>
  <c r="BW17" i="1"/>
  <c r="BW19" i="1" s="1"/>
  <c r="BX15" i="1"/>
  <c r="BW15" i="1"/>
  <c r="BW14" i="1"/>
  <c r="BW16" i="1" s="1"/>
  <c r="BX12" i="1"/>
  <c r="BW12" i="1"/>
  <c r="BW11" i="1"/>
  <c r="BV132" i="1"/>
  <c r="BU132" i="1"/>
  <c r="BT132" i="1"/>
  <c r="BS132" i="1"/>
  <c r="BR132" i="1"/>
  <c r="BQ132" i="1"/>
  <c r="BV129" i="1"/>
  <c r="BV130" i="1" s="1"/>
  <c r="BU129" i="1"/>
  <c r="BU130" i="1" s="1"/>
  <c r="BT129" i="1"/>
  <c r="BT130" i="1" s="1"/>
  <c r="BS129" i="1"/>
  <c r="BS130" i="1" s="1"/>
  <c r="BR129" i="1"/>
  <c r="BR130" i="1" s="1"/>
  <c r="BQ129" i="1"/>
  <c r="BQ130" i="1" s="1"/>
  <c r="BV128" i="1"/>
  <c r="BU128" i="1"/>
  <c r="BT128" i="1"/>
  <c r="BS128" i="1"/>
  <c r="BR128" i="1"/>
  <c r="BQ128" i="1"/>
  <c r="BS127" i="1"/>
  <c r="BR118" i="1"/>
  <c r="BV112" i="1"/>
  <c r="BR112" i="1"/>
  <c r="BQ109" i="1"/>
  <c r="BT103" i="1"/>
  <c r="BT100" i="1"/>
  <c r="BQ97" i="1"/>
  <c r="BQ94" i="1"/>
  <c r="BS91" i="1"/>
  <c r="BU73" i="1"/>
  <c r="BQ73" i="1"/>
  <c r="BQ67" i="1"/>
  <c r="BS61" i="1"/>
  <c r="BS55" i="1"/>
  <c r="BQ49" i="1"/>
  <c r="BQ40" i="1"/>
  <c r="BQ34" i="1"/>
  <c r="BV31" i="1"/>
  <c r="BT31" i="1"/>
  <c r="BS13" i="1"/>
  <c r="BM128" i="1" l="1"/>
  <c r="BN128" i="1"/>
  <c r="BO128" i="1"/>
  <c r="BP128" i="1"/>
  <c r="BM129" i="1"/>
  <c r="BN129" i="1"/>
  <c r="BO129" i="1"/>
  <c r="BP129" i="1"/>
  <c r="BM130" i="1"/>
  <c r="BN130" i="1"/>
  <c r="BO130" i="1"/>
  <c r="BP130" i="1"/>
  <c r="BN121" i="1"/>
  <c r="BN118" i="1"/>
  <c r="BP112" i="1"/>
  <c r="BN112" i="1"/>
  <c r="BO106" i="1"/>
  <c r="BP103" i="1"/>
  <c r="BN103" i="1"/>
  <c r="BP100" i="1"/>
  <c r="BP132" i="1" s="1"/>
  <c r="BM97" i="1"/>
  <c r="BP94" i="1"/>
  <c r="BO85" i="1"/>
  <c r="BM73" i="1"/>
  <c r="BM132" i="1" s="1"/>
  <c r="BP67" i="1"/>
  <c r="BO67" i="1"/>
  <c r="BN61" i="1"/>
  <c r="BO52" i="1"/>
  <c r="BO132" i="1" s="1"/>
  <c r="BO49" i="1"/>
  <c r="BN40" i="1"/>
  <c r="BP31" i="1"/>
  <c r="BN31" i="1"/>
  <c r="BN25" i="1"/>
  <c r="BN22" i="1"/>
  <c r="BN16" i="1"/>
  <c r="BN132" i="1" s="1"/>
  <c r="BJ31" i="1" l="1"/>
  <c r="BH31" i="1"/>
  <c r="BH40" i="1"/>
  <c r="BH43" i="1"/>
  <c r="BJ49" i="1"/>
  <c r="BI52" i="1"/>
  <c r="BH67" i="1"/>
  <c r="BI67" i="1"/>
  <c r="BJ67" i="1"/>
  <c r="BK73" i="1"/>
  <c r="BI88" i="1"/>
  <c r="BK97" i="1"/>
  <c r="BJ100" i="1"/>
  <c r="BJ112" i="1"/>
  <c r="BL127" i="1"/>
  <c r="BL121" i="1"/>
  <c r="BL118" i="1"/>
  <c r="BL112" i="1"/>
  <c r="BL106" i="1"/>
  <c r="BL103" i="1"/>
  <c r="BL85" i="1"/>
  <c r="BL67" i="1"/>
  <c r="BL61" i="1"/>
  <c r="BL58" i="1"/>
  <c r="BL55" i="1"/>
  <c r="BL52" i="1"/>
  <c r="BL49" i="1"/>
  <c r="BL40" i="1"/>
  <c r="BL31" i="1"/>
  <c r="BL25" i="1"/>
  <c r="BL22" i="1"/>
  <c r="BL16" i="1"/>
  <c r="BJ16" i="1"/>
  <c r="CB129" i="1" l="1"/>
  <c r="CB128" i="1"/>
  <c r="BK129" i="1"/>
  <c r="BJ129" i="1"/>
  <c r="BI129" i="1"/>
  <c r="BH129" i="1"/>
  <c r="BG129" i="1"/>
  <c r="BF129" i="1"/>
  <c r="BE129" i="1"/>
  <c r="BD129" i="1"/>
  <c r="BC129" i="1"/>
  <c r="BB129" i="1"/>
  <c r="BA129" i="1"/>
  <c r="AZ129" i="1"/>
  <c r="AY129" i="1"/>
  <c r="AX129" i="1"/>
  <c r="AW129" i="1"/>
  <c r="AV129" i="1"/>
  <c r="AU129" i="1"/>
  <c r="AT129" i="1"/>
  <c r="AS129" i="1"/>
  <c r="AR129" i="1"/>
  <c r="AQ129" i="1"/>
  <c r="AP129" i="1"/>
  <c r="AO129" i="1"/>
  <c r="AN129" i="1"/>
  <c r="AM129" i="1"/>
  <c r="AL129" i="1"/>
  <c r="AK129" i="1"/>
  <c r="AJ129" i="1"/>
  <c r="AI129" i="1"/>
  <c r="AH129" i="1"/>
  <c r="AG129" i="1"/>
  <c r="AF129" i="1"/>
  <c r="AE129" i="1"/>
  <c r="AD129" i="1"/>
  <c r="AC129" i="1"/>
  <c r="AB129" i="1"/>
  <c r="AA129" i="1"/>
  <c r="Z129" i="1"/>
  <c r="Y129" i="1"/>
  <c r="X129" i="1"/>
  <c r="W129" i="1"/>
  <c r="V129" i="1"/>
  <c r="U129" i="1"/>
  <c r="T129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K128" i="1"/>
  <c r="BJ128" i="1"/>
  <c r="BI128" i="1"/>
  <c r="BH128" i="1"/>
  <c r="BG128" i="1"/>
  <c r="BF128" i="1"/>
  <c r="BE128" i="1"/>
  <c r="BD128" i="1"/>
  <c r="BC128" i="1"/>
  <c r="BB128" i="1"/>
  <c r="BA128" i="1"/>
  <c r="AZ128" i="1"/>
  <c r="AY128" i="1"/>
  <c r="AX128" i="1"/>
  <c r="AW128" i="1"/>
  <c r="AV128" i="1"/>
  <c r="AU128" i="1"/>
  <c r="AT128" i="1"/>
  <c r="AS128" i="1"/>
  <c r="AR128" i="1"/>
  <c r="AQ128" i="1"/>
  <c r="AP128" i="1"/>
  <c r="AO128" i="1"/>
  <c r="AN128" i="1"/>
  <c r="AM128" i="1"/>
  <c r="AL128" i="1"/>
  <c r="AK128" i="1"/>
  <c r="AJ128" i="1"/>
  <c r="AI128" i="1"/>
  <c r="AH128" i="1"/>
  <c r="AG128" i="1"/>
  <c r="AF128" i="1"/>
  <c r="AE128" i="1"/>
  <c r="AD128" i="1"/>
  <c r="AC128" i="1"/>
  <c r="AB128" i="1"/>
  <c r="AA128" i="1"/>
  <c r="Z128" i="1"/>
  <c r="Y128" i="1"/>
  <c r="X128" i="1"/>
  <c r="W128" i="1"/>
  <c r="V128" i="1"/>
  <c r="U128" i="1"/>
  <c r="T128" i="1"/>
  <c r="S128" i="1"/>
  <c r="R128" i="1"/>
  <c r="Q128" i="1"/>
  <c r="P128" i="1"/>
  <c r="O128" i="1"/>
  <c r="N128" i="1"/>
  <c r="M128" i="1"/>
  <c r="L128" i="1"/>
  <c r="K128" i="1"/>
  <c r="J128" i="1"/>
  <c r="I128" i="1"/>
  <c r="G128" i="1"/>
  <c r="F128" i="1"/>
  <c r="E128" i="1"/>
  <c r="D128" i="1"/>
  <c r="C128" i="1"/>
  <c r="BL129" i="1"/>
  <c r="BL128" i="1"/>
  <c r="BH132" i="1" l="1"/>
  <c r="BH112" i="1"/>
  <c r="BH103" i="1"/>
  <c r="BH100" i="1"/>
  <c r="BH130" i="1" l="1"/>
  <c r="CB112" i="1" l="1"/>
  <c r="CC111" i="1" l="1"/>
  <c r="CC110" i="1"/>
  <c r="BI132" i="1"/>
  <c r="BJ132" i="1"/>
  <c r="BK132" i="1"/>
  <c r="BL132" i="1"/>
  <c r="BI130" i="1"/>
  <c r="BK130" i="1"/>
  <c r="BL130" i="1" l="1"/>
  <c r="BJ130" i="1"/>
  <c r="CB64" i="1" l="1"/>
  <c r="CB19" i="1"/>
  <c r="CC63" i="1" l="1"/>
  <c r="CC18" i="1"/>
  <c r="BE130" i="1"/>
  <c r="BD130" i="1"/>
  <c r="BC130" i="1"/>
  <c r="AY130" i="1"/>
  <c r="BB124" i="1"/>
  <c r="BA121" i="1"/>
  <c r="BB118" i="1"/>
  <c r="BF109" i="1"/>
  <c r="AY109" i="1"/>
  <c r="BD106" i="1"/>
  <c r="AY106" i="1"/>
  <c r="AY103" i="1"/>
  <c r="BA100" i="1"/>
  <c r="BF97" i="1"/>
  <c r="BF132" i="1" s="1"/>
  <c r="AZ97" i="1"/>
  <c r="AZ94" i="1"/>
  <c r="AX94" i="1"/>
  <c r="AX132" i="1" s="1"/>
  <c r="BE91" i="1"/>
  <c r="BC91" i="1"/>
  <c r="AZ85" i="1"/>
  <c r="BB82" i="1"/>
  <c r="BA79" i="1"/>
  <c r="AZ76" i="1"/>
  <c r="BE73" i="1"/>
  <c r="BC73" i="1"/>
  <c r="BG70" i="1"/>
  <c r="BA70" i="1"/>
  <c r="BG67" i="1"/>
  <c r="BA67" i="1"/>
  <c r="BB64" i="1"/>
  <c r="BE61" i="1"/>
  <c r="BC61" i="1"/>
  <c r="BA58" i="1"/>
  <c r="BG52" i="1"/>
  <c r="BA49" i="1"/>
  <c r="AZ46" i="1"/>
  <c r="AY43" i="1"/>
  <c r="BG40" i="1"/>
  <c r="BG132" i="1" s="1"/>
  <c r="BA40" i="1"/>
  <c r="BA37" i="1"/>
  <c r="BA34" i="1"/>
  <c r="BD31" i="1"/>
  <c r="BD132" i="1" s="1"/>
  <c r="AY31" i="1"/>
  <c r="BA28" i="1"/>
  <c r="BB19" i="1"/>
  <c r="BB132" i="1" s="1"/>
  <c r="BA16" i="1"/>
  <c r="BA132" i="1" s="1"/>
  <c r="BE13" i="1"/>
  <c r="BE132" i="1" s="1"/>
  <c r="BC13" i="1"/>
  <c r="BC132" i="1" l="1"/>
  <c r="BF130" i="1"/>
  <c r="BA130" i="1"/>
  <c r="AY132" i="1"/>
  <c r="AZ132" i="1"/>
  <c r="AX130" i="1"/>
  <c r="AZ130" i="1"/>
  <c r="CC17" i="1"/>
  <c r="CC62" i="1"/>
  <c r="BG130" i="1"/>
  <c r="BB130" i="1"/>
  <c r="AT130" i="1" l="1"/>
  <c r="AS130" i="1"/>
  <c r="AT109" i="1"/>
  <c r="AU106" i="1"/>
  <c r="AV103" i="1"/>
  <c r="AT103" i="1"/>
  <c r="AV100" i="1"/>
  <c r="AU100" i="1"/>
  <c r="AT97" i="1"/>
  <c r="AV94" i="1"/>
  <c r="AS91" i="1"/>
  <c r="AW76" i="1"/>
  <c r="AR76" i="1"/>
  <c r="AS73" i="1"/>
  <c r="AT70" i="1"/>
  <c r="AV67" i="1"/>
  <c r="AT67" i="1"/>
  <c r="AQ67" i="1"/>
  <c r="AS61" i="1"/>
  <c r="AT58" i="1"/>
  <c r="AW52" i="1"/>
  <c r="AT52" i="1"/>
  <c r="AQ52" i="1"/>
  <c r="AQ132" i="1" s="1"/>
  <c r="AW49" i="1"/>
  <c r="AT49" i="1"/>
  <c r="AW43" i="1"/>
  <c r="AT43" i="1"/>
  <c r="AW40" i="1"/>
  <c r="AW132" i="1" s="1"/>
  <c r="AT40" i="1"/>
  <c r="AU34" i="1"/>
  <c r="AV31" i="1"/>
  <c r="AU31" i="1"/>
  <c r="AU132" i="1" s="1"/>
  <c r="AR31" i="1"/>
  <c r="AR132" i="1" s="1"/>
  <c r="AS13" i="1"/>
  <c r="AS132" i="1" l="1"/>
  <c r="AT132" i="1"/>
  <c r="AW130" i="1"/>
  <c r="AQ130" i="1"/>
  <c r="AU130" i="1"/>
  <c r="AR130" i="1"/>
  <c r="AV132" i="1"/>
  <c r="AV130" i="1"/>
  <c r="AO130" i="1"/>
  <c r="AP130" i="1"/>
  <c r="AP103" i="1"/>
  <c r="AO103" i="1"/>
  <c r="AP100" i="1"/>
  <c r="AO100" i="1"/>
  <c r="AN100" i="1"/>
  <c r="AP97" i="1"/>
  <c r="AN97" i="1"/>
  <c r="AP91" i="1"/>
  <c r="AP82" i="1"/>
  <c r="AN76" i="1"/>
  <c r="AP73" i="1"/>
  <c r="AO73" i="1"/>
  <c r="AP70" i="1"/>
  <c r="AP67" i="1"/>
  <c r="AN67" i="1"/>
  <c r="AP61" i="1"/>
  <c r="AP55" i="1"/>
  <c r="AP49" i="1"/>
  <c r="AO49" i="1"/>
  <c r="AN49" i="1"/>
  <c r="AP43" i="1"/>
  <c r="AO43" i="1"/>
  <c r="AP40" i="1"/>
  <c r="AO40" i="1"/>
  <c r="AP34" i="1"/>
  <c r="AN34" i="1"/>
  <c r="AP31" i="1"/>
  <c r="AO31" i="1"/>
  <c r="AN31" i="1"/>
  <c r="AN130" i="1" l="1"/>
  <c r="AO132" i="1"/>
  <c r="AP132" i="1"/>
  <c r="AN132" i="1"/>
  <c r="CB127" i="1"/>
  <c r="F127" i="1"/>
  <c r="CC126" i="1"/>
  <c r="CB124" i="1"/>
  <c r="AF124" i="1"/>
  <c r="N124" i="1"/>
  <c r="CC123" i="1"/>
  <c r="CB121" i="1"/>
  <c r="AJ121" i="1"/>
  <c r="AH121" i="1"/>
  <c r="AF121" i="1"/>
  <c r="Q121" i="1"/>
  <c r="N121" i="1"/>
  <c r="I121" i="1"/>
  <c r="CC119" i="1"/>
  <c r="CB118" i="1"/>
  <c r="Z118" i="1"/>
  <c r="R118" i="1"/>
  <c r="F118" i="1"/>
  <c r="CC116" i="1"/>
  <c r="CB109" i="1"/>
  <c r="AL109" i="1"/>
  <c r="AB109" i="1"/>
  <c r="W109" i="1"/>
  <c r="T109" i="1"/>
  <c r="R109" i="1"/>
  <c r="I109" i="1"/>
  <c r="G109" i="1"/>
  <c r="D109" i="1"/>
  <c r="CC108" i="1"/>
  <c r="CB106" i="1"/>
  <c r="AH106" i="1"/>
  <c r="U106" i="1"/>
  <c r="Q106" i="1"/>
  <c r="CC105" i="1"/>
  <c r="H104" i="1"/>
  <c r="CB103" i="1"/>
  <c r="T103" i="1"/>
  <c r="S103" i="1"/>
  <c r="Q103" i="1"/>
  <c r="L103" i="1"/>
  <c r="I103" i="1"/>
  <c r="G103" i="1"/>
  <c r="CC102" i="1"/>
  <c r="CB100" i="1"/>
  <c r="AL100" i="1"/>
  <c r="AL132" i="1" s="1"/>
  <c r="AJ100" i="1"/>
  <c r="AE100" i="1"/>
  <c r="AB100" i="1"/>
  <c r="X100" i="1"/>
  <c r="S100" i="1"/>
  <c r="Q100" i="1"/>
  <c r="P100" i="1"/>
  <c r="P132" i="1" s="1"/>
  <c r="M100" i="1"/>
  <c r="L100" i="1"/>
  <c r="I100" i="1"/>
  <c r="D100" i="1"/>
  <c r="CC99" i="1"/>
  <c r="CC98" i="1"/>
  <c r="CB97" i="1"/>
  <c r="AA97" i="1"/>
  <c r="U97" i="1"/>
  <c r="S97" i="1"/>
  <c r="K97" i="1"/>
  <c r="CC96" i="1"/>
  <c r="H95" i="1"/>
  <c r="CB94" i="1"/>
  <c r="AM94" i="1"/>
  <c r="W94" i="1"/>
  <c r="G94" i="1"/>
  <c r="D94" i="1"/>
  <c r="CC93" i="1"/>
  <c r="CB91" i="1"/>
  <c r="AG91" i="1"/>
  <c r="Z91" i="1"/>
  <c r="Q91" i="1"/>
  <c r="O91" i="1"/>
  <c r="I91" i="1"/>
  <c r="F91" i="1"/>
  <c r="CC90" i="1"/>
  <c r="CB88" i="1"/>
  <c r="AD88" i="1"/>
  <c r="CC87" i="1"/>
  <c r="CB85" i="1"/>
  <c r="U85" i="1"/>
  <c r="H85" i="1"/>
  <c r="CC83" i="1"/>
  <c r="CB82" i="1"/>
  <c r="Q82" i="1"/>
  <c r="I82" i="1"/>
  <c r="E82" i="1"/>
  <c r="CC81" i="1"/>
  <c r="CB79" i="1"/>
  <c r="N79" i="1"/>
  <c r="CC78" i="1"/>
  <c r="CC77" i="1"/>
  <c r="CB76" i="1"/>
  <c r="U76" i="1"/>
  <c r="CC75" i="1"/>
  <c r="CC74" i="1"/>
  <c r="CB73" i="1"/>
  <c r="AI73" i="1"/>
  <c r="AI132" i="1" s="1"/>
  <c r="AG73" i="1"/>
  <c r="AB73" i="1"/>
  <c r="AA73" i="1"/>
  <c r="Y73" i="1"/>
  <c r="R73" i="1"/>
  <c r="Q73" i="1"/>
  <c r="O73" i="1"/>
  <c r="K73" i="1"/>
  <c r="I73" i="1"/>
  <c r="E73" i="1"/>
  <c r="CC72" i="1"/>
  <c r="CC71" i="1"/>
  <c r="CB70" i="1"/>
  <c r="AJ70" i="1"/>
  <c r="AE70" i="1"/>
  <c r="AB70" i="1"/>
  <c r="X70" i="1"/>
  <c r="R70" i="1"/>
  <c r="Q70" i="1"/>
  <c r="M70" i="1"/>
  <c r="I70" i="1"/>
  <c r="D70" i="1"/>
  <c r="CC69" i="1"/>
  <c r="CB67" i="1"/>
  <c r="AM67" i="1"/>
  <c r="AE67" i="1"/>
  <c r="AD67" i="1"/>
  <c r="AB67" i="1"/>
  <c r="S67" i="1"/>
  <c r="R67" i="1"/>
  <c r="M67" i="1"/>
  <c r="L67" i="1"/>
  <c r="I67" i="1"/>
  <c r="D67" i="1"/>
  <c r="CC66" i="1"/>
  <c r="CC65" i="1"/>
  <c r="CB61" i="1"/>
  <c r="AG61" i="1"/>
  <c r="AG132" i="1" s="1"/>
  <c r="Y61" i="1"/>
  <c r="O61" i="1"/>
  <c r="I61" i="1"/>
  <c r="E61" i="1"/>
  <c r="CC60" i="1"/>
  <c r="CB58" i="1"/>
  <c r="AH58" i="1"/>
  <c r="AF58" i="1"/>
  <c r="Q58" i="1"/>
  <c r="N58" i="1"/>
  <c r="I58" i="1"/>
  <c r="CC56" i="1"/>
  <c r="CB55" i="1"/>
  <c r="Z55" i="1"/>
  <c r="I55" i="1"/>
  <c r="F55" i="1"/>
  <c r="CC54" i="1"/>
  <c r="CB52" i="1"/>
  <c r="AJ52" i="1"/>
  <c r="R52" i="1"/>
  <c r="Q52" i="1"/>
  <c r="CC51" i="1"/>
  <c r="CB49" i="1"/>
  <c r="AM49" i="1"/>
  <c r="AE49" i="1"/>
  <c r="X49" i="1"/>
  <c r="S49" i="1"/>
  <c r="M49" i="1"/>
  <c r="L49" i="1"/>
  <c r="D49" i="1"/>
  <c r="CC48" i="1"/>
  <c r="CB46" i="1"/>
  <c r="AH46" i="1"/>
  <c r="U46" i="1"/>
  <c r="Q46" i="1"/>
  <c r="CC45" i="1"/>
  <c r="H44" i="1"/>
  <c r="CB43" i="1"/>
  <c r="AK43" i="1"/>
  <c r="T43" i="1"/>
  <c r="S43" i="1"/>
  <c r="L43" i="1"/>
  <c r="G43" i="1"/>
  <c r="CC41" i="1"/>
  <c r="CB40" i="1"/>
  <c r="AK40" i="1"/>
  <c r="AF40" i="1"/>
  <c r="S40" i="1"/>
  <c r="N40" i="1"/>
  <c r="L40" i="1"/>
  <c r="D40" i="1"/>
  <c r="CC39" i="1"/>
  <c r="CC38" i="1"/>
  <c r="CB37" i="1"/>
  <c r="AE37" i="1"/>
  <c r="R37" i="1"/>
  <c r="M37" i="1"/>
  <c r="CC36" i="1"/>
  <c r="CC35" i="1"/>
  <c r="CB34" i="1"/>
  <c r="AH34" i="1"/>
  <c r="AE34" i="1"/>
  <c r="M34" i="1"/>
  <c r="L34" i="1"/>
  <c r="I34" i="1"/>
  <c r="D34" i="1"/>
  <c r="CC33" i="1"/>
  <c r="CC32" i="1"/>
  <c r="CB31" i="1"/>
  <c r="AM31" i="1"/>
  <c r="AK31" i="1"/>
  <c r="AH31" i="1"/>
  <c r="V31" i="1"/>
  <c r="V132" i="1" s="1"/>
  <c r="T31" i="1"/>
  <c r="S31" i="1"/>
  <c r="Q31" i="1"/>
  <c r="L31" i="1"/>
  <c r="J31" i="1"/>
  <c r="J132" i="1" s="1"/>
  <c r="I31" i="1"/>
  <c r="G31" i="1"/>
  <c r="C31" i="1"/>
  <c r="C132" i="1" s="1"/>
  <c r="CC30" i="1"/>
  <c r="CC29" i="1"/>
  <c r="CB28" i="1"/>
  <c r="AJ28" i="1"/>
  <c r="N28" i="1"/>
  <c r="CC27" i="1"/>
  <c r="CB25" i="1"/>
  <c r="AC25" i="1"/>
  <c r="CC24" i="1"/>
  <c r="CB22" i="1"/>
  <c r="AC22" i="1"/>
  <c r="T22" i="1"/>
  <c r="CC21" i="1"/>
  <c r="CB16" i="1"/>
  <c r="AJ16" i="1"/>
  <c r="AF16" i="1"/>
  <c r="N16" i="1"/>
  <c r="I16" i="1"/>
  <c r="CC15" i="1"/>
  <c r="CC14" i="1"/>
  <c r="CB13" i="1"/>
  <c r="Z13" i="1"/>
  <c r="Q13" i="1"/>
  <c r="O13" i="1"/>
  <c r="F13" i="1"/>
  <c r="CC12" i="1"/>
  <c r="BW13" i="1"/>
  <c r="AF132" i="1" l="1"/>
  <c r="AD132" i="1"/>
  <c r="H128" i="1"/>
  <c r="T132" i="1"/>
  <c r="S132" i="1"/>
  <c r="Z132" i="1"/>
  <c r="I132" i="1"/>
  <c r="U132" i="1"/>
  <c r="AK132" i="1"/>
  <c r="AB132" i="1"/>
  <c r="W132" i="1"/>
  <c r="E132" i="1"/>
  <c r="K132" i="1"/>
  <c r="AM132" i="1"/>
  <c r="R132" i="1"/>
  <c r="X132" i="1"/>
  <c r="AA132" i="1"/>
  <c r="F132" i="1"/>
  <c r="O132" i="1"/>
  <c r="Q132" i="1"/>
  <c r="AJ132" i="1"/>
  <c r="G132" i="1"/>
  <c r="AH132" i="1"/>
  <c r="D132" i="1"/>
  <c r="Y132" i="1"/>
  <c r="H97" i="1"/>
  <c r="N132" i="1"/>
  <c r="L132" i="1"/>
  <c r="AE132" i="1"/>
  <c r="CC104" i="1"/>
  <c r="CC44" i="1"/>
  <c r="CC122" i="1"/>
  <c r="CC125" i="1"/>
  <c r="E130" i="1"/>
  <c r="I130" i="1"/>
  <c r="M130" i="1"/>
  <c r="Q130" i="1"/>
  <c r="U130" i="1"/>
  <c r="Y130" i="1"/>
  <c r="AC130" i="1"/>
  <c r="AG130" i="1"/>
  <c r="AK130" i="1"/>
  <c r="CC20" i="1"/>
  <c r="CC50" i="1"/>
  <c r="CC53" i="1"/>
  <c r="F130" i="1"/>
  <c r="J130" i="1"/>
  <c r="N130" i="1"/>
  <c r="R130" i="1"/>
  <c r="V130" i="1"/>
  <c r="Z130" i="1"/>
  <c r="AD130" i="1"/>
  <c r="AH130" i="1"/>
  <c r="AL130" i="1"/>
  <c r="AC132" i="1"/>
  <c r="CC89" i="1"/>
  <c r="CC101" i="1"/>
  <c r="H106" i="1"/>
  <c r="C130" i="1"/>
  <c r="G130" i="1"/>
  <c r="K130" i="1"/>
  <c r="O130" i="1"/>
  <c r="S130" i="1"/>
  <c r="W130" i="1"/>
  <c r="AA130" i="1"/>
  <c r="AE130" i="1"/>
  <c r="AI130" i="1"/>
  <c r="AM130" i="1"/>
  <c r="M132" i="1"/>
  <c r="D130" i="1"/>
  <c r="L130" i="1"/>
  <c r="P130" i="1"/>
  <c r="T130" i="1"/>
  <c r="X130" i="1"/>
  <c r="AB130" i="1"/>
  <c r="AF130" i="1"/>
  <c r="AJ130" i="1"/>
  <c r="CB130" i="1"/>
  <c r="CC23" i="1"/>
  <c r="CC47" i="1"/>
  <c r="CC26" i="1"/>
  <c r="H46" i="1"/>
  <c r="CC57" i="1"/>
  <c r="CC59" i="1"/>
  <c r="CC68" i="1"/>
  <c r="CC84" i="1"/>
  <c r="CC86" i="1"/>
  <c r="CC92" i="1"/>
  <c r="CC107" i="1"/>
  <c r="CC117" i="1"/>
  <c r="CC120" i="1"/>
  <c r="H130" i="1"/>
  <c r="CC42" i="1"/>
  <c r="CC11" i="1"/>
  <c r="CC80" i="1"/>
  <c r="CC129" i="1" l="1"/>
  <c r="H132" i="1"/>
  <c r="CC95" i="1"/>
  <c r="CC128" i="1" l="1"/>
  <c r="BZ130" i="1"/>
  <c r="BW130" i="1"/>
</calcChain>
</file>

<file path=xl/sharedStrings.xml><?xml version="1.0" encoding="utf-8"?>
<sst xmlns="http://schemas.openxmlformats.org/spreadsheetml/2006/main" count="731" uniqueCount="247">
  <si>
    <t>Lieux</t>
  </si>
  <si>
    <t>bayeux</t>
  </si>
  <si>
    <t>st-lô</t>
  </si>
  <si>
    <t>cherbourg</t>
  </si>
  <si>
    <t>vire</t>
  </si>
  <si>
    <t>taden</t>
  </si>
  <si>
    <t>orléans</t>
  </si>
  <si>
    <t>argentan</t>
  </si>
  <si>
    <t>yvetot</t>
  </si>
  <si>
    <t>st nazaire</t>
  </si>
  <si>
    <t>contre-</t>
  </si>
  <si>
    <t>dianan</t>
  </si>
  <si>
    <t>chambery</t>
  </si>
  <si>
    <t>grand</t>
  </si>
  <si>
    <t>contré-</t>
  </si>
  <si>
    <t>la</t>
  </si>
  <si>
    <t>lomme</t>
  </si>
  <si>
    <t>beaucouzé</t>
  </si>
  <si>
    <t>listing</t>
  </si>
  <si>
    <t>macao</t>
  </si>
  <si>
    <t>oléron</t>
  </si>
  <si>
    <t>fitness</t>
  </si>
  <si>
    <t>xéville</t>
  </si>
  <si>
    <t>quevilly</t>
  </si>
  <si>
    <t>xeville</t>
  </si>
  <si>
    <t>rochelle</t>
  </si>
  <si>
    <t>( angers )</t>
  </si>
  <si>
    <t>Dates</t>
  </si>
  <si>
    <t>Compétitions</t>
  </si>
  <si>
    <t>national</t>
  </si>
  <si>
    <t>doublettes</t>
  </si>
  <si>
    <t>veterans</t>
  </si>
  <si>
    <t>chpt clubs</t>
  </si>
  <si>
    <t>corpo</t>
  </si>
  <si>
    <t>challenge</t>
  </si>
  <si>
    <t>indiv</t>
  </si>
  <si>
    <t>j 2 comité</t>
  </si>
  <si>
    <t>double</t>
  </si>
  <si>
    <t>cpe monde</t>
  </si>
  <si>
    <t>tournoi</t>
  </si>
  <si>
    <t>chpt France</t>
  </si>
  <si>
    <t>coupe</t>
  </si>
  <si>
    <t>inidv</t>
  </si>
  <si>
    <t>quilles</t>
  </si>
  <si>
    <t>nbre</t>
  </si>
  <si>
    <t>et niveaux</t>
  </si>
  <si>
    <t>honneur</t>
  </si>
  <si>
    <t>excellence</t>
  </si>
  <si>
    <t>cochon</t>
  </si>
  <si>
    <t>promotion</t>
  </si>
  <si>
    <t>dames</t>
  </si>
  <si>
    <t>R  1</t>
  </si>
  <si>
    <t>R  2</t>
  </si>
  <si>
    <t>finale</t>
  </si>
  <si>
    <t>V 1</t>
  </si>
  <si>
    <t>fédéral</t>
  </si>
  <si>
    <t>elite</t>
  </si>
  <si>
    <t>cpe Nor dist</t>
  </si>
  <si>
    <t>J 5 jeunes</t>
  </si>
  <si>
    <t>hdp</t>
  </si>
  <si>
    <t>jeunes</t>
  </si>
  <si>
    <t>mirabelle</t>
  </si>
  <si>
    <t>trio</t>
  </si>
  <si>
    <t>normandie</t>
  </si>
  <si>
    <t>lignes</t>
  </si>
  <si>
    <t>tour-</t>
  </si>
  <si>
    <t>saison</t>
  </si>
  <si>
    <t>région</t>
  </si>
  <si>
    <t>district</t>
  </si>
  <si>
    <t>vendanges</t>
  </si>
  <si>
    <t>départ.</t>
  </si>
  <si>
    <t>N 2 B</t>
  </si>
  <si>
    <t xml:space="preserve"> N 3 C </t>
  </si>
  <si>
    <t>hommes</t>
  </si>
  <si>
    <t>nationale</t>
  </si>
  <si>
    <t>+ cpe Bas.</t>
  </si>
  <si>
    <t>fin France</t>
  </si>
  <si>
    <t>Dragons</t>
  </si>
  <si>
    <t>centre</t>
  </si>
  <si>
    <t>fin. Nation.</t>
  </si>
  <si>
    <t>moyennes</t>
  </si>
  <si>
    <t>nois</t>
  </si>
  <si>
    <t>Formules</t>
  </si>
  <si>
    <t>3 hdp</t>
  </si>
  <si>
    <t>3 m hdp</t>
  </si>
  <si>
    <t>2 scr</t>
  </si>
  <si>
    <t>2 hdp</t>
  </si>
  <si>
    <t>4 scr</t>
  </si>
  <si>
    <t>1 scr</t>
  </si>
  <si>
    <t>5 scr</t>
  </si>
  <si>
    <t>3 scr</t>
  </si>
  <si>
    <t>2hdp</t>
  </si>
  <si>
    <t>1 hdp</t>
  </si>
  <si>
    <t>ASSELIN</t>
  </si>
  <si>
    <t>Q</t>
  </si>
  <si>
    <t>Line</t>
  </si>
  <si>
    <t>L</t>
  </si>
  <si>
    <t>15,108166</t>
  </si>
  <si>
    <t>M</t>
  </si>
  <si>
    <t>BOUREL</t>
  </si>
  <si>
    <t>Daniel</t>
  </si>
  <si>
    <t>84.406</t>
  </si>
  <si>
    <t>BOXSTAEL</t>
  </si>
  <si>
    <t>Yohan</t>
  </si>
  <si>
    <t>10.100224</t>
  </si>
  <si>
    <t>CANTEUX</t>
  </si>
  <si>
    <t xml:space="preserve"> Andrée</t>
  </si>
  <si>
    <t>79,17371</t>
  </si>
  <si>
    <t>Thierry</t>
  </si>
  <si>
    <t>86,508</t>
  </si>
  <si>
    <t>CATHERINE</t>
  </si>
  <si>
    <t>Christophe</t>
  </si>
  <si>
    <t>88,56770</t>
  </si>
  <si>
    <t>CLAVIER</t>
  </si>
  <si>
    <t>Fanfan 2</t>
  </si>
  <si>
    <t>5,90149</t>
  </si>
  <si>
    <t>DELAFOSSE</t>
  </si>
  <si>
    <t>Florian</t>
  </si>
  <si>
    <t>5,90148</t>
  </si>
  <si>
    <t>Nicolas</t>
  </si>
  <si>
    <t>50,60872</t>
  </si>
  <si>
    <t>GADAIS</t>
  </si>
  <si>
    <t>Alain</t>
  </si>
  <si>
    <t>85,42627</t>
  </si>
  <si>
    <t>Catherine</t>
  </si>
  <si>
    <t>85,45336</t>
  </si>
  <si>
    <t>Lucie</t>
  </si>
  <si>
    <t>13,105123</t>
  </si>
  <si>
    <t>GANNE</t>
  </si>
  <si>
    <t>Gilles</t>
  </si>
  <si>
    <t>94,75885</t>
  </si>
  <si>
    <t>GRESSELIN</t>
  </si>
  <si>
    <t>Cyrille</t>
  </si>
  <si>
    <t>86,47411</t>
  </si>
  <si>
    <t>HORION</t>
  </si>
  <si>
    <t>François</t>
  </si>
  <si>
    <t>02,64676</t>
  </si>
  <si>
    <t>HOUY</t>
  </si>
  <si>
    <t>85,7604</t>
  </si>
  <si>
    <t>LAROQUE</t>
  </si>
  <si>
    <t>Elisabeth</t>
  </si>
  <si>
    <t>13,105577</t>
  </si>
  <si>
    <t>LECARPENTIER</t>
  </si>
  <si>
    <t>Denis</t>
  </si>
  <si>
    <t>85,20867</t>
  </si>
  <si>
    <t>LECORDIER</t>
  </si>
  <si>
    <t>Emmanuel</t>
  </si>
  <si>
    <t>14,106653</t>
  </si>
  <si>
    <t>Lolita</t>
  </si>
  <si>
    <t>18.113518</t>
  </si>
  <si>
    <t>LEMAZURIER</t>
  </si>
  <si>
    <t>Annie</t>
  </si>
  <si>
    <t>5,90150</t>
  </si>
  <si>
    <t>LEPARQUIER</t>
  </si>
  <si>
    <t>Didier</t>
  </si>
  <si>
    <t>92.69894</t>
  </si>
  <si>
    <t>LEPELLETIER</t>
  </si>
  <si>
    <t>Guillaume</t>
  </si>
  <si>
    <t>18.113630</t>
  </si>
  <si>
    <t>LEPRINCE</t>
  </si>
  <si>
    <t>Christine</t>
  </si>
  <si>
    <t>98,61387</t>
  </si>
  <si>
    <t>LEVESQUE</t>
  </si>
  <si>
    <t>Bernard</t>
  </si>
  <si>
    <t>85,28259</t>
  </si>
  <si>
    <t>MADELAINE</t>
  </si>
  <si>
    <t>Sabrina</t>
  </si>
  <si>
    <t>18.114473</t>
  </si>
  <si>
    <t>MARIETTE</t>
  </si>
  <si>
    <t>Laure</t>
  </si>
  <si>
    <t>89,58577</t>
  </si>
  <si>
    <t>MERCIER</t>
  </si>
  <si>
    <t>Axelle</t>
  </si>
  <si>
    <t>14,106486</t>
  </si>
  <si>
    <t>Guy</t>
  </si>
  <si>
    <t>93.72540</t>
  </si>
  <si>
    <t>Regine</t>
  </si>
  <si>
    <t>08.96722</t>
  </si>
  <si>
    <t>MESNIER</t>
  </si>
  <si>
    <t>Fanfan 1</t>
  </si>
  <si>
    <t>91,64175</t>
  </si>
  <si>
    <t>MOREL</t>
  </si>
  <si>
    <t>Anne-Gaelle</t>
  </si>
  <si>
    <t>10,100223</t>
  </si>
  <si>
    <t>POIROT</t>
  </si>
  <si>
    <t>Lucien</t>
  </si>
  <si>
    <t>87;53795</t>
  </si>
  <si>
    <t>TASSET</t>
  </si>
  <si>
    <t>78.4327</t>
  </si>
  <si>
    <t>TOMINI</t>
  </si>
  <si>
    <t>Pascal</t>
  </si>
  <si>
    <t>14.106487</t>
  </si>
  <si>
    <t>VERNAY</t>
  </si>
  <si>
    <t>7.93191</t>
  </si>
  <si>
    <t>nombre de joueurs</t>
  </si>
  <si>
    <t>ecarts</t>
  </si>
  <si>
    <t>fin de</t>
  </si>
  <si>
    <t>monde</t>
  </si>
  <si>
    <t>colonne BV</t>
  </si>
  <si>
    <t>et listing</t>
  </si>
  <si>
    <t>écart :</t>
  </si>
  <si>
    <t>Période du</t>
  </si>
  <si>
    <t xml:space="preserve">au </t>
  </si>
  <si>
    <t>st-lô 14</t>
  </si>
  <si>
    <t>J 1 comité</t>
  </si>
  <si>
    <t>3 mhdp</t>
  </si>
  <si>
    <t>corpos</t>
  </si>
  <si>
    <t>nonneur</t>
  </si>
  <si>
    <t>ttmp 360</t>
  </si>
  <si>
    <t>depart</t>
  </si>
  <si>
    <t>region</t>
  </si>
  <si>
    <t>PASQUETTE</t>
  </si>
  <si>
    <t>Rémi</t>
  </si>
  <si>
    <t>15.108307</t>
  </si>
  <si>
    <t>LECAMU</t>
  </si>
  <si>
    <t>12.103855</t>
  </si>
  <si>
    <t>chauray</t>
  </si>
  <si>
    <t>N 3 C</t>
  </si>
  <si>
    <t xml:space="preserve"> R  1</t>
  </si>
  <si>
    <t xml:space="preserve"> R  3</t>
  </si>
  <si>
    <t>5  scr</t>
  </si>
  <si>
    <t>NIOBEY</t>
  </si>
  <si>
    <t>Hubert</t>
  </si>
  <si>
    <t>06.92174</t>
  </si>
  <si>
    <t>quadrettes</t>
  </si>
  <si>
    <t>J 1 jeunes</t>
  </si>
  <si>
    <t>vétérans</t>
  </si>
  <si>
    <t>scr-hdp</t>
  </si>
  <si>
    <t>Dragon</t>
  </si>
  <si>
    <t>mixte</t>
  </si>
  <si>
    <t>J 2 jeunes</t>
  </si>
  <si>
    <t>2  - 1</t>
  </si>
  <si>
    <t>V 1   V 3</t>
  </si>
  <si>
    <t>V  2</t>
  </si>
  <si>
    <t>2 - 1 hdp</t>
  </si>
  <si>
    <t xml:space="preserve">Bad   Boys    Saint - Lô     :   contrôle listing  MARS   2020  </t>
  </si>
  <si>
    <t>MARS</t>
  </si>
  <si>
    <t>moussy</t>
  </si>
  <si>
    <t>le neuf</t>
  </si>
  <si>
    <t>J 3 jeunes</t>
  </si>
  <si>
    <t>chp France</t>
  </si>
  <si>
    <t>excell</t>
  </si>
  <si>
    <t>élite</t>
  </si>
  <si>
    <t>dist</t>
  </si>
  <si>
    <t>dep</t>
  </si>
  <si>
    <t>doub mix.</t>
  </si>
  <si>
    <t>cumuls MAR 19 - FEV 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</si>
</sst>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d/m"/>
  </numFmts>
  <fonts count="19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00FF"/>
      <name val="Arial"/>
      <family val="2"/>
    </font>
    <font>
      <sz val="10"/>
      <color rgb="FF0000FF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theme="1"/>
      <name val="Arial"/>
      <family val="2"/>
    </font>
    <font>
      <b/>
      <sz val="11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1" fillId="0" borderId="0" xfId="0" applyFont="1" applyBorder="1" applyAlignment="1">
      <alignment horizontal="right"/>
    </xf>
    <xf numFmtId="0" fontId="0" fillId="0" borderId="3" xfId="0" applyBorder="1"/>
    <xf numFmtId="0" fontId="1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10" xfId="0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7" fillId="0" borderId="0" xfId="0" applyFont="1"/>
    <xf numFmtId="0" fontId="4" fillId="0" borderId="0" xfId="0" applyFont="1"/>
    <xf numFmtId="0" fontId="2" fillId="0" borderId="0" xfId="0" applyFont="1"/>
    <xf numFmtId="0" fontId="9" fillId="0" borderId="0" xfId="0" applyFont="1"/>
    <xf numFmtId="0" fontId="7" fillId="0" borderId="4" xfId="0" applyFont="1" applyBorder="1"/>
    <xf numFmtId="49" fontId="8" fillId="0" borderId="0" xfId="0" applyNumberFormat="1" applyFont="1" applyBorder="1" applyAlignment="1">
      <alignment horizontal="center"/>
    </xf>
    <xf numFmtId="0" fontId="0" fillId="0" borderId="0" xfId="0" applyBorder="1"/>
    <xf numFmtId="1" fontId="1" fillId="0" borderId="0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1" fontId="2" fillId="0" borderId="11" xfId="0" applyNumberFormat="1" applyFont="1" applyFill="1" applyBorder="1" applyAlignment="1">
      <alignment horizontal="center"/>
    </xf>
    <xf numFmtId="0" fontId="12" fillId="0" borderId="0" xfId="0" applyFont="1"/>
    <xf numFmtId="0" fontId="2" fillId="0" borderId="3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" fontId="12" fillId="0" borderId="9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1" fontId="2" fillId="0" borderId="3" xfId="0" applyNumberFormat="1" applyFont="1" applyFill="1" applyBorder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4" fontId="2" fillId="0" borderId="9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3" fontId="2" fillId="0" borderId="6" xfId="0" applyNumberFormat="1" applyFont="1" applyFill="1" applyBorder="1" applyAlignment="1">
      <alignment horizontal="center"/>
    </xf>
    <xf numFmtId="1" fontId="12" fillId="0" borderId="0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2" fontId="5" fillId="5" borderId="9" xfId="0" applyNumberFormat="1" applyFont="1" applyFill="1" applyBorder="1" applyAlignment="1">
      <alignment horizontal="center"/>
    </xf>
    <xf numFmtId="2" fontId="5" fillId="0" borderId="9" xfId="0" applyNumberFormat="1" applyFont="1" applyFill="1" applyBorder="1" applyAlignment="1">
      <alignment horizontal="center"/>
    </xf>
    <xf numFmtId="3" fontId="6" fillId="0" borderId="6" xfId="0" applyNumberFormat="1" applyFont="1" applyFill="1" applyBorder="1" applyAlignment="1">
      <alignment horizontal="center"/>
    </xf>
    <xf numFmtId="0" fontId="9" fillId="0" borderId="3" xfId="0" applyFont="1" applyBorder="1"/>
    <xf numFmtId="0" fontId="9" fillId="0" borderId="6" xfId="0" applyFont="1" applyBorder="1" applyAlignment="1">
      <alignment horizontal="center"/>
    </xf>
    <xf numFmtId="0" fontId="0" fillId="0" borderId="6" xfId="0" applyBorder="1"/>
    <xf numFmtId="0" fontId="9" fillId="0" borderId="6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9" fillId="0" borderId="9" xfId="0" applyFont="1" applyBorder="1"/>
    <xf numFmtId="0" fontId="2" fillId="0" borderId="9" xfId="0" applyFont="1" applyBorder="1"/>
    <xf numFmtId="0" fontId="1" fillId="0" borderId="11" xfId="0" applyFont="1" applyFill="1" applyBorder="1" applyAlignment="1">
      <alignment horizontal="center"/>
    </xf>
    <xf numFmtId="0" fontId="2" fillId="0" borderId="9" xfId="0" applyFont="1" applyFill="1" applyBorder="1"/>
    <xf numFmtId="0" fontId="9" fillId="0" borderId="10" xfId="0" applyFont="1" applyBorder="1"/>
    <xf numFmtId="1" fontId="8" fillId="0" borderId="0" xfId="0" applyNumberFormat="1" applyFont="1" applyBorder="1" applyAlignment="1">
      <alignment horizont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2" fillId="0" borderId="2" xfId="0" applyFont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2" fillId="0" borderId="5" xfId="0" applyFont="1" applyBorder="1"/>
    <xf numFmtId="0" fontId="2" fillId="0" borderId="4" xfId="0" applyFont="1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165" fontId="2" fillId="0" borderId="6" xfId="0" applyNumberFormat="1" applyFont="1" applyFill="1" applyBorder="1" applyAlignment="1">
      <alignment horizontal="center"/>
    </xf>
    <xf numFmtId="49" fontId="2" fillId="0" borderId="6" xfId="0" applyNumberFormat="1" applyFont="1" applyFill="1" applyBorder="1" applyAlignment="1">
      <alignment horizontal="center"/>
    </xf>
    <xf numFmtId="0" fontId="2" fillId="0" borderId="8" xfId="0" applyFont="1" applyBorder="1"/>
    <xf numFmtId="1" fontId="2" fillId="0" borderId="9" xfId="0" applyNumberFormat="1" applyFont="1" applyFill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64" fontId="11" fillId="0" borderId="0" xfId="0" applyNumberFormat="1" applyFont="1" applyAlignment="1">
      <alignment horizontal="center" vertical="center"/>
    </xf>
    <xf numFmtId="1" fontId="2" fillId="0" borderId="4" xfId="0" applyNumberFormat="1" applyFont="1" applyFill="1" applyBorder="1" applyAlignment="1">
      <alignment horizontal="center"/>
    </xf>
    <xf numFmtId="2" fontId="12" fillId="0" borderId="0" xfId="0" applyNumberFormat="1" applyFont="1" applyAlignment="1">
      <alignment horizontal="center"/>
    </xf>
    <xf numFmtId="0" fontId="13" fillId="6" borderId="6" xfId="0" applyFont="1" applyFill="1" applyBorder="1" applyAlignment="1">
      <alignment horizontal="center"/>
    </xf>
    <xf numFmtId="0" fontId="14" fillId="6" borderId="6" xfId="0" applyFont="1" applyFill="1" applyBorder="1" applyAlignment="1">
      <alignment horizontal="center"/>
    </xf>
    <xf numFmtId="49" fontId="14" fillId="6" borderId="9" xfId="0" applyNumberFormat="1" applyFont="1" applyFill="1" applyBorder="1" applyAlignment="1">
      <alignment horizontal="center"/>
    </xf>
    <xf numFmtId="49" fontId="9" fillId="3" borderId="6" xfId="0" applyNumberFormat="1" applyFont="1" applyFill="1" applyBorder="1" applyAlignment="1">
      <alignment horizontal="center"/>
    </xf>
    <xf numFmtId="49" fontId="2" fillId="3" borderId="6" xfId="0" applyNumberFormat="1" applyFont="1" applyFill="1" applyBorder="1" applyAlignment="1">
      <alignment horizontal="center"/>
    </xf>
    <xf numFmtId="49" fontId="2" fillId="3" borderId="9" xfId="0" applyNumberFormat="1" applyFont="1" applyFill="1" applyBorder="1" applyAlignment="1">
      <alignment horizontal="center"/>
    </xf>
    <xf numFmtId="49" fontId="9" fillId="4" borderId="6" xfId="0" applyNumberFormat="1" applyFont="1" applyFill="1" applyBorder="1" applyAlignment="1">
      <alignment horizontal="center"/>
    </xf>
    <xf numFmtId="49" fontId="2" fillId="4" borderId="9" xfId="0" applyNumberFormat="1" applyFont="1" applyFill="1" applyBorder="1" applyAlignment="1">
      <alignment horizontal="center"/>
    </xf>
    <xf numFmtId="49" fontId="14" fillId="6" borderId="6" xfId="0" applyNumberFormat="1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49" fontId="15" fillId="6" borderId="6" xfId="0" applyNumberFormat="1" applyFont="1" applyFill="1" applyBorder="1" applyAlignment="1">
      <alignment horizontal="center"/>
    </xf>
    <xf numFmtId="49" fontId="16" fillId="6" borderId="6" xfId="0" applyNumberFormat="1" applyFont="1" applyFill="1" applyBorder="1" applyAlignment="1">
      <alignment horizontal="center"/>
    </xf>
    <xf numFmtId="49" fontId="9" fillId="3" borderId="3" xfId="0" applyNumberFormat="1" applyFont="1" applyFill="1" applyBorder="1" applyAlignment="1">
      <alignment horizontal="center"/>
    </xf>
    <xf numFmtId="49" fontId="13" fillId="6" borderId="6" xfId="0" applyNumberFormat="1" applyFont="1" applyFill="1" applyBorder="1" applyAlignment="1">
      <alignment horizontal="center"/>
    </xf>
    <xf numFmtId="49" fontId="13" fillId="2" borderId="6" xfId="0" applyNumberFormat="1" applyFont="1" applyFill="1" applyBorder="1" applyAlignment="1">
      <alignment horizontal="center"/>
    </xf>
    <xf numFmtId="49" fontId="14" fillId="2" borderId="9" xfId="0" applyNumberFormat="1" applyFont="1" applyFill="1" applyBorder="1" applyAlignment="1">
      <alignment horizontal="center"/>
    </xf>
    <xf numFmtId="49" fontId="14" fillId="2" borderId="6" xfId="0" applyNumberFormat="1" applyFont="1" applyFill="1" applyBorder="1" applyAlignment="1">
      <alignment horizontal="center"/>
    </xf>
    <xf numFmtId="0" fontId="13" fillId="6" borderId="4" xfId="0" applyFont="1" applyFill="1" applyBorder="1" applyAlignment="1">
      <alignment horizontal="center"/>
    </xf>
    <xf numFmtId="0" fontId="14" fillId="6" borderId="4" xfId="0" applyFont="1" applyFill="1" applyBorder="1" applyAlignment="1">
      <alignment horizontal="center"/>
    </xf>
    <xf numFmtId="49" fontId="14" fillId="6" borderId="8" xfId="0" applyNumberFormat="1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165" fontId="3" fillId="0" borderId="6" xfId="0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1" fontId="3" fillId="0" borderId="9" xfId="0" applyNumberFormat="1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2" fontId="9" fillId="0" borderId="9" xfId="0" applyNumberFormat="1" applyFont="1" applyFill="1" applyBorder="1" applyAlignment="1">
      <alignment horizontal="center"/>
    </xf>
    <xf numFmtId="0" fontId="2" fillId="0" borderId="6" xfId="0" applyFont="1" applyBorder="1"/>
    <xf numFmtId="49" fontId="3" fillId="3" borderId="6" xfId="0" applyNumberFormat="1" applyFont="1" applyFill="1" applyBorder="1" applyAlignment="1">
      <alignment horizontal="center"/>
    </xf>
    <xf numFmtId="49" fontId="3" fillId="3" borderId="9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165" fontId="3" fillId="0" borderId="6" xfId="0" applyNumberFormat="1" applyFont="1" applyFill="1" applyBorder="1" applyAlignment="1">
      <alignment horizontal="center"/>
    </xf>
    <xf numFmtId="1" fontId="3" fillId="0" borderId="9" xfId="0" applyNumberFormat="1" applyFont="1" applyFill="1" applyBorder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4" fontId="2" fillId="0" borderId="9" xfId="0" applyNumberFormat="1" applyFont="1" applyFill="1" applyBorder="1" applyAlignment="1">
      <alignment horizontal="center"/>
    </xf>
    <xf numFmtId="3" fontId="2" fillId="0" borderId="6" xfId="0" applyNumberFormat="1" applyFont="1" applyFill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4" fontId="2" fillId="0" borderId="9" xfId="0" applyNumberFormat="1" applyFont="1" applyFill="1" applyBorder="1" applyAlignment="1">
      <alignment horizontal="center"/>
    </xf>
    <xf numFmtId="3" fontId="2" fillId="0" borderId="6" xfId="0" applyNumberFormat="1" applyFont="1" applyFill="1" applyBorder="1" applyAlignment="1">
      <alignment horizontal="center"/>
    </xf>
    <xf numFmtId="2" fontId="9" fillId="0" borderId="9" xfId="0" applyNumberFormat="1" applyFont="1" applyFill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4" fontId="2" fillId="0" borderId="9" xfId="0" applyNumberFormat="1" applyFont="1" applyFill="1" applyBorder="1" applyAlignment="1">
      <alignment horizontal="center"/>
    </xf>
    <xf numFmtId="3" fontId="2" fillId="0" borderId="6" xfId="0" applyNumberFormat="1" applyFont="1" applyFill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3" fontId="2" fillId="0" borderId="6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4" fontId="2" fillId="0" borderId="9" xfId="0" applyNumberFormat="1" applyFont="1" applyFill="1" applyBorder="1" applyAlignment="1">
      <alignment horizontal="center"/>
    </xf>
    <xf numFmtId="3" fontId="2" fillId="0" borderId="6" xfId="0" applyNumberFormat="1" applyFont="1" applyFill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3" fontId="2" fillId="0" borderId="6" xfId="0" applyNumberFormat="1" applyFont="1" applyFill="1" applyBorder="1" applyAlignment="1">
      <alignment horizontal="center"/>
    </xf>
    <xf numFmtId="3" fontId="2" fillId="0" borderId="5" xfId="0" applyNumberFormat="1" applyFont="1" applyFill="1" applyBorder="1" applyAlignment="1">
      <alignment horizontal="center"/>
    </xf>
    <xf numFmtId="3" fontId="2" fillId="7" borderId="6" xfId="0" applyNumberFormat="1" applyFont="1" applyFill="1" applyBorder="1" applyAlignment="1">
      <alignment horizontal="center"/>
    </xf>
    <xf numFmtId="0" fontId="2" fillId="0" borderId="0" xfId="0" applyFont="1" applyBorder="1" applyAlignment="1"/>
    <xf numFmtId="49" fontId="3" fillId="0" borderId="6" xfId="0" applyNumberFormat="1" applyFont="1" applyFill="1" applyBorder="1" applyAlignment="1">
      <alignment horizontal="center"/>
    </xf>
    <xf numFmtId="1" fontId="2" fillId="8" borderId="6" xfId="0" applyNumberFormat="1" applyFont="1" applyFill="1" applyBorder="1" applyAlignment="1">
      <alignment horizontal="center"/>
    </xf>
    <xf numFmtId="3" fontId="2" fillId="8" borderId="6" xfId="0" applyNumberFormat="1" applyFont="1" applyFill="1" applyBorder="1" applyAlignment="1">
      <alignment horizontal="center"/>
    </xf>
    <xf numFmtId="49" fontId="0" fillId="0" borderId="0" xfId="0" applyNumberFormat="1"/>
    <xf numFmtId="2" fontId="18" fillId="0" borderId="9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CD5B4"/>
      <color rgb="FFFFFF66"/>
      <color rgb="FF009900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132"/>
  <sheetViews>
    <sheetView tabSelected="1" topLeftCell="BI1" workbookViewId="0">
      <selection activeCell="BP17" sqref="BP17"/>
    </sheetView>
  </sheetViews>
  <sheetFormatPr baseColWidth="10" defaultRowHeight="15" x14ac:dyDescent="0.25"/>
  <cols>
    <col min="1" max="1" width="17" customWidth="1"/>
    <col min="2" max="2" width="3.85546875" customWidth="1"/>
    <col min="3" max="74" width="9.7109375" customWidth="1"/>
    <col min="75" max="75" width="11" customWidth="1"/>
    <col min="76" max="76" width="11.28515625" customWidth="1"/>
    <col min="77" max="77" width="4.5703125" customWidth="1"/>
    <col min="78" max="78" width="16.140625" customWidth="1"/>
    <col min="79" max="79" width="4.5703125" customWidth="1"/>
    <col min="81" max="81" width="13.28515625" customWidth="1"/>
  </cols>
  <sheetData>
    <row r="1" spans="1:81" x14ac:dyDescent="0.25">
      <c r="A1" s="60" t="s">
        <v>235</v>
      </c>
      <c r="J1" s="60" t="s">
        <v>201</v>
      </c>
      <c r="L1" s="77">
        <v>43525</v>
      </c>
      <c r="M1" s="61" t="s">
        <v>202</v>
      </c>
      <c r="N1" s="77">
        <v>43890</v>
      </c>
    </row>
    <row r="4" spans="1:81" x14ac:dyDescent="0.25">
      <c r="A4" s="36" t="s">
        <v>0</v>
      </c>
      <c r="B4" s="62"/>
      <c r="C4" s="63" t="s">
        <v>8</v>
      </c>
      <c r="D4" s="63" t="s">
        <v>1</v>
      </c>
      <c r="E4" s="24" t="s">
        <v>2</v>
      </c>
      <c r="F4" s="24" t="s">
        <v>2</v>
      </c>
      <c r="G4" s="63" t="s">
        <v>6</v>
      </c>
      <c r="H4" s="63" t="s">
        <v>9</v>
      </c>
      <c r="I4" s="63" t="s">
        <v>1</v>
      </c>
      <c r="J4" s="26" t="s">
        <v>9</v>
      </c>
      <c r="K4" s="63" t="s">
        <v>1</v>
      </c>
      <c r="L4" s="63" t="s">
        <v>1</v>
      </c>
      <c r="M4" s="24" t="s">
        <v>2</v>
      </c>
      <c r="N4" s="63" t="s">
        <v>1</v>
      </c>
      <c r="O4" s="63" t="s">
        <v>4</v>
      </c>
      <c r="P4" s="63" t="s">
        <v>1</v>
      </c>
      <c r="Q4" s="63" t="s">
        <v>1</v>
      </c>
      <c r="R4" s="24" t="s">
        <v>2</v>
      </c>
      <c r="S4" s="24" t="s">
        <v>2</v>
      </c>
      <c r="T4" s="63" t="s">
        <v>10</v>
      </c>
      <c r="U4" s="63" t="s">
        <v>11</v>
      </c>
      <c r="V4" s="63" t="s">
        <v>12</v>
      </c>
      <c r="W4" s="24" t="s">
        <v>13</v>
      </c>
      <c r="X4" s="63" t="s">
        <v>1</v>
      </c>
      <c r="Y4" s="63" t="s">
        <v>3</v>
      </c>
      <c r="Z4" s="63" t="s">
        <v>3</v>
      </c>
      <c r="AA4" s="63" t="s">
        <v>4</v>
      </c>
      <c r="AB4" s="24" t="s">
        <v>2</v>
      </c>
      <c r="AC4" s="63" t="s">
        <v>14</v>
      </c>
      <c r="AD4" s="63" t="s">
        <v>15</v>
      </c>
      <c r="AE4" s="63" t="s">
        <v>1</v>
      </c>
      <c r="AF4" s="63" t="s">
        <v>7</v>
      </c>
      <c r="AG4" s="63" t="s">
        <v>3</v>
      </c>
      <c r="AH4" s="63" t="s">
        <v>1</v>
      </c>
      <c r="AI4" s="63" t="s">
        <v>16</v>
      </c>
      <c r="AJ4" s="63" t="s">
        <v>4</v>
      </c>
      <c r="AK4" s="63" t="s">
        <v>5</v>
      </c>
      <c r="AL4" s="63" t="s">
        <v>17</v>
      </c>
      <c r="AM4" s="63" t="s">
        <v>5</v>
      </c>
      <c r="AN4" s="102" t="s">
        <v>1</v>
      </c>
      <c r="AO4" s="102" t="s">
        <v>203</v>
      </c>
      <c r="AP4" s="102" t="s">
        <v>4</v>
      </c>
      <c r="AQ4" s="102" t="s">
        <v>3</v>
      </c>
      <c r="AR4" s="102" t="s">
        <v>20</v>
      </c>
      <c r="AS4" s="102" t="s">
        <v>2</v>
      </c>
      <c r="AT4" s="102" t="s">
        <v>1</v>
      </c>
      <c r="AU4" s="112" t="s">
        <v>8</v>
      </c>
      <c r="AV4" s="112" t="s">
        <v>5</v>
      </c>
      <c r="AW4" s="102" t="s">
        <v>1</v>
      </c>
      <c r="AX4" s="102" t="s">
        <v>4</v>
      </c>
      <c r="AY4" s="102" t="s">
        <v>1</v>
      </c>
      <c r="AZ4" s="102" t="s">
        <v>4</v>
      </c>
      <c r="BA4" s="102" t="s">
        <v>203</v>
      </c>
      <c r="BB4" s="102" t="s">
        <v>2</v>
      </c>
      <c r="BC4" s="102" t="s">
        <v>1</v>
      </c>
      <c r="BD4" s="102" t="s">
        <v>216</v>
      </c>
      <c r="BE4" s="102" t="s">
        <v>1</v>
      </c>
      <c r="BF4" s="102" t="s">
        <v>2</v>
      </c>
      <c r="BG4" s="102" t="s">
        <v>203</v>
      </c>
      <c r="BH4" s="118" t="s">
        <v>1</v>
      </c>
      <c r="BI4" s="118" t="s">
        <v>2</v>
      </c>
      <c r="BJ4" s="118" t="s">
        <v>1</v>
      </c>
      <c r="BK4" s="118" t="s">
        <v>4</v>
      </c>
      <c r="BL4" s="118" t="s">
        <v>2</v>
      </c>
      <c r="BM4" s="118" t="s">
        <v>2</v>
      </c>
      <c r="BN4" s="118" t="s">
        <v>1</v>
      </c>
      <c r="BO4" s="118" t="s">
        <v>4</v>
      </c>
      <c r="BP4" s="118" t="s">
        <v>203</v>
      </c>
      <c r="BQ4" s="118" t="s">
        <v>203</v>
      </c>
      <c r="BR4" s="118" t="s">
        <v>203</v>
      </c>
      <c r="BS4" s="118" t="s">
        <v>203</v>
      </c>
      <c r="BT4" s="118" t="s">
        <v>4</v>
      </c>
      <c r="BU4" s="112" t="s">
        <v>7</v>
      </c>
      <c r="BV4" s="112" t="s">
        <v>237</v>
      </c>
      <c r="BW4" s="64"/>
      <c r="BX4" s="65"/>
      <c r="BZ4" s="1"/>
      <c r="CB4" s="2"/>
      <c r="CC4" s="49"/>
    </row>
    <row r="5" spans="1:81" x14ac:dyDescent="0.25">
      <c r="A5" s="29"/>
      <c r="B5" s="66"/>
      <c r="C5" s="67"/>
      <c r="D5" s="67"/>
      <c r="E5" s="25" t="s">
        <v>19</v>
      </c>
      <c r="F5" s="25" t="s">
        <v>19</v>
      </c>
      <c r="G5" s="67"/>
      <c r="H5" s="67"/>
      <c r="I5" s="67"/>
      <c r="J5" s="67"/>
      <c r="K5" s="67"/>
      <c r="L5" s="67"/>
      <c r="M5" s="67" t="s">
        <v>21</v>
      </c>
      <c r="N5" s="67"/>
      <c r="O5" s="67"/>
      <c r="P5" s="67"/>
      <c r="Q5" s="67"/>
      <c r="R5" s="25" t="s">
        <v>19</v>
      </c>
      <c r="S5" s="67" t="s">
        <v>21</v>
      </c>
      <c r="T5" s="67" t="s">
        <v>22</v>
      </c>
      <c r="U5" s="67" t="s">
        <v>5</v>
      </c>
      <c r="V5" s="67"/>
      <c r="W5" s="68" t="s">
        <v>23</v>
      </c>
      <c r="X5" s="67"/>
      <c r="Y5" s="67"/>
      <c r="Z5" s="67"/>
      <c r="AA5" s="67"/>
      <c r="AB5" s="25" t="s">
        <v>19</v>
      </c>
      <c r="AC5" s="67" t="s">
        <v>24</v>
      </c>
      <c r="AD5" s="67" t="s">
        <v>25</v>
      </c>
      <c r="AE5" s="67"/>
      <c r="AF5" s="67"/>
      <c r="AG5" s="67"/>
      <c r="AH5" s="67"/>
      <c r="AI5" s="67"/>
      <c r="AJ5" s="67"/>
      <c r="AK5" s="67"/>
      <c r="AL5" s="67" t="s">
        <v>26</v>
      </c>
      <c r="AM5" s="67"/>
      <c r="AN5" s="103"/>
      <c r="AO5" s="103"/>
      <c r="AP5" s="104"/>
      <c r="AQ5" s="103"/>
      <c r="AR5" s="104"/>
      <c r="AS5" s="104" t="s">
        <v>19</v>
      </c>
      <c r="AT5" s="104"/>
      <c r="AU5" s="104"/>
      <c r="AV5" s="104"/>
      <c r="AW5" s="104"/>
      <c r="AX5" s="104"/>
      <c r="AY5" s="104"/>
      <c r="AZ5" s="104"/>
      <c r="BA5" s="104"/>
      <c r="BB5" s="104" t="s">
        <v>19</v>
      </c>
      <c r="BC5" s="104"/>
      <c r="BD5" s="104"/>
      <c r="BE5" s="104"/>
      <c r="BF5" s="104" t="s">
        <v>19</v>
      </c>
      <c r="BG5" s="104"/>
      <c r="BH5" s="119"/>
      <c r="BI5" s="119" t="s">
        <v>19</v>
      </c>
      <c r="BJ5" s="119"/>
      <c r="BK5" s="119"/>
      <c r="BL5" s="119" t="s">
        <v>19</v>
      </c>
      <c r="BM5" s="119" t="s">
        <v>19</v>
      </c>
      <c r="BN5" s="119"/>
      <c r="BO5" s="119"/>
      <c r="BP5" s="119"/>
      <c r="BQ5" s="119"/>
      <c r="BR5" s="119"/>
      <c r="BS5" s="119"/>
      <c r="BT5" s="119"/>
      <c r="BU5" s="119"/>
      <c r="BV5" s="119" t="s">
        <v>238</v>
      </c>
      <c r="BW5" s="155" t="s">
        <v>246</v>
      </c>
      <c r="BX5" s="156"/>
      <c r="BZ5" s="3"/>
      <c r="CB5" s="4" t="s">
        <v>18</v>
      </c>
      <c r="CC5" s="50" t="s">
        <v>195</v>
      </c>
    </row>
    <row r="6" spans="1:81" x14ac:dyDescent="0.25">
      <c r="A6" s="37" t="s">
        <v>27</v>
      </c>
      <c r="B6" s="66"/>
      <c r="C6" s="68">
        <v>43527</v>
      </c>
      <c r="D6" s="68">
        <v>43527</v>
      </c>
      <c r="E6" s="68">
        <v>43527</v>
      </c>
      <c r="F6" s="68">
        <v>43527</v>
      </c>
      <c r="G6" s="68">
        <v>43534</v>
      </c>
      <c r="H6" s="68">
        <v>43534</v>
      </c>
      <c r="I6" s="68">
        <v>43541</v>
      </c>
      <c r="J6" s="68">
        <v>43548</v>
      </c>
      <c r="K6" s="68">
        <v>43548</v>
      </c>
      <c r="L6" s="68">
        <v>43555</v>
      </c>
      <c r="M6" s="68">
        <v>43562</v>
      </c>
      <c r="N6" s="68">
        <v>43562</v>
      </c>
      <c r="O6" s="68">
        <v>43562</v>
      </c>
      <c r="P6" s="68">
        <v>43575</v>
      </c>
      <c r="Q6" s="68">
        <v>43576</v>
      </c>
      <c r="R6" s="68">
        <v>43583</v>
      </c>
      <c r="S6" s="68">
        <v>43590</v>
      </c>
      <c r="T6" s="68">
        <v>43597</v>
      </c>
      <c r="U6" s="68">
        <v>43597</v>
      </c>
      <c r="V6" s="68">
        <v>43604</v>
      </c>
      <c r="W6" s="68">
        <v>43604</v>
      </c>
      <c r="X6" s="68">
        <v>43604</v>
      </c>
      <c r="Y6" s="68">
        <v>43604</v>
      </c>
      <c r="Z6" s="68">
        <v>43604</v>
      </c>
      <c r="AA6" s="68">
        <v>43611</v>
      </c>
      <c r="AB6" s="68">
        <v>43618</v>
      </c>
      <c r="AC6" s="68">
        <v>43624</v>
      </c>
      <c r="AD6" s="68">
        <v>43624</v>
      </c>
      <c r="AE6" s="68">
        <v>43632</v>
      </c>
      <c r="AF6" s="68">
        <v>43632</v>
      </c>
      <c r="AG6" s="68">
        <v>43632</v>
      </c>
      <c r="AH6" s="68">
        <v>43646</v>
      </c>
      <c r="AI6" s="68">
        <v>43646</v>
      </c>
      <c r="AJ6" s="68">
        <v>43646</v>
      </c>
      <c r="AK6" s="68">
        <v>43653</v>
      </c>
      <c r="AL6" s="68">
        <v>43653</v>
      </c>
      <c r="AM6" s="68">
        <v>43708</v>
      </c>
      <c r="AN6" s="105">
        <v>43716</v>
      </c>
      <c r="AO6" s="105">
        <v>43723</v>
      </c>
      <c r="AP6" s="105">
        <v>43730</v>
      </c>
      <c r="AQ6" s="105">
        <v>43744</v>
      </c>
      <c r="AR6" s="105">
        <v>43744</v>
      </c>
      <c r="AS6" s="105">
        <v>43751</v>
      </c>
      <c r="AT6" s="105">
        <v>43751</v>
      </c>
      <c r="AU6" s="105">
        <v>43751</v>
      </c>
      <c r="AV6" s="113">
        <v>43758</v>
      </c>
      <c r="AW6" s="113">
        <v>43758</v>
      </c>
      <c r="AX6" s="113">
        <v>43772</v>
      </c>
      <c r="AY6" s="113">
        <v>43779</v>
      </c>
      <c r="AZ6" s="113">
        <v>43779</v>
      </c>
      <c r="BA6" s="113">
        <v>43786</v>
      </c>
      <c r="BB6" s="113">
        <v>43786</v>
      </c>
      <c r="BC6" s="113">
        <v>43786</v>
      </c>
      <c r="BD6" s="113">
        <v>43793</v>
      </c>
      <c r="BE6" s="113">
        <v>43793</v>
      </c>
      <c r="BF6" s="113">
        <v>43793</v>
      </c>
      <c r="BG6" s="113">
        <v>43793</v>
      </c>
      <c r="BH6" s="122">
        <v>43799</v>
      </c>
      <c r="BI6" s="122">
        <v>43800</v>
      </c>
      <c r="BJ6" s="122">
        <v>43807</v>
      </c>
      <c r="BK6" s="122">
        <v>43814</v>
      </c>
      <c r="BL6" s="122">
        <v>43821</v>
      </c>
      <c r="BM6" s="122">
        <v>43842</v>
      </c>
      <c r="BN6" s="122">
        <v>43849</v>
      </c>
      <c r="BO6" s="122">
        <v>43849</v>
      </c>
      <c r="BP6" s="122">
        <v>43856</v>
      </c>
      <c r="BQ6" s="122">
        <v>43863</v>
      </c>
      <c r="BR6" s="122">
        <v>43863</v>
      </c>
      <c r="BS6" s="122">
        <v>43863</v>
      </c>
      <c r="BT6" s="122">
        <v>43863</v>
      </c>
      <c r="BU6" s="122">
        <v>43870</v>
      </c>
      <c r="BV6" s="122">
        <v>43870</v>
      </c>
      <c r="BW6" s="69"/>
      <c r="BX6" s="70"/>
      <c r="BZ6" s="1"/>
      <c r="CB6" s="51"/>
      <c r="CC6" s="50" t="s">
        <v>196</v>
      </c>
    </row>
    <row r="7" spans="1:81" x14ac:dyDescent="0.25">
      <c r="A7" s="37" t="s">
        <v>28</v>
      </c>
      <c r="B7" s="66"/>
      <c r="C7" s="72" t="s">
        <v>35</v>
      </c>
      <c r="D7" s="72" t="s">
        <v>35</v>
      </c>
      <c r="E7" s="72" t="s">
        <v>35</v>
      </c>
      <c r="F7" s="72" t="s">
        <v>35</v>
      </c>
      <c r="G7" s="72" t="s">
        <v>32</v>
      </c>
      <c r="H7" s="72" t="s">
        <v>32</v>
      </c>
      <c r="I7" s="71" t="s">
        <v>36</v>
      </c>
      <c r="J7" s="72" t="s">
        <v>31</v>
      </c>
      <c r="K7" s="71"/>
      <c r="L7" s="71"/>
      <c r="M7" s="72" t="s">
        <v>32</v>
      </c>
      <c r="N7" s="72" t="s">
        <v>32</v>
      </c>
      <c r="O7" s="72" t="s">
        <v>32</v>
      </c>
      <c r="P7" s="72" t="s">
        <v>41</v>
      </c>
      <c r="Q7" s="72" t="s">
        <v>34</v>
      </c>
      <c r="R7" s="72" t="s">
        <v>41</v>
      </c>
      <c r="S7" s="68" t="s">
        <v>37</v>
      </c>
      <c r="T7" s="72" t="s">
        <v>32</v>
      </c>
      <c r="U7" s="72" t="s">
        <v>32</v>
      </c>
      <c r="V7" s="72" t="s">
        <v>35</v>
      </c>
      <c r="W7" s="72" t="s">
        <v>35</v>
      </c>
      <c r="X7" s="72" t="s">
        <v>35</v>
      </c>
      <c r="Y7" s="72" t="s">
        <v>35</v>
      </c>
      <c r="Z7" s="72" t="s">
        <v>35</v>
      </c>
      <c r="AA7" s="72" t="s">
        <v>34</v>
      </c>
      <c r="AB7" s="72" t="s">
        <v>38</v>
      </c>
      <c r="AC7" s="72" t="s">
        <v>39</v>
      </c>
      <c r="AD7" s="72" t="s">
        <v>33</v>
      </c>
      <c r="AE7" s="72" t="s">
        <v>32</v>
      </c>
      <c r="AF7" s="72" t="s">
        <v>32</v>
      </c>
      <c r="AG7" s="72" t="s">
        <v>32</v>
      </c>
      <c r="AH7" s="72" t="s">
        <v>34</v>
      </c>
      <c r="AI7" s="72" t="s">
        <v>40</v>
      </c>
      <c r="AJ7" s="72" t="s">
        <v>41</v>
      </c>
      <c r="AK7" s="72" t="s">
        <v>30</v>
      </c>
      <c r="AL7" s="72" t="s">
        <v>38</v>
      </c>
      <c r="AM7" s="72" t="s">
        <v>42</v>
      </c>
      <c r="AN7" s="106" t="s">
        <v>29</v>
      </c>
      <c r="AO7" s="106" t="s">
        <v>29</v>
      </c>
      <c r="AP7" s="107" t="s">
        <v>204</v>
      </c>
      <c r="AQ7" s="107" t="s">
        <v>206</v>
      </c>
      <c r="AR7" s="106" t="s">
        <v>29</v>
      </c>
      <c r="AS7" s="107" t="s">
        <v>30</v>
      </c>
      <c r="AT7" s="107" t="s">
        <v>30</v>
      </c>
      <c r="AU7" s="107" t="s">
        <v>30</v>
      </c>
      <c r="AV7" s="107" t="s">
        <v>29</v>
      </c>
      <c r="AW7" s="107" t="s">
        <v>29</v>
      </c>
      <c r="AX7" s="107" t="s">
        <v>29</v>
      </c>
      <c r="AY7" s="107" t="s">
        <v>32</v>
      </c>
      <c r="AZ7" s="107" t="s">
        <v>32</v>
      </c>
      <c r="BA7" s="107" t="s">
        <v>32</v>
      </c>
      <c r="BB7" s="107" t="s">
        <v>32</v>
      </c>
      <c r="BC7" s="107" t="s">
        <v>32</v>
      </c>
      <c r="BD7" s="107" t="s">
        <v>30</v>
      </c>
      <c r="BE7" s="107" t="s">
        <v>30</v>
      </c>
      <c r="BF7" s="107" t="s">
        <v>30</v>
      </c>
      <c r="BG7" s="107" t="s">
        <v>30</v>
      </c>
      <c r="BH7" s="120" t="s">
        <v>30</v>
      </c>
      <c r="BI7" s="120" t="s">
        <v>224</v>
      </c>
      <c r="BJ7" s="120" t="s">
        <v>29</v>
      </c>
      <c r="BK7" s="120" t="s">
        <v>225</v>
      </c>
      <c r="BL7" s="120" t="s">
        <v>226</v>
      </c>
      <c r="BM7" s="120" t="s">
        <v>230</v>
      </c>
      <c r="BN7" s="120" t="s">
        <v>226</v>
      </c>
      <c r="BO7" s="120" t="s">
        <v>226</v>
      </c>
      <c r="BP7" s="120" t="s">
        <v>29</v>
      </c>
      <c r="BQ7" s="120" t="s">
        <v>35</v>
      </c>
      <c r="BR7" s="120" t="s">
        <v>35</v>
      </c>
      <c r="BS7" s="120" t="s">
        <v>35</v>
      </c>
      <c r="BT7" s="120" t="s">
        <v>35</v>
      </c>
      <c r="BU7" s="120" t="s">
        <v>239</v>
      </c>
      <c r="BV7" s="120" t="s">
        <v>240</v>
      </c>
      <c r="BW7" s="27" t="s">
        <v>43</v>
      </c>
      <c r="BX7" s="27" t="s">
        <v>44</v>
      </c>
      <c r="BZ7" s="1"/>
      <c r="CB7" s="27" t="s">
        <v>236</v>
      </c>
      <c r="CC7" s="50" t="s">
        <v>66</v>
      </c>
    </row>
    <row r="8" spans="1:81" x14ac:dyDescent="0.25">
      <c r="A8" s="37" t="s">
        <v>45</v>
      </c>
      <c r="B8" s="66"/>
      <c r="C8" s="72" t="s">
        <v>56</v>
      </c>
      <c r="D8" s="72" t="s">
        <v>47</v>
      </c>
      <c r="E8" s="72" t="s">
        <v>46</v>
      </c>
      <c r="F8" s="72" t="s">
        <v>49</v>
      </c>
      <c r="G8" s="72" t="s">
        <v>50</v>
      </c>
      <c r="H8" s="72" t="s">
        <v>50</v>
      </c>
      <c r="I8" s="72" t="s">
        <v>57</v>
      </c>
      <c r="J8" s="72" t="s">
        <v>54</v>
      </c>
      <c r="K8" s="72" t="s">
        <v>58</v>
      </c>
      <c r="L8" s="72" t="s">
        <v>30</v>
      </c>
      <c r="M8" s="72" t="s">
        <v>51</v>
      </c>
      <c r="N8" s="72" t="s">
        <v>52</v>
      </c>
      <c r="O8" s="72" t="s">
        <v>51</v>
      </c>
      <c r="P8" s="72" t="s">
        <v>197</v>
      </c>
      <c r="Q8" s="72" t="s">
        <v>55</v>
      </c>
      <c r="R8" s="72" t="s">
        <v>197</v>
      </c>
      <c r="S8" s="72" t="s">
        <v>59</v>
      </c>
      <c r="T8" s="72" t="s">
        <v>50</v>
      </c>
      <c r="U8" s="72" t="s">
        <v>50</v>
      </c>
      <c r="V8" s="72" t="s">
        <v>56</v>
      </c>
      <c r="W8" s="72" t="s">
        <v>47</v>
      </c>
      <c r="X8" s="72" t="s">
        <v>47</v>
      </c>
      <c r="Y8" s="72" t="s">
        <v>46</v>
      </c>
      <c r="Z8" s="72" t="s">
        <v>49</v>
      </c>
      <c r="AA8" s="72" t="s">
        <v>60</v>
      </c>
      <c r="AB8" s="72"/>
      <c r="AC8" s="72" t="s">
        <v>61</v>
      </c>
      <c r="AD8" s="72" t="s">
        <v>62</v>
      </c>
      <c r="AE8" s="72" t="s">
        <v>51</v>
      </c>
      <c r="AF8" s="72" t="s">
        <v>52</v>
      </c>
      <c r="AG8" s="72" t="s">
        <v>51</v>
      </c>
      <c r="AH8" s="72" t="s">
        <v>55</v>
      </c>
      <c r="AI8" s="72" t="s">
        <v>60</v>
      </c>
      <c r="AJ8" s="72" t="s">
        <v>63</v>
      </c>
      <c r="AK8" s="72" t="s">
        <v>59</v>
      </c>
      <c r="AL8" s="72" t="s">
        <v>53</v>
      </c>
      <c r="AM8" s="72" t="s">
        <v>59</v>
      </c>
      <c r="AN8" s="106"/>
      <c r="AO8" s="106"/>
      <c r="AP8" s="107"/>
      <c r="AQ8" s="107" t="s">
        <v>49</v>
      </c>
      <c r="AR8" s="107" t="s">
        <v>69</v>
      </c>
      <c r="AS8" s="107" t="s">
        <v>207</v>
      </c>
      <c r="AT8" s="107" t="s">
        <v>47</v>
      </c>
      <c r="AU8" s="107" t="s">
        <v>56</v>
      </c>
      <c r="AV8" s="107">
        <v>43500</v>
      </c>
      <c r="AW8" s="107" t="s">
        <v>208</v>
      </c>
      <c r="AX8" s="107" t="s">
        <v>30</v>
      </c>
      <c r="AY8" s="107" t="s">
        <v>50</v>
      </c>
      <c r="AZ8" s="107" t="s">
        <v>50</v>
      </c>
      <c r="BA8" s="107" t="s">
        <v>73</v>
      </c>
      <c r="BB8" s="107" t="s">
        <v>73</v>
      </c>
      <c r="BC8" s="107" t="s">
        <v>50</v>
      </c>
      <c r="BD8" s="107" t="s">
        <v>56</v>
      </c>
      <c r="BE8" s="107" t="s">
        <v>207</v>
      </c>
      <c r="BF8" s="107" t="s">
        <v>47</v>
      </c>
      <c r="BG8" s="107" t="s">
        <v>47</v>
      </c>
      <c r="BH8" s="120" t="s">
        <v>206</v>
      </c>
      <c r="BI8" s="120" t="s">
        <v>206</v>
      </c>
      <c r="BJ8" s="120" t="s">
        <v>227</v>
      </c>
      <c r="BK8" s="120"/>
      <c r="BL8" s="120" t="s">
        <v>70</v>
      </c>
      <c r="BM8" s="120"/>
      <c r="BN8" s="120" t="s">
        <v>68</v>
      </c>
      <c r="BO8" s="120" t="s">
        <v>68</v>
      </c>
      <c r="BP8" s="150" t="s">
        <v>231</v>
      </c>
      <c r="BQ8" s="150" t="s">
        <v>241</v>
      </c>
      <c r="BR8" s="150" t="s">
        <v>46</v>
      </c>
      <c r="BS8" s="150" t="s">
        <v>49</v>
      </c>
      <c r="BT8" s="150" t="s">
        <v>242</v>
      </c>
      <c r="BU8" s="150"/>
      <c r="BV8" s="120" t="s">
        <v>206</v>
      </c>
      <c r="BW8" s="27" t="s">
        <v>64</v>
      </c>
      <c r="BX8" s="27" t="s">
        <v>65</v>
      </c>
      <c r="BZ8" s="1"/>
      <c r="CB8" s="27"/>
      <c r="CC8" s="52" t="s">
        <v>198</v>
      </c>
    </row>
    <row r="9" spans="1:81" x14ac:dyDescent="0.25">
      <c r="A9" s="29"/>
      <c r="B9" s="66"/>
      <c r="C9" s="72" t="s">
        <v>67</v>
      </c>
      <c r="D9" s="72" t="s">
        <v>68</v>
      </c>
      <c r="E9" s="72" t="s">
        <v>70</v>
      </c>
      <c r="F9" s="72" t="s">
        <v>70</v>
      </c>
      <c r="G9" s="72" t="s">
        <v>71</v>
      </c>
      <c r="H9" s="72" t="s">
        <v>72</v>
      </c>
      <c r="I9" s="73" t="s">
        <v>75</v>
      </c>
      <c r="J9" s="73" t="s">
        <v>76</v>
      </c>
      <c r="K9" s="72"/>
      <c r="L9" s="72" t="s">
        <v>77</v>
      </c>
      <c r="M9" s="72" t="s">
        <v>73</v>
      </c>
      <c r="N9" s="72" t="s">
        <v>73</v>
      </c>
      <c r="O9" s="72" t="s">
        <v>50</v>
      </c>
      <c r="P9" s="72" t="s">
        <v>78</v>
      </c>
      <c r="Q9" s="72" t="s">
        <v>68</v>
      </c>
      <c r="R9" s="72" t="s">
        <v>78</v>
      </c>
      <c r="S9" s="72"/>
      <c r="T9" s="72" t="s">
        <v>71</v>
      </c>
      <c r="U9" s="72" t="s">
        <v>72</v>
      </c>
      <c r="V9" s="72" t="s">
        <v>29</v>
      </c>
      <c r="W9" s="72" t="s">
        <v>67</v>
      </c>
      <c r="X9" s="72" t="s">
        <v>67</v>
      </c>
      <c r="Y9" s="72" t="s">
        <v>68</v>
      </c>
      <c r="Z9" s="72" t="s">
        <v>68</v>
      </c>
      <c r="AA9" s="72" t="s">
        <v>67</v>
      </c>
      <c r="AB9" s="72" t="s">
        <v>68</v>
      </c>
      <c r="AC9" s="72"/>
      <c r="AD9" s="72" t="s">
        <v>29</v>
      </c>
      <c r="AE9" s="72" t="s">
        <v>73</v>
      </c>
      <c r="AF9" s="72" t="s">
        <v>73</v>
      </c>
      <c r="AG9" s="72" t="s">
        <v>50</v>
      </c>
      <c r="AH9" s="72" t="s">
        <v>67</v>
      </c>
      <c r="AI9" s="72" t="s">
        <v>79</v>
      </c>
      <c r="AJ9" s="72" t="s">
        <v>53</v>
      </c>
      <c r="AK9" s="72"/>
      <c r="AL9" s="72" t="s">
        <v>74</v>
      </c>
      <c r="AM9" s="72"/>
      <c r="AN9" s="106"/>
      <c r="AO9" s="106"/>
      <c r="AP9" s="107"/>
      <c r="AQ9" s="107" t="s">
        <v>68</v>
      </c>
      <c r="AR9" s="107"/>
      <c r="AS9" s="107" t="s">
        <v>209</v>
      </c>
      <c r="AT9" s="107" t="s">
        <v>68</v>
      </c>
      <c r="AU9" s="107" t="s">
        <v>210</v>
      </c>
      <c r="AV9" s="107"/>
      <c r="AW9" s="107" t="s">
        <v>48</v>
      </c>
      <c r="AX9" s="107" t="s">
        <v>50</v>
      </c>
      <c r="AY9" s="107" t="s">
        <v>71</v>
      </c>
      <c r="AZ9" s="107" t="s">
        <v>217</v>
      </c>
      <c r="BA9" s="107" t="s">
        <v>218</v>
      </c>
      <c r="BB9" s="107" t="s">
        <v>219</v>
      </c>
      <c r="BC9" s="107" t="s">
        <v>51</v>
      </c>
      <c r="BD9" s="107" t="s">
        <v>29</v>
      </c>
      <c r="BE9" s="107" t="s">
        <v>68</v>
      </c>
      <c r="BF9" s="107" t="s">
        <v>67</v>
      </c>
      <c r="BG9" s="107" t="s">
        <v>67</v>
      </c>
      <c r="BH9" s="120" t="s">
        <v>229</v>
      </c>
      <c r="BI9" s="120"/>
      <c r="BJ9" s="120" t="s">
        <v>228</v>
      </c>
      <c r="BK9" s="120"/>
      <c r="BL9" s="120"/>
      <c r="BM9" s="120"/>
      <c r="BN9" s="120" t="s">
        <v>232</v>
      </c>
      <c r="BO9" s="120" t="s">
        <v>233</v>
      </c>
      <c r="BP9" s="120"/>
      <c r="BQ9" s="120" t="s">
        <v>243</v>
      </c>
      <c r="BR9" s="120" t="s">
        <v>244</v>
      </c>
      <c r="BS9" s="120" t="s">
        <v>244</v>
      </c>
      <c r="BT9" s="120" t="s">
        <v>67</v>
      </c>
      <c r="BU9" s="120"/>
      <c r="BV9" s="120" t="s">
        <v>245</v>
      </c>
      <c r="BW9" s="27" t="s">
        <v>80</v>
      </c>
      <c r="BX9" s="27" t="s">
        <v>81</v>
      </c>
      <c r="BZ9" s="3"/>
      <c r="CB9" s="53">
        <v>2020</v>
      </c>
      <c r="CC9" s="52" t="s">
        <v>199</v>
      </c>
    </row>
    <row r="10" spans="1:81" x14ac:dyDescent="0.25">
      <c r="A10" s="38" t="s">
        <v>82</v>
      </c>
      <c r="B10" s="74"/>
      <c r="C10" s="75" t="s">
        <v>88</v>
      </c>
      <c r="D10" s="75" t="s">
        <v>88</v>
      </c>
      <c r="E10" s="75" t="s">
        <v>88</v>
      </c>
      <c r="F10" s="75" t="s">
        <v>88</v>
      </c>
      <c r="G10" s="75" t="s">
        <v>87</v>
      </c>
      <c r="H10" s="75" t="s">
        <v>87</v>
      </c>
      <c r="I10" s="75" t="s">
        <v>83</v>
      </c>
      <c r="J10" s="75" t="s">
        <v>88</v>
      </c>
      <c r="K10" s="75" t="s">
        <v>88</v>
      </c>
      <c r="L10" s="75" t="s">
        <v>91</v>
      </c>
      <c r="M10" s="75" t="s">
        <v>89</v>
      </c>
      <c r="N10" s="75" t="s">
        <v>89</v>
      </c>
      <c r="O10" s="75" t="s">
        <v>90</v>
      </c>
      <c r="P10" s="75" t="s">
        <v>88</v>
      </c>
      <c r="Q10" s="75" t="s">
        <v>84</v>
      </c>
      <c r="R10" s="75" t="s">
        <v>88</v>
      </c>
      <c r="S10" s="75" t="s">
        <v>86</v>
      </c>
      <c r="T10" s="75" t="s">
        <v>87</v>
      </c>
      <c r="U10" s="75" t="s">
        <v>87</v>
      </c>
      <c r="V10" s="75" t="s">
        <v>88</v>
      </c>
      <c r="W10" s="75" t="s">
        <v>88</v>
      </c>
      <c r="X10" s="75" t="s">
        <v>88</v>
      </c>
      <c r="Y10" s="75" t="s">
        <v>88</v>
      </c>
      <c r="Z10" s="75" t="s">
        <v>88</v>
      </c>
      <c r="AA10" s="75" t="s">
        <v>88</v>
      </c>
      <c r="AB10" s="75" t="s">
        <v>88</v>
      </c>
      <c r="AC10" s="75" t="s">
        <v>86</v>
      </c>
      <c r="AD10" s="75" t="s">
        <v>83</v>
      </c>
      <c r="AE10" s="75" t="s">
        <v>89</v>
      </c>
      <c r="AF10" s="75" t="s">
        <v>89</v>
      </c>
      <c r="AG10" s="75" t="s">
        <v>90</v>
      </c>
      <c r="AH10" s="75" t="s">
        <v>84</v>
      </c>
      <c r="AI10" s="75" t="s">
        <v>88</v>
      </c>
      <c r="AJ10" s="75" t="s">
        <v>83</v>
      </c>
      <c r="AK10" s="75" t="s">
        <v>86</v>
      </c>
      <c r="AL10" s="75" t="s">
        <v>88</v>
      </c>
      <c r="AM10" s="75" t="s">
        <v>92</v>
      </c>
      <c r="AN10" s="108" t="s">
        <v>83</v>
      </c>
      <c r="AO10" s="108" t="s">
        <v>86</v>
      </c>
      <c r="AP10" s="109" t="s">
        <v>205</v>
      </c>
      <c r="AQ10" s="109" t="s">
        <v>90</v>
      </c>
      <c r="AR10" s="109" t="s">
        <v>86</v>
      </c>
      <c r="AS10" s="109" t="s">
        <v>85</v>
      </c>
      <c r="AT10" s="109" t="s">
        <v>85</v>
      </c>
      <c r="AU10" s="109" t="s">
        <v>85</v>
      </c>
      <c r="AV10" s="109" t="s">
        <v>59</v>
      </c>
      <c r="AW10" s="109" t="s">
        <v>85</v>
      </c>
      <c r="AX10" s="109" t="s">
        <v>86</v>
      </c>
      <c r="AY10" s="109" t="s">
        <v>87</v>
      </c>
      <c r="AZ10" s="109" t="s">
        <v>87</v>
      </c>
      <c r="BA10" s="109" t="s">
        <v>89</v>
      </c>
      <c r="BB10" s="109" t="s">
        <v>220</v>
      </c>
      <c r="BC10" s="109" t="s">
        <v>90</v>
      </c>
      <c r="BD10" s="109" t="s">
        <v>85</v>
      </c>
      <c r="BE10" s="109" t="s">
        <v>85</v>
      </c>
      <c r="BF10" s="109" t="s">
        <v>85</v>
      </c>
      <c r="BG10" s="109" t="s">
        <v>85</v>
      </c>
      <c r="BH10" s="121" t="s">
        <v>85</v>
      </c>
      <c r="BI10" s="121" t="s">
        <v>87</v>
      </c>
      <c r="BJ10" s="121" t="s">
        <v>88</v>
      </c>
      <c r="BK10" s="121" t="s">
        <v>88</v>
      </c>
      <c r="BL10" s="121" t="s">
        <v>88</v>
      </c>
      <c r="BM10" s="121" t="s">
        <v>88</v>
      </c>
      <c r="BN10" s="121" t="s">
        <v>88</v>
      </c>
      <c r="BO10" s="121" t="s">
        <v>88</v>
      </c>
      <c r="BP10" s="121" t="s">
        <v>234</v>
      </c>
      <c r="BQ10" s="121" t="s">
        <v>88</v>
      </c>
      <c r="BR10" s="121" t="s">
        <v>88</v>
      </c>
      <c r="BS10" s="121" t="s">
        <v>88</v>
      </c>
      <c r="BT10" s="121" t="s">
        <v>88</v>
      </c>
      <c r="BU10" s="121" t="s">
        <v>88</v>
      </c>
      <c r="BV10" s="121" t="s">
        <v>85</v>
      </c>
      <c r="BW10" s="76"/>
      <c r="BX10" s="28"/>
      <c r="BZ10" s="5"/>
      <c r="CB10" s="6"/>
      <c r="CC10" s="54"/>
    </row>
    <row r="11" spans="1:81" x14ac:dyDescent="0.25">
      <c r="A11" s="97" t="s">
        <v>93</v>
      </c>
      <c r="B11" s="7" t="s">
        <v>94</v>
      </c>
      <c r="C11" s="41"/>
      <c r="D11" s="41"/>
      <c r="E11" s="41"/>
      <c r="F11" s="41">
        <v>1221</v>
      </c>
      <c r="G11" s="41"/>
      <c r="H11" s="41"/>
      <c r="I11" s="41"/>
      <c r="J11" s="41"/>
      <c r="K11" s="41"/>
      <c r="L11" s="41"/>
      <c r="M11" s="41"/>
      <c r="N11" s="41"/>
      <c r="O11" s="41">
        <v>1029</v>
      </c>
      <c r="P11" s="41"/>
      <c r="Q11" s="41">
        <v>405</v>
      </c>
      <c r="R11" s="41"/>
      <c r="S11" s="41"/>
      <c r="T11" s="41"/>
      <c r="U11" s="41"/>
      <c r="V11" s="41"/>
      <c r="W11" s="41"/>
      <c r="X11" s="41"/>
      <c r="Y11" s="41"/>
      <c r="Z11" s="41">
        <v>1179</v>
      </c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101"/>
      <c r="AO11" s="41"/>
      <c r="AP11" s="41"/>
      <c r="AQ11" s="41"/>
      <c r="AR11" s="41"/>
      <c r="AS11" s="147">
        <v>1214</v>
      </c>
      <c r="AT11" s="41"/>
      <c r="AU11" s="41"/>
      <c r="AV11" s="41"/>
      <c r="AW11" s="41"/>
      <c r="AX11" s="41"/>
      <c r="AY11" s="41"/>
      <c r="AZ11" s="41"/>
      <c r="BA11" s="41"/>
      <c r="BB11" s="41"/>
      <c r="BC11" s="41">
        <v>497</v>
      </c>
      <c r="BD11" s="41"/>
      <c r="BE11" s="41">
        <v>1799</v>
      </c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>
        <v>1052</v>
      </c>
      <c r="BT11" s="41"/>
      <c r="BU11" s="41"/>
      <c r="BV11" s="41"/>
      <c r="BW11" s="33">
        <f>IF(SUM(C11:BV11)=0,"",SUM(C11:BV11))</f>
        <v>8396</v>
      </c>
      <c r="BX11" s="8"/>
      <c r="BY11" s="11"/>
      <c r="BZ11" s="80" t="s">
        <v>93</v>
      </c>
      <c r="CB11" s="25">
        <v>8396</v>
      </c>
      <c r="CC11" s="145">
        <f>+BW11-CB11</f>
        <v>0</v>
      </c>
    </row>
    <row r="12" spans="1:81" x14ac:dyDescent="0.25">
      <c r="A12" s="98" t="s">
        <v>95</v>
      </c>
      <c r="B12" s="9" t="s">
        <v>96</v>
      </c>
      <c r="C12" s="41"/>
      <c r="D12" s="41"/>
      <c r="E12" s="41"/>
      <c r="F12" s="41">
        <v>9</v>
      </c>
      <c r="G12" s="41"/>
      <c r="H12" s="41"/>
      <c r="I12" s="41"/>
      <c r="J12" s="41"/>
      <c r="K12" s="41"/>
      <c r="L12" s="41"/>
      <c r="M12" s="41"/>
      <c r="N12" s="41"/>
      <c r="O12" s="41">
        <v>7</v>
      </c>
      <c r="P12" s="41"/>
      <c r="Q12" s="41">
        <v>3</v>
      </c>
      <c r="R12" s="41"/>
      <c r="S12" s="41"/>
      <c r="T12" s="41"/>
      <c r="U12" s="41"/>
      <c r="V12" s="41"/>
      <c r="W12" s="41"/>
      <c r="X12" s="41"/>
      <c r="Y12" s="41"/>
      <c r="Z12" s="41">
        <v>9</v>
      </c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101"/>
      <c r="AO12" s="101"/>
      <c r="AP12" s="101"/>
      <c r="AQ12" s="41"/>
      <c r="AR12" s="41"/>
      <c r="AS12" s="41">
        <v>9</v>
      </c>
      <c r="AT12" s="41"/>
      <c r="AU12" s="41"/>
      <c r="AV12" s="41"/>
      <c r="AW12" s="41"/>
      <c r="AX12" s="41"/>
      <c r="AY12" s="41"/>
      <c r="AZ12" s="41"/>
      <c r="BA12" s="41"/>
      <c r="BB12" s="41"/>
      <c r="BC12" s="41">
        <v>4</v>
      </c>
      <c r="BD12" s="41"/>
      <c r="BE12" s="41">
        <v>14</v>
      </c>
      <c r="BF12" s="41"/>
      <c r="BG12" s="41"/>
      <c r="BH12" s="41"/>
      <c r="BI12" s="41"/>
      <c r="BJ12" s="41"/>
      <c r="BK12" s="41"/>
      <c r="BL12" s="41"/>
      <c r="BM12" s="41"/>
      <c r="BN12" s="41"/>
      <c r="BO12" s="41"/>
      <c r="BP12" s="41"/>
      <c r="BQ12" s="41"/>
      <c r="BR12" s="41"/>
      <c r="BS12" s="41">
        <v>9</v>
      </c>
      <c r="BT12" s="41"/>
      <c r="BU12" s="41"/>
      <c r="BV12" s="41"/>
      <c r="BW12" s="33">
        <f>IF(SUM(C12:BV12)=0,"",SUM(C12:BV12))</f>
        <v>64</v>
      </c>
      <c r="BX12" s="27">
        <f>IF(COUNTA(C12:BV12)=0,"",COUNTA(C12:BV12))</f>
        <v>8</v>
      </c>
      <c r="BY12" s="11"/>
      <c r="BZ12" s="81" t="s">
        <v>95</v>
      </c>
      <c r="CB12" s="27">
        <v>64</v>
      </c>
      <c r="CC12" s="33">
        <f>+BW12-CB12</f>
        <v>0</v>
      </c>
    </row>
    <row r="13" spans="1:81" x14ac:dyDescent="0.25">
      <c r="A13" s="99" t="s">
        <v>97</v>
      </c>
      <c r="B13" s="9" t="s">
        <v>98</v>
      </c>
      <c r="C13" s="30"/>
      <c r="D13" s="30"/>
      <c r="E13" s="30"/>
      <c r="F13" s="30">
        <f>IF(F11="","",F11/F12)</f>
        <v>135.66666666666666</v>
      </c>
      <c r="G13" s="30"/>
      <c r="H13" s="30"/>
      <c r="I13" s="30"/>
      <c r="J13" s="30"/>
      <c r="K13" s="30"/>
      <c r="L13" s="30"/>
      <c r="M13" s="30"/>
      <c r="N13" s="30"/>
      <c r="O13" s="30">
        <f>IF(O11="","",O11/O12)</f>
        <v>147</v>
      </c>
      <c r="P13" s="30"/>
      <c r="Q13" s="30">
        <f>IF(Q11="","",Q11/Q12)</f>
        <v>135</v>
      </c>
      <c r="R13" s="30"/>
      <c r="S13" s="30"/>
      <c r="T13" s="30"/>
      <c r="U13" s="30"/>
      <c r="V13" s="30"/>
      <c r="W13" s="30"/>
      <c r="X13" s="30"/>
      <c r="Y13" s="30"/>
      <c r="Z13" s="30">
        <f>IF(Z11="","",Z11/Z12)</f>
        <v>131</v>
      </c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110"/>
      <c r="AO13" s="35"/>
      <c r="AP13" s="35"/>
      <c r="AQ13" s="35"/>
      <c r="AR13" s="35"/>
      <c r="AS13" s="30">
        <f>IF(AS11="","",AS11/AS12)</f>
        <v>134.88888888888889</v>
      </c>
      <c r="AT13" s="35"/>
      <c r="AU13" s="35"/>
      <c r="AV13" s="35"/>
      <c r="AW13" s="35"/>
      <c r="AX13" s="35"/>
      <c r="AY13" s="35"/>
      <c r="AZ13" s="35"/>
      <c r="BA13" s="35"/>
      <c r="BB13" s="35"/>
      <c r="BC13" s="30">
        <f>IF(BC11="","",BC11/BC12)</f>
        <v>124.25</v>
      </c>
      <c r="BD13" s="30"/>
      <c r="BE13" s="30">
        <f>IF(BE11="","",BE11/BE12)</f>
        <v>128.5</v>
      </c>
      <c r="BF13" s="30"/>
      <c r="BG13" s="30"/>
      <c r="BH13" s="144"/>
      <c r="BI13" s="30"/>
      <c r="BJ13" s="30"/>
      <c r="BK13" s="30"/>
      <c r="BL13" s="30"/>
      <c r="BM13" s="144"/>
      <c r="BN13" s="144"/>
      <c r="BO13" s="144"/>
      <c r="BP13" s="144"/>
      <c r="BQ13" s="144"/>
      <c r="BR13" s="144"/>
      <c r="BS13" s="144">
        <f>IF(BS11="","",BS11/BS12)</f>
        <v>116.88888888888889</v>
      </c>
      <c r="BT13" s="144"/>
      <c r="BU13" s="144"/>
      <c r="BV13" s="144"/>
      <c r="BW13" s="30">
        <f>IF(BW11="","",BW11/BW12)</f>
        <v>131.1875</v>
      </c>
      <c r="BX13" s="10"/>
      <c r="BY13" s="11"/>
      <c r="BZ13" s="82" t="s">
        <v>97</v>
      </c>
      <c r="CB13" s="30">
        <f>IF(CB11="","",CB11/CB12)</f>
        <v>131.1875</v>
      </c>
      <c r="CC13" s="55"/>
    </row>
    <row r="14" spans="1:81" x14ac:dyDescent="0.25">
      <c r="A14" s="83" t="s">
        <v>99</v>
      </c>
      <c r="B14" s="7" t="s">
        <v>94</v>
      </c>
      <c r="C14" s="42"/>
      <c r="D14" s="42"/>
      <c r="E14" s="42"/>
      <c r="F14" s="42"/>
      <c r="G14" s="42"/>
      <c r="H14" s="42"/>
      <c r="I14" s="39">
        <v>1134</v>
      </c>
      <c r="J14" s="39"/>
      <c r="K14" s="39"/>
      <c r="L14" s="39"/>
      <c r="M14" s="39"/>
      <c r="N14" s="39">
        <v>945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>
        <v>836</v>
      </c>
      <c r="AG14" s="39"/>
      <c r="AH14" s="39"/>
      <c r="AI14" s="39"/>
      <c r="AJ14" s="39">
        <v>916</v>
      </c>
      <c r="AK14" s="39"/>
      <c r="AL14" s="39"/>
      <c r="AM14" s="39"/>
      <c r="AN14" s="101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39">
        <v>1165</v>
      </c>
      <c r="BB14" s="42"/>
      <c r="BC14" s="42"/>
      <c r="BD14" s="42"/>
      <c r="BE14" s="42"/>
      <c r="BF14" s="42"/>
      <c r="BG14" s="42"/>
      <c r="BH14" s="140"/>
      <c r="BI14" s="42"/>
      <c r="BJ14" s="146">
        <v>3492</v>
      </c>
      <c r="BK14" s="42"/>
      <c r="BL14" s="146">
        <v>1349</v>
      </c>
      <c r="BM14" s="146"/>
      <c r="BN14" s="152">
        <v>1520</v>
      </c>
      <c r="BO14" s="146"/>
      <c r="BP14" s="146"/>
      <c r="BQ14" s="146"/>
      <c r="BR14" s="146"/>
      <c r="BS14" s="146"/>
      <c r="BT14" s="146"/>
      <c r="BU14" s="146"/>
      <c r="BV14" s="146"/>
      <c r="BW14" s="145">
        <f t="shared" ref="BW14:BW15" si="0">IF(SUM(C14:BV14)=0,"",SUM(C14:BV14))</f>
        <v>11357</v>
      </c>
      <c r="BX14" s="141"/>
      <c r="BY14" s="11"/>
      <c r="BZ14" s="83" t="s">
        <v>99</v>
      </c>
      <c r="CB14" s="33">
        <v>9837</v>
      </c>
      <c r="CC14" s="151">
        <f>+BW14-CB14</f>
        <v>1520</v>
      </c>
    </row>
    <row r="15" spans="1:81" x14ac:dyDescent="0.25">
      <c r="A15" s="84" t="s">
        <v>100</v>
      </c>
      <c r="B15" s="9" t="s">
        <v>96</v>
      </c>
      <c r="C15" s="42"/>
      <c r="D15" s="42"/>
      <c r="E15" s="42"/>
      <c r="F15" s="42"/>
      <c r="G15" s="42"/>
      <c r="H15" s="42"/>
      <c r="I15" s="39">
        <v>6</v>
      </c>
      <c r="J15" s="39"/>
      <c r="K15" s="39"/>
      <c r="L15" s="39"/>
      <c r="M15" s="39"/>
      <c r="N15" s="39">
        <v>5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>
        <v>5</v>
      </c>
      <c r="AG15" s="39"/>
      <c r="AH15" s="39"/>
      <c r="AI15" s="39"/>
      <c r="AJ15" s="39">
        <v>6</v>
      </c>
      <c r="AK15" s="39"/>
      <c r="AL15" s="39"/>
      <c r="AM15" s="39"/>
      <c r="AN15" s="101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39">
        <v>7</v>
      </c>
      <c r="BB15" s="42"/>
      <c r="BC15" s="42"/>
      <c r="BD15" s="42"/>
      <c r="BE15" s="42"/>
      <c r="BF15" s="42"/>
      <c r="BG15" s="42"/>
      <c r="BH15" s="140"/>
      <c r="BI15" s="42"/>
      <c r="BJ15" s="146">
        <v>19</v>
      </c>
      <c r="BK15" s="42"/>
      <c r="BL15" s="146">
        <v>8</v>
      </c>
      <c r="BM15" s="146"/>
      <c r="BN15" s="152">
        <v>8</v>
      </c>
      <c r="BO15" s="146"/>
      <c r="BP15" s="146"/>
      <c r="BQ15" s="146"/>
      <c r="BR15" s="146"/>
      <c r="BS15" s="146"/>
      <c r="BT15" s="146"/>
      <c r="BU15" s="146"/>
      <c r="BV15" s="146"/>
      <c r="BW15" s="145">
        <f t="shared" si="0"/>
        <v>64</v>
      </c>
      <c r="BX15" s="143">
        <f t="shared" ref="BX15" si="1">IF(COUNTA(C15:BV15)=0,"",COUNTA(C15:BV15))</f>
        <v>8</v>
      </c>
      <c r="BY15" s="11"/>
      <c r="BZ15" s="84" t="s">
        <v>100</v>
      </c>
      <c r="CB15" s="33">
        <v>56</v>
      </c>
      <c r="CC15" s="151">
        <f>+BW15-CB15</f>
        <v>8</v>
      </c>
    </row>
    <row r="16" spans="1:81" x14ac:dyDescent="0.25">
      <c r="A16" s="85" t="s">
        <v>101</v>
      </c>
      <c r="B16" s="9" t="s">
        <v>98</v>
      </c>
      <c r="C16" s="35"/>
      <c r="D16" s="35"/>
      <c r="E16" s="35"/>
      <c r="F16" s="35"/>
      <c r="G16" s="35"/>
      <c r="H16" s="35"/>
      <c r="I16" s="30">
        <f>IF(I14="","",I14/I15)</f>
        <v>189</v>
      </c>
      <c r="J16" s="30"/>
      <c r="K16" s="30"/>
      <c r="L16" s="30"/>
      <c r="M16" s="30"/>
      <c r="N16" s="30">
        <f>IF(N14="","",N14/N15)</f>
        <v>189</v>
      </c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>
        <f>IF(AF14="","",AF14/AF15)</f>
        <v>167.2</v>
      </c>
      <c r="AG16" s="30"/>
      <c r="AH16" s="30"/>
      <c r="AI16" s="30"/>
      <c r="AJ16" s="30">
        <f>IF(AJ14="","",AJ14/AJ15)</f>
        <v>152.66666666666666</v>
      </c>
      <c r="AK16" s="30"/>
      <c r="AL16" s="30"/>
      <c r="AM16" s="30"/>
      <c r="AN16" s="43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0">
        <f>IF(BA14="","",BA14/BA15)</f>
        <v>166.42857142857142</v>
      </c>
      <c r="BB16" s="35"/>
      <c r="BC16" s="35"/>
      <c r="BD16" s="35"/>
      <c r="BE16" s="35"/>
      <c r="BF16" s="35"/>
      <c r="BG16" s="35"/>
      <c r="BH16" s="138"/>
      <c r="BI16" s="35"/>
      <c r="BJ16" s="144">
        <f>IF(BJ14="","",BJ14/BJ15)</f>
        <v>183.78947368421052</v>
      </c>
      <c r="BK16" s="35"/>
      <c r="BL16" s="144">
        <f>IF(BL14="","",BL14/BL15)</f>
        <v>168.625</v>
      </c>
      <c r="BM16" s="144"/>
      <c r="BN16" s="131">
        <f>IF(BN14="","",BN14/BN15)</f>
        <v>190</v>
      </c>
      <c r="BO16" s="144"/>
      <c r="BP16" s="144"/>
      <c r="BQ16" s="144"/>
      <c r="BR16" s="144"/>
      <c r="BS16" s="144"/>
      <c r="BT16" s="144"/>
      <c r="BU16" s="144"/>
      <c r="BV16" s="144"/>
      <c r="BW16" s="144">
        <f t="shared" ref="BW16" si="2">IF(BW14="","",BW14/BW15)</f>
        <v>177.453125</v>
      </c>
      <c r="BX16" s="142"/>
      <c r="BY16" s="11"/>
      <c r="BZ16" s="85" t="s">
        <v>101</v>
      </c>
      <c r="CB16" s="30">
        <f>IF(CB14="","",CB14/CB15)</f>
        <v>175.66071428571428</v>
      </c>
      <c r="CC16" s="55"/>
    </row>
    <row r="17" spans="1:81" x14ac:dyDescent="0.25">
      <c r="A17" s="86" t="s">
        <v>102</v>
      </c>
      <c r="B17" s="7" t="s">
        <v>94</v>
      </c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101"/>
      <c r="AO17" s="42"/>
      <c r="AP17" s="42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>
        <v>614</v>
      </c>
      <c r="BC17" s="39"/>
      <c r="BD17" s="39"/>
      <c r="BE17" s="39"/>
      <c r="BF17" s="39"/>
      <c r="BG17" s="39"/>
      <c r="BH17" s="146"/>
      <c r="BI17" s="39"/>
      <c r="BJ17" s="39"/>
      <c r="BK17" s="39"/>
      <c r="BL17" s="39"/>
      <c r="BM17" s="146"/>
      <c r="BN17" s="146"/>
      <c r="BO17" s="146"/>
      <c r="BP17" s="146"/>
      <c r="BQ17" s="146"/>
      <c r="BR17" s="146"/>
      <c r="BS17" s="146"/>
      <c r="BT17" s="146"/>
      <c r="BU17" s="146"/>
      <c r="BV17" s="146"/>
      <c r="BW17" s="145">
        <f t="shared" ref="BW17:BW18" si="3">IF(SUM(C17:BV17)=0,"",SUM(C17:BV17))</f>
        <v>614</v>
      </c>
      <c r="BX17" s="141"/>
      <c r="BY17" s="11"/>
      <c r="BZ17" s="86" t="s">
        <v>102</v>
      </c>
      <c r="CB17" s="33">
        <v>614</v>
      </c>
      <c r="CC17" s="33">
        <f>+BW17-CB17</f>
        <v>0</v>
      </c>
    </row>
    <row r="18" spans="1:81" x14ac:dyDescent="0.25">
      <c r="A18" s="84" t="s">
        <v>103</v>
      </c>
      <c r="B18" s="9" t="s">
        <v>96</v>
      </c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101"/>
      <c r="AO18" s="42"/>
      <c r="AP18" s="42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>
        <v>5</v>
      </c>
      <c r="BC18" s="39"/>
      <c r="BD18" s="39"/>
      <c r="BE18" s="39"/>
      <c r="BF18" s="39"/>
      <c r="BG18" s="39"/>
      <c r="BH18" s="146"/>
      <c r="BI18" s="39"/>
      <c r="BJ18" s="39"/>
      <c r="BK18" s="39"/>
      <c r="BL18" s="39"/>
      <c r="BM18" s="146"/>
      <c r="BN18" s="146"/>
      <c r="BO18" s="146"/>
      <c r="BP18" s="146"/>
      <c r="BQ18" s="146"/>
      <c r="BR18" s="146"/>
      <c r="BS18" s="146"/>
      <c r="BT18" s="146"/>
      <c r="BU18" s="146"/>
      <c r="BV18" s="146"/>
      <c r="BW18" s="145">
        <f t="shared" si="3"/>
        <v>5</v>
      </c>
      <c r="BX18" s="143">
        <f t="shared" ref="BX18" si="4">IF(COUNTA(C18:BV18)=0,"",COUNTA(C18:BV18))</f>
        <v>1</v>
      </c>
      <c r="BY18" s="11"/>
      <c r="BZ18" s="84" t="s">
        <v>103</v>
      </c>
      <c r="CB18" s="33">
        <v>5</v>
      </c>
      <c r="CC18" s="33">
        <f>+BW18-CB18</f>
        <v>0</v>
      </c>
    </row>
    <row r="19" spans="1:81" x14ac:dyDescent="0.25">
      <c r="A19" s="87" t="s">
        <v>104</v>
      </c>
      <c r="B19" s="9" t="s">
        <v>98</v>
      </c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110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0">
        <f>IF(BB17="","",BB17/BB18)</f>
        <v>122.8</v>
      </c>
      <c r="BC19" s="35"/>
      <c r="BD19" s="35"/>
      <c r="BE19" s="35"/>
      <c r="BF19" s="35"/>
      <c r="BG19" s="35"/>
      <c r="BH19" s="138"/>
      <c r="BI19" s="35"/>
      <c r="BJ19" s="35"/>
      <c r="BK19" s="35"/>
      <c r="BL19" s="35"/>
      <c r="BM19" s="138"/>
      <c r="BN19" s="138"/>
      <c r="BO19" s="138"/>
      <c r="BP19" s="138"/>
      <c r="BQ19" s="138"/>
      <c r="BR19" s="138"/>
      <c r="BS19" s="138"/>
      <c r="BT19" s="138"/>
      <c r="BU19" s="138"/>
      <c r="BV19" s="138"/>
      <c r="BW19" s="144">
        <f t="shared" ref="BW19" si="5">IF(BW17="","",BW17/BW18)</f>
        <v>122.8</v>
      </c>
      <c r="BX19" s="142"/>
      <c r="BY19" s="11"/>
      <c r="BZ19" s="87" t="s">
        <v>104</v>
      </c>
      <c r="CB19" s="30">
        <f>IF(CB17="","",CB17/CB18)</f>
        <v>122.8</v>
      </c>
      <c r="CC19" s="55"/>
    </row>
    <row r="20" spans="1:81" x14ac:dyDescent="0.25">
      <c r="A20" s="80" t="s">
        <v>105</v>
      </c>
      <c r="B20" s="7" t="s">
        <v>94</v>
      </c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>
        <v>119</v>
      </c>
      <c r="U20" s="44"/>
      <c r="V20" s="44"/>
      <c r="W20" s="44"/>
      <c r="X20" s="44"/>
      <c r="Y20" s="44"/>
      <c r="Z20" s="44"/>
      <c r="AA20" s="44"/>
      <c r="AB20" s="44"/>
      <c r="AC20" s="44">
        <v>1174</v>
      </c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5"/>
      <c r="AP20" s="45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127"/>
      <c r="BI20" s="44"/>
      <c r="BJ20" s="44"/>
      <c r="BK20" s="44"/>
      <c r="BL20" s="44">
        <v>1167</v>
      </c>
      <c r="BM20" s="127"/>
      <c r="BN20" s="146">
        <v>1189</v>
      </c>
      <c r="BO20" s="127"/>
      <c r="BP20" s="127"/>
      <c r="BQ20" s="127"/>
      <c r="BR20" s="127"/>
      <c r="BS20" s="127"/>
      <c r="BT20" s="127"/>
      <c r="BU20" s="127"/>
      <c r="BV20" s="127"/>
      <c r="BW20" s="145">
        <f t="shared" ref="BW20:BW21" si="6">IF(SUM(C20:BV20)=0,"",SUM(C20:BV20))</f>
        <v>3649</v>
      </c>
      <c r="BX20" s="141"/>
      <c r="BY20" s="12"/>
      <c r="BZ20" s="80" t="s">
        <v>105</v>
      </c>
      <c r="CB20" s="25">
        <v>3649</v>
      </c>
      <c r="CC20" s="45">
        <f>+BW20-CB20</f>
        <v>0</v>
      </c>
    </row>
    <row r="21" spans="1:81" x14ac:dyDescent="0.25">
      <c r="A21" s="88" t="s">
        <v>106</v>
      </c>
      <c r="B21" s="9" t="s">
        <v>96</v>
      </c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>
        <v>1</v>
      </c>
      <c r="U21" s="44"/>
      <c r="V21" s="44"/>
      <c r="W21" s="44"/>
      <c r="X21" s="44"/>
      <c r="Y21" s="44"/>
      <c r="Z21" s="44"/>
      <c r="AA21" s="44"/>
      <c r="AB21" s="44"/>
      <c r="AC21" s="44">
        <v>8</v>
      </c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27"/>
      <c r="AO21" s="27"/>
      <c r="AP21" s="27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127"/>
      <c r="BI21" s="44"/>
      <c r="BJ21" s="44"/>
      <c r="BK21" s="44"/>
      <c r="BL21" s="44">
        <v>8</v>
      </c>
      <c r="BM21" s="127"/>
      <c r="BN21" s="146">
        <v>8</v>
      </c>
      <c r="BO21" s="127"/>
      <c r="BP21" s="127"/>
      <c r="BQ21" s="127"/>
      <c r="BR21" s="127"/>
      <c r="BS21" s="127"/>
      <c r="BT21" s="127"/>
      <c r="BU21" s="127"/>
      <c r="BV21" s="127"/>
      <c r="BW21" s="145">
        <f t="shared" si="6"/>
        <v>25</v>
      </c>
      <c r="BX21" s="143">
        <f t="shared" ref="BX21" si="7">IF(COUNTA(C21:BV21)=0,"",COUNTA(C21:BV21))</f>
        <v>4</v>
      </c>
      <c r="BY21" s="13"/>
      <c r="BZ21" s="88" t="s">
        <v>106</v>
      </c>
      <c r="CA21" s="13"/>
      <c r="CB21" s="25">
        <v>25</v>
      </c>
      <c r="CC21" s="45">
        <f>+BW21-CB21</f>
        <v>0</v>
      </c>
    </row>
    <row r="22" spans="1:81" x14ac:dyDescent="0.25">
      <c r="A22" s="82" t="s">
        <v>107</v>
      </c>
      <c r="B22" s="9" t="s">
        <v>98</v>
      </c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0">
        <f>IF(T20="","",T20/T21)</f>
        <v>119</v>
      </c>
      <c r="U22" s="35"/>
      <c r="V22" s="35"/>
      <c r="W22" s="35"/>
      <c r="X22" s="35"/>
      <c r="Y22" s="35"/>
      <c r="Z22" s="35"/>
      <c r="AA22" s="35"/>
      <c r="AB22" s="35"/>
      <c r="AC22" s="30">
        <f>IF(AC20="","",AC20/AC21)</f>
        <v>146.75</v>
      </c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138"/>
      <c r="BI22" s="35"/>
      <c r="BJ22" s="144"/>
      <c r="BK22" s="35"/>
      <c r="BL22" s="144">
        <f>IF(BL20="","",BL20/BL21)</f>
        <v>145.875</v>
      </c>
      <c r="BM22" s="144"/>
      <c r="BN22" s="144">
        <f>IF(BN20="","",BN20/BN21)</f>
        <v>148.625</v>
      </c>
      <c r="BO22" s="144"/>
      <c r="BP22" s="144"/>
      <c r="BQ22" s="144"/>
      <c r="BR22" s="144"/>
      <c r="BS22" s="144"/>
      <c r="BT22" s="144"/>
      <c r="BU22" s="144"/>
      <c r="BV22" s="144"/>
      <c r="BW22" s="144">
        <f t="shared" ref="BW22" si="8">IF(BW20="","",BW20/BW21)</f>
        <v>145.96</v>
      </c>
      <c r="BX22" s="142"/>
      <c r="BY22" s="13"/>
      <c r="BZ22" s="82" t="s">
        <v>107</v>
      </c>
      <c r="CA22" s="13"/>
      <c r="CB22" s="30">
        <f>IF(CB20="","",CB20/CB21)</f>
        <v>145.96</v>
      </c>
      <c r="CC22" s="55"/>
    </row>
    <row r="23" spans="1:81" x14ac:dyDescent="0.25">
      <c r="A23" s="89" t="s">
        <v>105</v>
      </c>
      <c r="B23" s="9" t="s">
        <v>94</v>
      </c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>
        <v>1332</v>
      </c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26"/>
      <c r="AO23" s="26"/>
      <c r="AP23" s="26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127"/>
      <c r="BI23" s="44"/>
      <c r="BJ23" s="44"/>
      <c r="BK23" s="44"/>
      <c r="BL23" s="44">
        <v>1330</v>
      </c>
      <c r="BM23" s="127"/>
      <c r="BN23" s="152">
        <v>1284</v>
      </c>
      <c r="BO23" s="127"/>
      <c r="BP23" s="127"/>
      <c r="BQ23" s="127"/>
      <c r="BR23" s="127"/>
      <c r="BS23" s="127"/>
      <c r="BT23" s="127"/>
      <c r="BU23" s="127"/>
      <c r="BV23" s="127"/>
      <c r="BW23" s="145">
        <f t="shared" ref="BW23:BW24" si="9">IF(SUM(C23:BV23)=0,"",SUM(C23:BV23))</f>
        <v>3946</v>
      </c>
      <c r="BX23" s="141"/>
      <c r="BY23" s="11"/>
      <c r="BZ23" s="89" t="s">
        <v>105</v>
      </c>
      <c r="CA23" s="13"/>
      <c r="CB23" s="25">
        <v>2662</v>
      </c>
      <c r="CC23" s="151">
        <f>+BW23-CB23</f>
        <v>1284</v>
      </c>
    </row>
    <row r="24" spans="1:81" x14ac:dyDescent="0.25">
      <c r="A24" s="84" t="s">
        <v>108</v>
      </c>
      <c r="B24" s="9" t="s">
        <v>96</v>
      </c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>
        <v>8</v>
      </c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27"/>
      <c r="AO24" s="27"/>
      <c r="AP24" s="27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127"/>
      <c r="BI24" s="44"/>
      <c r="BJ24" s="44"/>
      <c r="BK24" s="44"/>
      <c r="BL24" s="44">
        <v>8</v>
      </c>
      <c r="BM24" s="127"/>
      <c r="BN24" s="152">
        <v>8</v>
      </c>
      <c r="BO24" s="127"/>
      <c r="BP24" s="127"/>
      <c r="BQ24" s="127"/>
      <c r="BR24" s="127"/>
      <c r="BS24" s="127"/>
      <c r="BT24" s="127"/>
      <c r="BU24" s="127"/>
      <c r="BV24" s="127"/>
      <c r="BW24" s="145">
        <f t="shared" si="9"/>
        <v>24</v>
      </c>
      <c r="BX24" s="143">
        <f t="shared" ref="BX24" si="10">IF(COUNTA(C24:BV24)=0,"",COUNTA(C24:BV24))</f>
        <v>3</v>
      </c>
      <c r="BY24" s="11"/>
      <c r="BZ24" s="84" t="s">
        <v>108</v>
      </c>
      <c r="CA24" s="13"/>
      <c r="CB24" s="25">
        <v>16</v>
      </c>
      <c r="CC24" s="151">
        <f>+BW24-CB24</f>
        <v>8</v>
      </c>
    </row>
    <row r="25" spans="1:81" x14ac:dyDescent="0.25">
      <c r="A25" s="85" t="s">
        <v>109</v>
      </c>
      <c r="B25" s="9" t="s">
        <v>98</v>
      </c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0">
        <f>IF(AC23="","",AC23/AC24)</f>
        <v>166.5</v>
      </c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43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138"/>
      <c r="BI25" s="35"/>
      <c r="BJ25" s="144"/>
      <c r="BK25" s="35"/>
      <c r="BL25" s="144">
        <f>IF(BL23="","",BL23/BL24)</f>
        <v>166.25</v>
      </c>
      <c r="BM25" s="144"/>
      <c r="BN25" s="144">
        <f>IF(BN23="","",BN23/BN24)</f>
        <v>160.5</v>
      </c>
      <c r="BO25" s="144"/>
      <c r="BP25" s="144"/>
      <c r="BQ25" s="144"/>
      <c r="BR25" s="144"/>
      <c r="BS25" s="144"/>
      <c r="BT25" s="144"/>
      <c r="BU25" s="144"/>
      <c r="BV25" s="144"/>
      <c r="BW25" s="144">
        <f t="shared" ref="BW25" si="11">IF(BW23="","",BW23/BW24)</f>
        <v>164.41666666666666</v>
      </c>
      <c r="BX25" s="142"/>
      <c r="BY25" s="13"/>
      <c r="BZ25" s="85" t="s">
        <v>109</v>
      </c>
      <c r="CA25" s="13"/>
      <c r="CB25" s="30">
        <f>IF(CB23="","",CB23/CB24)</f>
        <v>166.375</v>
      </c>
      <c r="CC25" s="55"/>
    </row>
    <row r="26" spans="1:81" x14ac:dyDescent="0.25">
      <c r="A26" s="83" t="s">
        <v>110</v>
      </c>
      <c r="B26" s="9" t="s">
        <v>94</v>
      </c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>
        <v>725</v>
      </c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>
        <v>1005</v>
      </c>
      <c r="AK26" s="44"/>
      <c r="AL26" s="44"/>
      <c r="AM26" s="44"/>
      <c r="AN26" s="44"/>
      <c r="AO26" s="27"/>
      <c r="AP26" s="27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>
        <v>825</v>
      </c>
      <c r="BB26" s="44"/>
      <c r="BC26" s="44"/>
      <c r="BD26" s="44"/>
      <c r="BE26" s="44"/>
      <c r="BF26" s="44"/>
      <c r="BG26" s="44"/>
      <c r="BH26" s="127"/>
      <c r="BI26" s="44"/>
      <c r="BJ26" s="44"/>
      <c r="BK26" s="44"/>
      <c r="BL26" s="44"/>
      <c r="BM26" s="127"/>
      <c r="BN26" s="127"/>
      <c r="BO26" s="127"/>
      <c r="BP26" s="127"/>
      <c r="BQ26" s="127"/>
      <c r="BR26" s="127"/>
      <c r="BS26" s="127"/>
      <c r="BT26" s="127"/>
      <c r="BU26" s="127"/>
      <c r="BV26" s="127"/>
      <c r="BW26" s="145">
        <f t="shared" ref="BW26:BW27" si="12">IF(SUM(C26:BV26)=0,"",SUM(C26:BV26))</f>
        <v>2555</v>
      </c>
      <c r="BX26" s="141"/>
      <c r="BY26" s="11"/>
      <c r="BZ26" s="83" t="s">
        <v>110</v>
      </c>
      <c r="CA26" s="13"/>
      <c r="CB26" s="25">
        <v>2555</v>
      </c>
      <c r="CC26" s="33">
        <f>+BW26-CB26</f>
        <v>0</v>
      </c>
    </row>
    <row r="27" spans="1:81" x14ac:dyDescent="0.25">
      <c r="A27" s="84" t="s">
        <v>111</v>
      </c>
      <c r="B27" s="9" t="s">
        <v>96</v>
      </c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>
        <v>4</v>
      </c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>
        <v>6</v>
      </c>
      <c r="AK27" s="44"/>
      <c r="AL27" s="44"/>
      <c r="AM27" s="44"/>
      <c r="AN27" s="45"/>
      <c r="AO27" s="27"/>
      <c r="AP27" s="27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>
        <v>5</v>
      </c>
      <c r="BB27" s="44"/>
      <c r="BC27" s="44"/>
      <c r="BD27" s="44"/>
      <c r="BE27" s="44"/>
      <c r="BF27" s="44"/>
      <c r="BG27" s="44"/>
      <c r="BH27" s="127"/>
      <c r="BI27" s="44"/>
      <c r="BJ27" s="44"/>
      <c r="BK27" s="44"/>
      <c r="BL27" s="44"/>
      <c r="BM27" s="127"/>
      <c r="BN27" s="127"/>
      <c r="BO27" s="127"/>
      <c r="BP27" s="127"/>
      <c r="BQ27" s="127"/>
      <c r="BR27" s="127"/>
      <c r="BS27" s="127"/>
      <c r="BT27" s="127"/>
      <c r="BU27" s="127"/>
      <c r="BV27" s="127"/>
      <c r="BW27" s="145">
        <f t="shared" si="12"/>
        <v>15</v>
      </c>
      <c r="BX27" s="143">
        <f t="shared" ref="BX27" si="13">IF(COUNTA(C27:BV27)=0,"",COUNTA(C27:BV27))</f>
        <v>3</v>
      </c>
      <c r="BY27" s="11"/>
      <c r="BZ27" s="84" t="s">
        <v>111</v>
      </c>
      <c r="CA27" s="12"/>
      <c r="CB27" s="25">
        <v>15</v>
      </c>
      <c r="CC27" s="33">
        <f>+BW27-CB27</f>
        <v>0</v>
      </c>
    </row>
    <row r="28" spans="1:81" x14ac:dyDescent="0.25">
      <c r="A28" s="85" t="s">
        <v>112</v>
      </c>
      <c r="B28" s="9" t="s">
        <v>98</v>
      </c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30">
        <f>IF(N26="","",N26/N27)</f>
        <v>181.25</v>
      </c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30">
        <f>IF(AJ26="","",AJ26/AJ27)</f>
        <v>167.5</v>
      </c>
      <c r="AK28" s="30"/>
      <c r="AL28" s="30"/>
      <c r="AM28" s="30"/>
      <c r="AN28" s="30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30">
        <f>IF(BA26="","",BA26/BA27)</f>
        <v>165</v>
      </c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144">
        <f t="shared" ref="BW28" si="14">IF(BW26="","",BW26/BW27)</f>
        <v>170.33333333333334</v>
      </c>
      <c r="BX28" s="142"/>
      <c r="BY28" s="12"/>
      <c r="BZ28" s="85" t="s">
        <v>112</v>
      </c>
      <c r="CA28" s="12"/>
      <c r="CB28" s="30">
        <f>IF(CB26="","",CB26/CB27)</f>
        <v>170.33333333333334</v>
      </c>
      <c r="CC28" s="55"/>
    </row>
    <row r="29" spans="1:81" x14ac:dyDescent="0.25">
      <c r="A29" s="90" t="s">
        <v>113</v>
      </c>
      <c r="B29" s="9" t="s">
        <v>94</v>
      </c>
      <c r="C29" s="44">
        <v>2530</v>
      </c>
      <c r="D29" s="44"/>
      <c r="E29" s="44"/>
      <c r="F29" s="44"/>
      <c r="G29" s="44">
        <v>1901</v>
      </c>
      <c r="H29" s="44"/>
      <c r="I29" s="44">
        <v>1053</v>
      </c>
      <c r="J29" s="44">
        <v>2122</v>
      </c>
      <c r="K29" s="44"/>
      <c r="L29" s="44">
        <v>3249</v>
      </c>
      <c r="M29" s="44"/>
      <c r="N29" s="44"/>
      <c r="O29" s="44"/>
      <c r="P29" s="44"/>
      <c r="Q29" s="44">
        <v>991</v>
      </c>
      <c r="R29" s="44"/>
      <c r="S29" s="44">
        <v>2339</v>
      </c>
      <c r="T29" s="44">
        <v>2046</v>
      </c>
      <c r="U29" s="44"/>
      <c r="V29" s="44">
        <v>1381</v>
      </c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>
        <v>1812</v>
      </c>
      <c r="AI29" s="44"/>
      <c r="AJ29" s="44"/>
      <c r="AK29" s="44">
        <v>2173</v>
      </c>
      <c r="AL29" s="44"/>
      <c r="AM29" s="44">
        <v>2757</v>
      </c>
      <c r="AN29" s="44">
        <v>2608</v>
      </c>
      <c r="AO29" s="44">
        <v>2462</v>
      </c>
      <c r="AP29" s="39">
        <v>1471</v>
      </c>
      <c r="AQ29" s="44"/>
      <c r="AR29" s="146">
        <v>2863</v>
      </c>
      <c r="AS29" s="44"/>
      <c r="AT29" s="44"/>
      <c r="AU29" s="39">
        <v>2503</v>
      </c>
      <c r="AV29" s="44">
        <v>3261</v>
      </c>
      <c r="AW29" s="44"/>
      <c r="AX29" s="44"/>
      <c r="AY29" s="44">
        <v>1899</v>
      </c>
      <c r="AZ29" s="44"/>
      <c r="BA29" s="44"/>
      <c r="BB29" s="44"/>
      <c r="BC29" s="44"/>
      <c r="BD29" s="39">
        <v>1431</v>
      </c>
      <c r="BE29" s="44"/>
      <c r="BF29" s="44"/>
      <c r="BG29" s="44"/>
      <c r="BH29" s="127">
        <v>1080</v>
      </c>
      <c r="BI29" s="127"/>
      <c r="BJ29" s="127">
        <v>1485</v>
      </c>
      <c r="BK29" s="127"/>
      <c r="BL29" s="127">
        <v>1408</v>
      </c>
      <c r="BM29" s="127"/>
      <c r="BN29" s="127">
        <v>1438</v>
      </c>
      <c r="BO29" s="127"/>
      <c r="BP29" s="146">
        <v>2477</v>
      </c>
      <c r="BQ29" s="127"/>
      <c r="BR29" s="127"/>
      <c r="BS29" s="127"/>
      <c r="BT29" s="127">
        <v>2403</v>
      </c>
      <c r="BU29" s="127"/>
      <c r="BV29" s="127">
        <v>1582</v>
      </c>
      <c r="BW29" s="145">
        <f t="shared" ref="BW29:BW30" si="15">IF(SUM(C29:BV29)=0,"",SUM(C29:BV29))</f>
        <v>54725</v>
      </c>
      <c r="BX29" s="141"/>
      <c r="BY29" s="12"/>
      <c r="BZ29" s="90" t="s">
        <v>113</v>
      </c>
      <c r="CA29" s="12"/>
      <c r="CB29" s="25">
        <v>54725</v>
      </c>
      <c r="CC29" s="145">
        <f>+BW29-CB29</f>
        <v>0</v>
      </c>
    </row>
    <row r="30" spans="1:81" x14ac:dyDescent="0.25">
      <c r="A30" s="88" t="s">
        <v>114</v>
      </c>
      <c r="B30" s="9" t="s">
        <v>96</v>
      </c>
      <c r="C30" s="44">
        <v>14</v>
      </c>
      <c r="D30" s="44"/>
      <c r="E30" s="44"/>
      <c r="F30" s="44"/>
      <c r="G30" s="44">
        <v>11</v>
      </c>
      <c r="H30" s="44"/>
      <c r="I30" s="44">
        <v>6</v>
      </c>
      <c r="J30" s="44">
        <v>12</v>
      </c>
      <c r="K30" s="44"/>
      <c r="L30" s="44">
        <v>18</v>
      </c>
      <c r="M30" s="44"/>
      <c r="N30" s="44"/>
      <c r="O30" s="44"/>
      <c r="P30" s="44"/>
      <c r="Q30" s="44">
        <v>6</v>
      </c>
      <c r="R30" s="44"/>
      <c r="S30" s="44">
        <v>14</v>
      </c>
      <c r="T30" s="44">
        <v>11</v>
      </c>
      <c r="U30" s="44"/>
      <c r="V30" s="44">
        <v>8</v>
      </c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>
        <v>10</v>
      </c>
      <c r="AI30" s="44"/>
      <c r="AJ30" s="44"/>
      <c r="AK30" s="44">
        <v>12</v>
      </c>
      <c r="AL30" s="44"/>
      <c r="AM30" s="44">
        <v>16</v>
      </c>
      <c r="AN30" s="45">
        <v>15</v>
      </c>
      <c r="AO30" s="44">
        <v>14</v>
      </c>
      <c r="AP30" s="44">
        <v>8</v>
      </c>
      <c r="AQ30" s="44"/>
      <c r="AR30" s="44">
        <v>16</v>
      </c>
      <c r="AS30" s="44"/>
      <c r="AT30" s="44"/>
      <c r="AU30" s="44">
        <v>14</v>
      </c>
      <c r="AV30" s="44">
        <v>18</v>
      </c>
      <c r="AW30" s="44"/>
      <c r="AX30" s="44"/>
      <c r="AY30" s="44">
        <v>11</v>
      </c>
      <c r="AZ30" s="44"/>
      <c r="BA30" s="44"/>
      <c r="BB30" s="44"/>
      <c r="BC30" s="44"/>
      <c r="BD30" s="44">
        <v>8</v>
      </c>
      <c r="BE30" s="44"/>
      <c r="BF30" s="44"/>
      <c r="BG30" s="44"/>
      <c r="BH30" s="127">
        <v>6</v>
      </c>
      <c r="BI30" s="127"/>
      <c r="BJ30" s="127">
        <v>8</v>
      </c>
      <c r="BK30" s="127"/>
      <c r="BL30" s="127">
        <v>8</v>
      </c>
      <c r="BM30" s="127"/>
      <c r="BN30" s="127">
        <v>8</v>
      </c>
      <c r="BO30" s="127"/>
      <c r="BP30" s="146">
        <v>14</v>
      </c>
      <c r="BQ30" s="127"/>
      <c r="BR30" s="127"/>
      <c r="BS30" s="127"/>
      <c r="BT30" s="127">
        <v>14</v>
      </c>
      <c r="BU30" s="127"/>
      <c r="BV30" s="127">
        <v>9</v>
      </c>
      <c r="BW30" s="145">
        <f t="shared" si="15"/>
        <v>309</v>
      </c>
      <c r="BX30" s="143">
        <f t="shared" ref="BX30" si="16">IF(COUNTA(C30:BV30)=0,"",COUNTA(C30:BV30))</f>
        <v>27</v>
      </c>
      <c r="BY30" s="11"/>
      <c r="BZ30" s="88" t="s">
        <v>114</v>
      </c>
      <c r="CA30" s="12"/>
      <c r="CB30" s="25">
        <v>309</v>
      </c>
      <c r="CC30" s="145">
        <f>+BW30-CB30</f>
        <v>0</v>
      </c>
    </row>
    <row r="31" spans="1:81" x14ac:dyDescent="0.25">
      <c r="A31" s="82" t="s">
        <v>115</v>
      </c>
      <c r="B31" s="9" t="s">
        <v>98</v>
      </c>
      <c r="C31" s="30">
        <f>IF(C29="","",C29/C30)</f>
        <v>180.71428571428572</v>
      </c>
      <c r="D31" s="30"/>
      <c r="E31" s="30"/>
      <c r="F31" s="30"/>
      <c r="G31" s="30">
        <f>IF(G29="","",G29/G30)</f>
        <v>172.81818181818181</v>
      </c>
      <c r="H31" s="30"/>
      <c r="I31" s="30">
        <f>IF(I29="","",I29/I30)</f>
        <v>175.5</v>
      </c>
      <c r="J31" s="30">
        <f>IF(J29="","",J29/J30)</f>
        <v>176.83333333333334</v>
      </c>
      <c r="K31" s="30"/>
      <c r="L31" s="30">
        <f>IF(L29="","",L29/L30)</f>
        <v>180.5</v>
      </c>
      <c r="M31" s="30"/>
      <c r="N31" s="30"/>
      <c r="O31" s="30"/>
      <c r="P31" s="30"/>
      <c r="Q31" s="30">
        <f>IF(Q29="","",Q29/Q30)</f>
        <v>165.16666666666666</v>
      </c>
      <c r="R31" s="30"/>
      <c r="S31" s="30">
        <f>IF(S29="","",S29/S30)</f>
        <v>167.07142857142858</v>
      </c>
      <c r="T31" s="30">
        <f>IF(T29="","",T29/T30)</f>
        <v>186</v>
      </c>
      <c r="U31" s="30"/>
      <c r="V31" s="30">
        <f>IF(V29="","",V29/V30)</f>
        <v>172.625</v>
      </c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>
        <f>IF(AH29="","",AH29/AH30)</f>
        <v>181.2</v>
      </c>
      <c r="AI31" s="30"/>
      <c r="AJ31" s="30"/>
      <c r="AK31" s="30">
        <f>IF(AK29="","",AK29/AK30)</f>
        <v>181.08333333333334</v>
      </c>
      <c r="AL31" s="30"/>
      <c r="AM31" s="30">
        <f>IF(AM29="","",AM29/AM30)</f>
        <v>172.3125</v>
      </c>
      <c r="AN31" s="30">
        <f>IF(AN29="","",AN29/AN30)</f>
        <v>173.86666666666667</v>
      </c>
      <c r="AO31" s="30">
        <f>IF(AO29="","",AO29/AO30)</f>
        <v>175.85714285714286</v>
      </c>
      <c r="AP31" s="30">
        <f>IF(AP29="","",AP29/AP30)</f>
        <v>183.875</v>
      </c>
      <c r="AQ31" s="35"/>
      <c r="AR31" s="30">
        <f>IF(AR29="","",AR29/AR30)</f>
        <v>178.9375</v>
      </c>
      <c r="AS31" s="35"/>
      <c r="AT31" s="35"/>
      <c r="AU31" s="30">
        <f>IF(AU29="","",AU29/AU30)</f>
        <v>178.78571428571428</v>
      </c>
      <c r="AV31" s="30">
        <f>IF(AV29="","",AV29/AV30)</f>
        <v>181.16666666666666</v>
      </c>
      <c r="AW31" s="30"/>
      <c r="AX31" s="30"/>
      <c r="AY31" s="30">
        <f>IF(AY29="","",AY29/AY30)</f>
        <v>172.63636363636363</v>
      </c>
      <c r="AZ31" s="30"/>
      <c r="BA31" s="30"/>
      <c r="BB31" s="30"/>
      <c r="BC31" s="30"/>
      <c r="BD31" s="30">
        <f>IF(BD29="","",BD29/BD30)</f>
        <v>178.875</v>
      </c>
      <c r="BE31" s="30"/>
      <c r="BF31" s="30"/>
      <c r="BG31" s="30"/>
      <c r="BH31" s="144">
        <f t="shared" ref="BH31" si="17">IF(BH29="","",BH29/BH30)</f>
        <v>180</v>
      </c>
      <c r="BI31" s="124"/>
      <c r="BJ31" s="144">
        <f t="shared" ref="BJ31" si="18">IF(BJ29="","",BJ29/BJ30)</f>
        <v>185.625</v>
      </c>
      <c r="BK31" s="124"/>
      <c r="BL31" s="144">
        <f>IF(BL29="","",BL29/BL30)</f>
        <v>176</v>
      </c>
      <c r="BM31" s="144"/>
      <c r="BN31" s="144">
        <f>IF(BN29="","",BN29/BN30)</f>
        <v>179.75</v>
      </c>
      <c r="BO31" s="144"/>
      <c r="BP31" s="144">
        <f>IF(BP29="","",BP29/BP30)</f>
        <v>176.92857142857142</v>
      </c>
      <c r="BQ31" s="144"/>
      <c r="BR31" s="144"/>
      <c r="BS31" s="144"/>
      <c r="BT31" s="144">
        <f>IF(BT29="","",BT29/BT30)</f>
        <v>171.64285714285714</v>
      </c>
      <c r="BU31" s="144"/>
      <c r="BV31" s="144">
        <f>IF(BV29="","",BV29/BV30)</f>
        <v>175.77777777777777</v>
      </c>
      <c r="BW31" s="144">
        <f t="shared" ref="BW31" si="19">IF(BW29="","",BW29/BW30)</f>
        <v>177.10355987055016</v>
      </c>
      <c r="BX31" s="142"/>
      <c r="BY31" s="11"/>
      <c r="BZ31" s="82" t="s">
        <v>115</v>
      </c>
      <c r="CA31" s="12"/>
      <c r="CB31" s="30">
        <f>IF(CB29="","",CB29/CB30)</f>
        <v>177.10355987055016</v>
      </c>
      <c r="CC31" s="55"/>
    </row>
    <row r="32" spans="1:81" x14ac:dyDescent="0.25">
      <c r="A32" s="83" t="s">
        <v>116</v>
      </c>
      <c r="B32" s="9" t="s">
        <v>94</v>
      </c>
      <c r="C32" s="44"/>
      <c r="D32" s="44">
        <v>1602</v>
      </c>
      <c r="E32" s="44"/>
      <c r="F32" s="44"/>
      <c r="G32" s="44"/>
      <c r="H32" s="44"/>
      <c r="I32" s="44">
        <v>1302</v>
      </c>
      <c r="J32" s="44"/>
      <c r="K32" s="44"/>
      <c r="L32" s="44">
        <v>3471</v>
      </c>
      <c r="M32" s="44">
        <v>1141</v>
      </c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>
        <v>906</v>
      </c>
      <c r="AF32" s="44"/>
      <c r="AG32" s="44"/>
      <c r="AH32" s="44">
        <v>1860</v>
      </c>
      <c r="AI32" s="44"/>
      <c r="AJ32" s="44"/>
      <c r="AK32" s="44"/>
      <c r="AL32" s="44"/>
      <c r="AM32" s="44"/>
      <c r="AN32" s="27">
        <v>2802</v>
      </c>
      <c r="AO32" s="44"/>
      <c r="AP32" s="39">
        <v>1462</v>
      </c>
      <c r="AQ32" s="44"/>
      <c r="AR32" s="44"/>
      <c r="AS32" s="44"/>
      <c r="AT32" s="44"/>
      <c r="AU32" s="39">
        <v>1387</v>
      </c>
      <c r="AV32" s="44"/>
      <c r="AW32" s="44"/>
      <c r="AX32" s="44"/>
      <c r="AY32" s="44"/>
      <c r="AZ32" s="44"/>
      <c r="BA32" s="44">
        <v>681</v>
      </c>
      <c r="BB32" s="44"/>
      <c r="BC32" s="44"/>
      <c r="BD32" s="44"/>
      <c r="BE32" s="44"/>
      <c r="BF32" s="44"/>
      <c r="BG32" s="44"/>
      <c r="BH32" s="127"/>
      <c r="BI32" s="127"/>
      <c r="BJ32" s="127"/>
      <c r="BK32" s="127"/>
      <c r="BL32" s="127"/>
      <c r="BM32" s="127"/>
      <c r="BN32" s="127"/>
      <c r="BO32" s="127"/>
      <c r="BP32" s="127"/>
      <c r="BQ32" s="127">
        <v>1645</v>
      </c>
      <c r="BR32" s="127"/>
      <c r="BS32" s="127"/>
      <c r="BT32" s="127"/>
      <c r="BU32" s="127"/>
      <c r="BV32" s="127"/>
      <c r="BW32" s="145">
        <f t="shared" ref="BW32:BW33" si="20">IF(SUM(C32:BV32)=0,"",SUM(C32:BV32))</f>
        <v>18259</v>
      </c>
      <c r="BX32" s="141"/>
      <c r="BY32" s="12"/>
      <c r="BZ32" s="83" t="s">
        <v>116</v>
      </c>
      <c r="CA32" s="12"/>
      <c r="CB32" s="25">
        <v>18259</v>
      </c>
      <c r="CC32" s="33">
        <f>+BW32-CB32</f>
        <v>0</v>
      </c>
    </row>
    <row r="33" spans="1:81" x14ac:dyDescent="0.25">
      <c r="A33" s="84" t="s">
        <v>117</v>
      </c>
      <c r="B33" s="9" t="s">
        <v>96</v>
      </c>
      <c r="C33" s="44"/>
      <c r="D33" s="44">
        <v>9</v>
      </c>
      <c r="E33" s="44"/>
      <c r="F33" s="44"/>
      <c r="G33" s="44"/>
      <c r="H33" s="44"/>
      <c r="I33" s="44">
        <v>6</v>
      </c>
      <c r="J33" s="44"/>
      <c r="K33" s="44"/>
      <c r="L33" s="44">
        <v>18</v>
      </c>
      <c r="M33" s="44">
        <v>6</v>
      </c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>
        <v>5</v>
      </c>
      <c r="AF33" s="44"/>
      <c r="AG33" s="44"/>
      <c r="AH33" s="44">
        <v>10</v>
      </c>
      <c r="AI33" s="44"/>
      <c r="AJ33" s="44"/>
      <c r="AK33" s="44"/>
      <c r="AL33" s="44"/>
      <c r="AM33" s="44"/>
      <c r="AN33" s="45">
        <v>15</v>
      </c>
      <c r="AO33" s="27"/>
      <c r="AP33" s="27">
        <v>8</v>
      </c>
      <c r="AQ33" s="44"/>
      <c r="AR33" s="44"/>
      <c r="AS33" s="44"/>
      <c r="AT33" s="44"/>
      <c r="AU33" s="44">
        <v>8</v>
      </c>
      <c r="AV33" s="44"/>
      <c r="AW33" s="44"/>
      <c r="AX33" s="44"/>
      <c r="AY33" s="44"/>
      <c r="AZ33" s="44"/>
      <c r="BA33" s="44">
        <v>4</v>
      </c>
      <c r="BB33" s="44"/>
      <c r="BC33" s="44"/>
      <c r="BD33" s="44"/>
      <c r="BE33" s="44"/>
      <c r="BF33" s="44"/>
      <c r="BG33" s="44"/>
      <c r="BH33" s="127"/>
      <c r="BI33" s="127"/>
      <c r="BJ33" s="127"/>
      <c r="BK33" s="127"/>
      <c r="BL33" s="127"/>
      <c r="BM33" s="127"/>
      <c r="BN33" s="127"/>
      <c r="BO33" s="127"/>
      <c r="BP33" s="127"/>
      <c r="BQ33" s="127">
        <v>9</v>
      </c>
      <c r="BR33" s="127"/>
      <c r="BS33" s="127"/>
      <c r="BT33" s="127"/>
      <c r="BU33" s="127"/>
      <c r="BV33" s="127"/>
      <c r="BW33" s="145">
        <f t="shared" si="20"/>
        <v>98</v>
      </c>
      <c r="BX33" s="143">
        <f t="shared" ref="BX33" si="21">IF(COUNTA(C33:BV33)=0,"",COUNTA(C33:BV33))</f>
        <v>11</v>
      </c>
      <c r="BY33" s="12"/>
      <c r="BZ33" s="84" t="s">
        <v>117</v>
      </c>
      <c r="CA33" s="12"/>
      <c r="CB33" s="25">
        <v>98</v>
      </c>
      <c r="CC33" s="45">
        <f>+BW33-CB33</f>
        <v>0</v>
      </c>
    </row>
    <row r="34" spans="1:81" x14ac:dyDescent="0.25">
      <c r="A34" s="85" t="s">
        <v>118</v>
      </c>
      <c r="B34" s="9" t="s">
        <v>98</v>
      </c>
      <c r="C34" s="30"/>
      <c r="D34" s="30">
        <f>IF(D32="","",D32/D33)</f>
        <v>178</v>
      </c>
      <c r="E34" s="30"/>
      <c r="F34" s="30"/>
      <c r="G34" s="30"/>
      <c r="H34" s="30"/>
      <c r="I34" s="46">
        <f>IF(I32="","",I32/I33)</f>
        <v>217</v>
      </c>
      <c r="J34" s="47"/>
      <c r="K34" s="47"/>
      <c r="L34" s="30">
        <f>IF(L32="","",L32/L33)</f>
        <v>192.83333333333334</v>
      </c>
      <c r="M34" s="30">
        <f>IF(M32="","",M32/M33)</f>
        <v>190.16666666666666</v>
      </c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>
        <f>IF(AE32="","",AE32/AE33)</f>
        <v>181.2</v>
      </c>
      <c r="AF34" s="30"/>
      <c r="AG34" s="30"/>
      <c r="AH34" s="30">
        <f>IF(AH32="","",AH32/AH33)</f>
        <v>186</v>
      </c>
      <c r="AI34" s="30"/>
      <c r="AJ34" s="30"/>
      <c r="AK34" s="30"/>
      <c r="AL34" s="30"/>
      <c r="AM34" s="30"/>
      <c r="AN34" s="30">
        <f>IF(AN32="","",AN32/AN33)</f>
        <v>186.8</v>
      </c>
      <c r="AO34" s="47"/>
      <c r="AP34" s="30">
        <f>IF(AP32="","",AP32/AP33)</f>
        <v>182.75</v>
      </c>
      <c r="AQ34" s="30"/>
      <c r="AR34" s="30"/>
      <c r="AS34" s="43"/>
      <c r="AT34" s="43"/>
      <c r="AU34" s="30">
        <f>IF(AU32="","",AU32/AU33)</f>
        <v>173.375</v>
      </c>
      <c r="AV34" s="30"/>
      <c r="AW34" s="30"/>
      <c r="AX34" s="30"/>
      <c r="AY34" s="30"/>
      <c r="AZ34" s="30"/>
      <c r="BA34" s="30">
        <f>IF(BA32="","",BA32/BA33)</f>
        <v>170.25</v>
      </c>
      <c r="BB34" s="30"/>
      <c r="BC34" s="30"/>
      <c r="BD34" s="30"/>
      <c r="BE34" s="30"/>
      <c r="BF34" s="30"/>
      <c r="BG34" s="30"/>
      <c r="BH34" s="144"/>
      <c r="BI34" s="124"/>
      <c r="BJ34" s="124"/>
      <c r="BK34" s="124"/>
      <c r="BL34" s="124"/>
      <c r="BM34" s="144"/>
      <c r="BN34" s="144"/>
      <c r="BO34" s="144"/>
      <c r="BP34" s="144"/>
      <c r="BQ34" s="144">
        <f>IF(BQ32="","",BQ32/BQ33)</f>
        <v>182.77777777777777</v>
      </c>
      <c r="BR34" s="144"/>
      <c r="BS34" s="144"/>
      <c r="BT34" s="144"/>
      <c r="BU34" s="144"/>
      <c r="BV34" s="144"/>
      <c r="BW34" s="144">
        <f t="shared" ref="BW34" si="22">IF(BW32="","",BW32/BW33)</f>
        <v>186.31632653061226</v>
      </c>
      <c r="BX34" s="142"/>
      <c r="BY34" s="12"/>
      <c r="BZ34" s="85" t="s">
        <v>118</v>
      </c>
      <c r="CA34" s="12"/>
      <c r="CB34" s="30">
        <f>IF(CB32="","",CB32/CB33)</f>
        <v>186.31632653061226</v>
      </c>
      <c r="CC34" s="55"/>
    </row>
    <row r="35" spans="1:81" x14ac:dyDescent="0.25">
      <c r="A35" s="83" t="s">
        <v>116</v>
      </c>
      <c r="B35" s="7" t="s">
        <v>94</v>
      </c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>
        <v>1310</v>
      </c>
      <c r="N35" s="44"/>
      <c r="O35" s="44"/>
      <c r="P35" s="44"/>
      <c r="Q35" s="44"/>
      <c r="R35" s="44">
        <v>1168</v>
      </c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>
        <v>1194</v>
      </c>
      <c r="AF35" s="44"/>
      <c r="AG35" s="44"/>
      <c r="AH35" s="44"/>
      <c r="AI35" s="44"/>
      <c r="AJ35" s="44"/>
      <c r="AK35" s="44"/>
      <c r="AL35" s="44"/>
      <c r="AM35" s="44"/>
      <c r="AN35" s="27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>
        <v>1381</v>
      </c>
      <c r="BB35" s="44"/>
      <c r="BC35" s="44"/>
      <c r="BD35" s="44"/>
      <c r="BE35" s="44"/>
      <c r="BF35" s="44"/>
      <c r="BG35" s="44"/>
      <c r="BH35" s="127"/>
      <c r="BI35" s="127"/>
      <c r="BJ35" s="127"/>
      <c r="BK35" s="127"/>
      <c r="BL35" s="127"/>
      <c r="BM35" s="127"/>
      <c r="BN35" s="127"/>
      <c r="BO35" s="127"/>
      <c r="BP35" s="127"/>
      <c r="BQ35" s="127"/>
      <c r="BR35" s="127"/>
      <c r="BS35" s="127"/>
      <c r="BT35" s="127"/>
      <c r="BU35" s="127"/>
      <c r="BV35" s="127"/>
      <c r="BW35" s="145">
        <f t="shared" ref="BW35:BW36" si="23">IF(SUM(C35:BV35)=0,"",SUM(C35:BV35))</f>
        <v>5053</v>
      </c>
      <c r="BX35" s="141"/>
      <c r="BZ35" s="83" t="s">
        <v>116</v>
      </c>
      <c r="CB35" s="25">
        <v>5053</v>
      </c>
      <c r="CC35" s="33">
        <f>+BW35-CB35</f>
        <v>0</v>
      </c>
    </row>
    <row r="36" spans="1:81" x14ac:dyDescent="0.25">
      <c r="A36" s="84" t="s">
        <v>119</v>
      </c>
      <c r="B36" s="9" t="s">
        <v>96</v>
      </c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>
        <v>7</v>
      </c>
      <c r="N36" s="27"/>
      <c r="O36" s="27"/>
      <c r="P36" s="27"/>
      <c r="Q36" s="27"/>
      <c r="R36" s="27">
        <v>6</v>
      </c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>
        <v>6</v>
      </c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>
        <v>7</v>
      </c>
      <c r="BB36" s="27"/>
      <c r="BC36" s="27"/>
      <c r="BD36" s="27"/>
      <c r="BE36" s="27"/>
      <c r="BF36" s="27"/>
      <c r="BG36" s="27"/>
      <c r="BH36" s="143"/>
      <c r="BI36" s="123"/>
      <c r="BJ36" s="123"/>
      <c r="BK36" s="123"/>
      <c r="BL36" s="123"/>
      <c r="BM36" s="143"/>
      <c r="BN36" s="143"/>
      <c r="BO36" s="143"/>
      <c r="BP36" s="143"/>
      <c r="BQ36" s="143"/>
      <c r="BR36" s="143"/>
      <c r="BS36" s="143"/>
      <c r="BT36" s="143"/>
      <c r="BU36" s="143"/>
      <c r="BV36" s="143"/>
      <c r="BW36" s="145">
        <f t="shared" si="23"/>
        <v>26</v>
      </c>
      <c r="BX36" s="143">
        <f t="shared" ref="BX36" si="24">IF(COUNTA(C36:BV36)=0,"",COUNTA(C36:BV36))</f>
        <v>4</v>
      </c>
      <c r="BY36" s="12"/>
      <c r="BZ36" s="84" t="s">
        <v>119</v>
      </c>
      <c r="CB36" s="25">
        <v>26</v>
      </c>
      <c r="CC36" s="33">
        <f>+BW36-CB36</f>
        <v>0</v>
      </c>
    </row>
    <row r="37" spans="1:81" x14ac:dyDescent="0.25">
      <c r="A37" s="85" t="s">
        <v>120</v>
      </c>
      <c r="B37" s="9" t="s">
        <v>98</v>
      </c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0">
        <f>IF(M35="","",M35/M36)</f>
        <v>187.14285714285714</v>
      </c>
      <c r="N37" s="35"/>
      <c r="O37" s="35"/>
      <c r="P37" s="35"/>
      <c r="Q37" s="35"/>
      <c r="R37" s="30">
        <f>IF(R35="","",R35/R36)</f>
        <v>194.66666666666666</v>
      </c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>
        <f>IF(AE35="","",AE35/AE36)</f>
        <v>199</v>
      </c>
      <c r="AF37" s="30"/>
      <c r="AG37" s="30"/>
      <c r="AH37" s="30"/>
      <c r="AI37" s="30"/>
      <c r="AJ37" s="30"/>
      <c r="AK37" s="30"/>
      <c r="AL37" s="30"/>
      <c r="AM37" s="30"/>
      <c r="AN37" s="30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114">
        <f>IF(BA35="","",BA35/BA36)</f>
        <v>197.28571428571428</v>
      </c>
      <c r="BB37" s="35"/>
      <c r="BC37" s="35"/>
      <c r="BD37" s="35"/>
      <c r="BE37" s="35"/>
      <c r="BF37" s="35"/>
      <c r="BG37" s="35"/>
      <c r="BH37" s="138"/>
      <c r="BI37" s="125"/>
      <c r="BJ37" s="125"/>
      <c r="BK37" s="125"/>
      <c r="BL37" s="125"/>
      <c r="BM37" s="138"/>
      <c r="BN37" s="138"/>
      <c r="BO37" s="138"/>
      <c r="BP37" s="138"/>
      <c r="BQ37" s="144"/>
      <c r="BR37" s="138"/>
      <c r="BS37" s="138"/>
      <c r="BT37" s="138"/>
      <c r="BU37" s="138"/>
      <c r="BV37" s="138"/>
      <c r="BW37" s="144">
        <f t="shared" ref="BW37" si="25">IF(BW35="","",BW35/BW36)</f>
        <v>194.34615384615384</v>
      </c>
      <c r="BX37" s="142"/>
      <c r="BY37" s="12"/>
      <c r="BZ37" s="85" t="s">
        <v>120</v>
      </c>
      <c r="CA37" s="12"/>
      <c r="CB37" s="30">
        <f>IF(CB35="","",CB35/CB36)</f>
        <v>194.34615384615384</v>
      </c>
      <c r="CC37" s="55"/>
    </row>
    <row r="38" spans="1:81" x14ac:dyDescent="0.25">
      <c r="A38" s="83" t="s">
        <v>121</v>
      </c>
      <c r="B38" s="9" t="s">
        <v>94</v>
      </c>
      <c r="C38" s="44"/>
      <c r="D38" s="44">
        <v>1574</v>
      </c>
      <c r="E38" s="44"/>
      <c r="F38" s="44"/>
      <c r="G38" s="44"/>
      <c r="H38" s="44"/>
      <c r="I38" s="44"/>
      <c r="J38" s="44"/>
      <c r="K38" s="44"/>
      <c r="L38" s="44">
        <v>3276</v>
      </c>
      <c r="M38" s="44"/>
      <c r="N38" s="44">
        <v>676</v>
      </c>
      <c r="O38" s="44"/>
      <c r="P38" s="44"/>
      <c r="Q38" s="44"/>
      <c r="R38" s="44"/>
      <c r="S38" s="44">
        <v>2625</v>
      </c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>
        <v>832</v>
      </c>
      <c r="AG38" s="44"/>
      <c r="AH38" s="44"/>
      <c r="AI38" s="44"/>
      <c r="AJ38" s="44"/>
      <c r="AK38" s="44">
        <v>2198</v>
      </c>
      <c r="AL38" s="44"/>
      <c r="AM38" s="44"/>
      <c r="AN38" s="111"/>
      <c r="AO38" s="111">
        <v>2263</v>
      </c>
      <c r="AP38" s="34">
        <v>1421</v>
      </c>
      <c r="AQ38" s="44"/>
      <c r="AR38" s="44"/>
      <c r="AS38" s="44"/>
      <c r="AT38" s="39">
        <v>1703</v>
      </c>
      <c r="AU38" s="44"/>
      <c r="AV38" s="44"/>
      <c r="AW38" s="44">
        <v>2783</v>
      </c>
      <c r="AX38" s="44"/>
      <c r="AY38" s="44"/>
      <c r="AZ38" s="44"/>
      <c r="BA38" s="44">
        <v>553</v>
      </c>
      <c r="BB38" s="44"/>
      <c r="BC38" s="44"/>
      <c r="BD38" s="44"/>
      <c r="BE38" s="44"/>
      <c r="BF38" s="44"/>
      <c r="BG38" s="44">
        <v>1381</v>
      </c>
      <c r="BH38" s="127">
        <v>1081</v>
      </c>
      <c r="BI38" s="127"/>
      <c r="BJ38" s="127"/>
      <c r="BK38" s="127"/>
      <c r="BL38" s="127">
        <v>1392</v>
      </c>
      <c r="BM38" s="127"/>
      <c r="BN38" s="152">
        <v>1371</v>
      </c>
      <c r="BO38" s="127"/>
      <c r="BP38" s="127"/>
      <c r="BQ38" s="127">
        <v>1617</v>
      </c>
      <c r="BR38" s="127"/>
      <c r="BS38" s="127"/>
      <c r="BT38" s="127"/>
      <c r="BU38" s="127"/>
      <c r="BV38" s="127"/>
      <c r="BW38" s="145">
        <f t="shared" ref="BW38:BW39" si="26">IF(SUM(C38:BV38)=0,"",SUM(C38:BV38))</f>
        <v>26746</v>
      </c>
      <c r="BX38" s="141"/>
      <c r="BY38" s="12"/>
      <c r="BZ38" s="83" t="s">
        <v>121</v>
      </c>
      <c r="CB38" s="25">
        <v>25375</v>
      </c>
      <c r="CC38" s="151">
        <f>+BW38-CB38</f>
        <v>1371</v>
      </c>
    </row>
    <row r="39" spans="1:81" x14ac:dyDescent="0.25">
      <c r="A39" s="84" t="s">
        <v>122</v>
      </c>
      <c r="B39" s="9" t="s">
        <v>96</v>
      </c>
      <c r="C39" s="44"/>
      <c r="D39" s="44">
        <v>9</v>
      </c>
      <c r="E39" s="44"/>
      <c r="F39" s="44"/>
      <c r="G39" s="44"/>
      <c r="H39" s="44"/>
      <c r="I39" s="44"/>
      <c r="J39" s="44"/>
      <c r="K39" s="44"/>
      <c r="L39" s="44">
        <v>18</v>
      </c>
      <c r="M39" s="44"/>
      <c r="N39" s="44">
        <v>4</v>
      </c>
      <c r="O39" s="44"/>
      <c r="P39" s="44"/>
      <c r="Q39" s="44"/>
      <c r="R39" s="44"/>
      <c r="S39" s="44">
        <v>14</v>
      </c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>
        <v>5</v>
      </c>
      <c r="AG39" s="44"/>
      <c r="AH39" s="44"/>
      <c r="AI39" s="44"/>
      <c r="AJ39" s="44"/>
      <c r="AK39" s="44">
        <v>12</v>
      </c>
      <c r="AL39" s="44"/>
      <c r="AM39" s="44"/>
      <c r="AN39" s="45"/>
      <c r="AO39" s="44">
        <v>14</v>
      </c>
      <c r="AP39" s="44">
        <v>8</v>
      </c>
      <c r="AQ39" s="44"/>
      <c r="AR39" s="44"/>
      <c r="AS39" s="44"/>
      <c r="AT39" s="44">
        <v>9</v>
      </c>
      <c r="AU39" s="44"/>
      <c r="AV39" s="44"/>
      <c r="AW39" s="44">
        <v>15</v>
      </c>
      <c r="AX39" s="44"/>
      <c r="AY39" s="44"/>
      <c r="AZ39" s="44"/>
      <c r="BA39" s="44">
        <v>3</v>
      </c>
      <c r="BB39" s="44"/>
      <c r="BC39" s="44"/>
      <c r="BD39" s="44"/>
      <c r="BE39" s="44"/>
      <c r="BF39" s="44"/>
      <c r="BG39" s="44">
        <v>8</v>
      </c>
      <c r="BH39" s="127">
        <v>6</v>
      </c>
      <c r="BI39" s="127"/>
      <c r="BJ39" s="127"/>
      <c r="BK39" s="127"/>
      <c r="BL39" s="127">
        <v>8</v>
      </c>
      <c r="BM39" s="127"/>
      <c r="BN39" s="152">
        <v>8</v>
      </c>
      <c r="BO39" s="127"/>
      <c r="BP39" s="127"/>
      <c r="BQ39" s="127">
        <v>9</v>
      </c>
      <c r="BR39" s="127"/>
      <c r="BS39" s="127"/>
      <c r="BT39" s="127"/>
      <c r="BU39" s="127"/>
      <c r="BV39" s="127"/>
      <c r="BW39" s="145">
        <f t="shared" si="26"/>
        <v>150</v>
      </c>
      <c r="BX39" s="143">
        <f t="shared" ref="BX39" si="27">IF(COUNTA(C39:BV39)=0,"",COUNTA(C39:BV39))</f>
        <v>16</v>
      </c>
      <c r="BY39" s="11"/>
      <c r="BZ39" s="84" t="s">
        <v>122</v>
      </c>
      <c r="CB39" s="25">
        <v>142</v>
      </c>
      <c r="CC39" s="151">
        <f>+BW39-CB39</f>
        <v>8</v>
      </c>
    </row>
    <row r="40" spans="1:81" x14ac:dyDescent="0.25">
      <c r="A40" s="85" t="s">
        <v>123</v>
      </c>
      <c r="B40" s="9" t="s">
        <v>98</v>
      </c>
      <c r="C40" s="30"/>
      <c r="D40" s="30">
        <f>IF(D38="","",D38/D39)</f>
        <v>174.88888888888889</v>
      </c>
      <c r="E40" s="30"/>
      <c r="F40" s="30"/>
      <c r="G40" s="30"/>
      <c r="H40" s="30"/>
      <c r="I40" s="30"/>
      <c r="J40" s="30"/>
      <c r="K40" s="30"/>
      <c r="L40" s="30">
        <f>IF(L38="","",L38/L39)</f>
        <v>182</v>
      </c>
      <c r="M40" s="30"/>
      <c r="N40" s="30">
        <f>IF(N38="","",N38/N39)</f>
        <v>169</v>
      </c>
      <c r="O40" s="30"/>
      <c r="P40" s="30"/>
      <c r="Q40" s="30"/>
      <c r="R40" s="30"/>
      <c r="S40" s="30">
        <f>IF(S38="","",S38/S39)</f>
        <v>187.5</v>
      </c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>
        <f>IF(AF38="","",AF38/AF39)</f>
        <v>166.4</v>
      </c>
      <c r="AG40" s="30"/>
      <c r="AH40" s="30"/>
      <c r="AI40" s="30"/>
      <c r="AJ40" s="30"/>
      <c r="AK40" s="30">
        <f>IF(AK38="","",AK38/AK39)</f>
        <v>183.16666666666666</v>
      </c>
      <c r="AL40" s="30"/>
      <c r="AM40" s="30"/>
      <c r="AN40" s="30"/>
      <c r="AO40" s="30">
        <f>IF(AO38="","",AO38/AO39)</f>
        <v>161.64285714285714</v>
      </c>
      <c r="AP40" s="30">
        <f>IF(AP38="","",AP38/AP39)</f>
        <v>177.625</v>
      </c>
      <c r="AQ40" s="43"/>
      <c r="AR40" s="43"/>
      <c r="AS40" s="30"/>
      <c r="AT40" s="30">
        <f>IF(AT38="","",AT38/AT39)</f>
        <v>189.22222222222223</v>
      </c>
      <c r="AU40" s="30"/>
      <c r="AV40" s="30"/>
      <c r="AW40" s="30">
        <f>IF(AW38="","",AW38/AW39)</f>
        <v>185.53333333333333</v>
      </c>
      <c r="AX40" s="30"/>
      <c r="AY40" s="30"/>
      <c r="AZ40" s="30"/>
      <c r="BA40" s="30">
        <f>IF(BA38="","",BA38/BA39)</f>
        <v>184.33333333333334</v>
      </c>
      <c r="BB40" s="30"/>
      <c r="BC40" s="30"/>
      <c r="BD40" s="30"/>
      <c r="BE40" s="30"/>
      <c r="BF40" s="30"/>
      <c r="BG40" s="30">
        <f>IF(BG38="","",BG38/BG39)</f>
        <v>172.625</v>
      </c>
      <c r="BH40" s="144">
        <f t="shared" ref="BH40" si="28">IF(BH38="","",BH38/BH39)</f>
        <v>180.16666666666666</v>
      </c>
      <c r="BI40" s="124"/>
      <c r="BJ40" s="124"/>
      <c r="BK40" s="124"/>
      <c r="BL40" s="144">
        <f>IF(BL38="","",BL38/BL39)</f>
        <v>174</v>
      </c>
      <c r="BM40" s="144"/>
      <c r="BN40" s="144">
        <f>IF(BN38="","",BN38/BN39)</f>
        <v>171.375</v>
      </c>
      <c r="BO40" s="144"/>
      <c r="BP40" s="144"/>
      <c r="BQ40" s="144">
        <f>IF(BQ38="","",BQ38/BQ39)</f>
        <v>179.66666666666666</v>
      </c>
      <c r="BR40" s="144"/>
      <c r="BS40" s="144"/>
      <c r="BT40" s="144"/>
      <c r="BU40" s="144"/>
      <c r="BV40" s="144"/>
      <c r="BW40" s="144">
        <f t="shared" ref="BW40" si="29">IF(BW38="","",BW38/BW39)</f>
        <v>178.30666666666667</v>
      </c>
      <c r="BX40" s="142"/>
      <c r="BY40" s="11"/>
      <c r="BZ40" s="85" t="s">
        <v>123</v>
      </c>
      <c r="CA40" s="12"/>
      <c r="CB40" s="30">
        <f>IF(CB38="","",CB38/CB39)</f>
        <v>178.69718309859155</v>
      </c>
      <c r="CC40" s="55"/>
    </row>
    <row r="41" spans="1:81" x14ac:dyDescent="0.25">
      <c r="A41" s="90" t="s">
        <v>121</v>
      </c>
      <c r="B41" s="9" t="s">
        <v>94</v>
      </c>
      <c r="C41" s="44"/>
      <c r="D41" s="44"/>
      <c r="E41" s="44"/>
      <c r="F41" s="44"/>
      <c r="G41" s="44">
        <v>1784</v>
      </c>
      <c r="H41" s="44"/>
      <c r="I41" s="44"/>
      <c r="J41" s="44"/>
      <c r="K41" s="44"/>
      <c r="L41" s="44">
        <v>3227</v>
      </c>
      <c r="M41" s="44"/>
      <c r="N41" s="44"/>
      <c r="O41" s="44"/>
      <c r="P41" s="44"/>
      <c r="Q41" s="44"/>
      <c r="R41" s="44"/>
      <c r="S41" s="44">
        <v>2285</v>
      </c>
      <c r="T41" s="44">
        <v>1826</v>
      </c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>
        <v>2053</v>
      </c>
      <c r="AL41" s="44"/>
      <c r="AM41" s="44"/>
      <c r="AN41" s="44"/>
      <c r="AO41" s="44">
        <v>2415</v>
      </c>
      <c r="AP41" s="39">
        <v>1337</v>
      </c>
      <c r="AQ41" s="44"/>
      <c r="AR41" s="44"/>
      <c r="AS41" s="44"/>
      <c r="AT41" s="39">
        <v>1589</v>
      </c>
      <c r="AU41" s="44"/>
      <c r="AV41" s="44"/>
      <c r="AW41" s="44">
        <v>2612</v>
      </c>
      <c r="AX41" s="44"/>
      <c r="AY41" s="44">
        <v>1313</v>
      </c>
      <c r="AZ41" s="44"/>
      <c r="BA41" s="44"/>
      <c r="BB41" s="44"/>
      <c r="BC41" s="44"/>
      <c r="BD41" s="44"/>
      <c r="BE41" s="44"/>
      <c r="BF41" s="44"/>
      <c r="BG41" s="44"/>
      <c r="BH41" s="127">
        <v>1020</v>
      </c>
      <c r="BI41" s="127"/>
      <c r="BJ41" s="127"/>
      <c r="BK41" s="127"/>
      <c r="BL41" s="127"/>
      <c r="BM41" s="127"/>
      <c r="BN41" s="127"/>
      <c r="BO41" s="127"/>
      <c r="BP41" s="127"/>
      <c r="BQ41" s="127"/>
      <c r="BR41" s="127"/>
      <c r="BS41" s="127"/>
      <c r="BT41" s="127"/>
      <c r="BU41" s="127"/>
      <c r="BV41" s="127"/>
      <c r="BW41" s="145">
        <f t="shared" ref="BW41:BW42" si="30">IF(SUM(C41:BV41)=0,"",SUM(C41:BV41))</f>
        <v>21461</v>
      </c>
      <c r="BX41" s="141"/>
      <c r="BY41" s="12"/>
      <c r="BZ41" s="90" t="s">
        <v>121</v>
      </c>
      <c r="CA41" s="12"/>
      <c r="CB41" s="25">
        <v>21461</v>
      </c>
      <c r="CC41" s="33">
        <f>+BW41-CB41</f>
        <v>0</v>
      </c>
    </row>
    <row r="42" spans="1:81" x14ac:dyDescent="0.25">
      <c r="A42" s="91" t="s">
        <v>124</v>
      </c>
      <c r="B42" s="9" t="s">
        <v>96</v>
      </c>
      <c r="C42" s="44"/>
      <c r="D42" s="44"/>
      <c r="E42" s="44"/>
      <c r="F42" s="44"/>
      <c r="G42" s="44">
        <v>11</v>
      </c>
      <c r="H42" s="44"/>
      <c r="I42" s="44"/>
      <c r="J42" s="44"/>
      <c r="K42" s="44"/>
      <c r="L42" s="44">
        <v>18</v>
      </c>
      <c r="M42" s="44"/>
      <c r="N42" s="44"/>
      <c r="O42" s="44"/>
      <c r="P42" s="44"/>
      <c r="Q42" s="44"/>
      <c r="R42" s="44"/>
      <c r="S42" s="44">
        <v>14</v>
      </c>
      <c r="T42" s="44">
        <v>11</v>
      </c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>
        <v>12</v>
      </c>
      <c r="AL42" s="44"/>
      <c r="AM42" s="44"/>
      <c r="AN42" s="27"/>
      <c r="AO42" s="44">
        <v>14</v>
      </c>
      <c r="AP42" s="44">
        <v>8</v>
      </c>
      <c r="AQ42" s="44"/>
      <c r="AR42" s="44"/>
      <c r="AS42" s="44"/>
      <c r="AT42" s="44">
        <v>9</v>
      </c>
      <c r="AU42" s="44"/>
      <c r="AV42" s="44"/>
      <c r="AW42" s="44">
        <v>15</v>
      </c>
      <c r="AX42" s="44"/>
      <c r="AY42" s="44">
        <v>8</v>
      </c>
      <c r="AZ42" s="44"/>
      <c r="BA42" s="44"/>
      <c r="BB42" s="44"/>
      <c r="BC42" s="44"/>
      <c r="BD42" s="44"/>
      <c r="BE42" s="44"/>
      <c r="BF42" s="44"/>
      <c r="BG42" s="44"/>
      <c r="BH42" s="127">
        <v>6</v>
      </c>
      <c r="BI42" s="127"/>
      <c r="BJ42" s="127"/>
      <c r="BK42" s="127"/>
      <c r="BL42" s="127"/>
      <c r="BM42" s="127"/>
      <c r="BN42" s="127"/>
      <c r="BO42" s="127"/>
      <c r="BP42" s="127"/>
      <c r="BQ42" s="127"/>
      <c r="BR42" s="127"/>
      <c r="BS42" s="127"/>
      <c r="BT42" s="127"/>
      <c r="BU42" s="127"/>
      <c r="BV42" s="127"/>
      <c r="BW42" s="145">
        <f t="shared" si="30"/>
        <v>126</v>
      </c>
      <c r="BX42" s="143">
        <f t="shared" ref="BX42" si="31">IF(COUNTA(C42:BV42)=0,"",COUNTA(C42:BV42))</f>
        <v>11</v>
      </c>
      <c r="BY42" s="12"/>
      <c r="BZ42" s="91" t="s">
        <v>124</v>
      </c>
      <c r="CA42" s="12"/>
      <c r="CB42" s="25">
        <v>126</v>
      </c>
      <c r="CC42" s="33">
        <f>+BW42-CB42</f>
        <v>0</v>
      </c>
    </row>
    <row r="43" spans="1:81" x14ac:dyDescent="0.25">
      <c r="A43" s="99" t="s">
        <v>125</v>
      </c>
      <c r="B43" s="9" t="s">
        <v>98</v>
      </c>
      <c r="C43" s="30"/>
      <c r="D43" s="30"/>
      <c r="E43" s="30"/>
      <c r="F43" s="30"/>
      <c r="G43" s="30">
        <f>IF(G41="","",G41/G42)</f>
        <v>162.18181818181819</v>
      </c>
      <c r="H43" s="30"/>
      <c r="I43" s="30"/>
      <c r="J43" s="30"/>
      <c r="K43" s="30"/>
      <c r="L43" s="30">
        <f>IF(L41="","",L41/L42)</f>
        <v>179.27777777777777</v>
      </c>
      <c r="M43" s="30"/>
      <c r="N43" s="30"/>
      <c r="O43" s="30"/>
      <c r="P43" s="30"/>
      <c r="Q43" s="30"/>
      <c r="R43" s="30"/>
      <c r="S43" s="30">
        <f>IF(S41="","",S41/S42)</f>
        <v>163.21428571428572</v>
      </c>
      <c r="T43" s="30">
        <f>IF(T41="","",T41/T42)</f>
        <v>166</v>
      </c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>
        <f>IF(AK41="","",AK41/AK42)</f>
        <v>171.08333333333334</v>
      </c>
      <c r="AL43" s="30"/>
      <c r="AM43" s="30"/>
      <c r="AN43" s="30"/>
      <c r="AO43" s="30">
        <f>IF(AO41="","",AO41/AO42)</f>
        <v>172.5</v>
      </c>
      <c r="AP43" s="30">
        <f>IF(AP41="","",AP41/AP42)</f>
        <v>167.125</v>
      </c>
      <c r="AQ43" s="35"/>
      <c r="AR43" s="35"/>
      <c r="AS43" s="35"/>
      <c r="AT43" s="30">
        <f>IF(AT41="","",AT41/AT42)</f>
        <v>176.55555555555554</v>
      </c>
      <c r="AU43" s="35"/>
      <c r="AV43" s="35"/>
      <c r="AW43" s="30">
        <f>IF(AW41="","",AW41/AW42)</f>
        <v>174.13333333333333</v>
      </c>
      <c r="AX43" s="30"/>
      <c r="AY43" s="30">
        <f>IF(AY41="","",AY41/AY42)</f>
        <v>164.125</v>
      </c>
      <c r="AZ43" s="30"/>
      <c r="BA43" s="30"/>
      <c r="BB43" s="30"/>
      <c r="BC43" s="30"/>
      <c r="BD43" s="30"/>
      <c r="BE43" s="30"/>
      <c r="BF43" s="30"/>
      <c r="BG43" s="30"/>
      <c r="BH43" s="144">
        <f t="shared" ref="BH43" si="32">IF(BH41="","",BH41/BH42)</f>
        <v>170</v>
      </c>
      <c r="BI43" s="124"/>
      <c r="BJ43" s="124"/>
      <c r="BK43" s="124"/>
      <c r="BL43" s="124"/>
      <c r="BM43" s="144"/>
      <c r="BN43" s="144"/>
      <c r="BO43" s="144"/>
      <c r="BP43" s="144"/>
      <c r="BQ43" s="144"/>
      <c r="BR43" s="144"/>
      <c r="BS43" s="144"/>
      <c r="BT43" s="144"/>
      <c r="BU43" s="144"/>
      <c r="BV43" s="144"/>
      <c r="BW43" s="144">
        <f t="shared" ref="BW43" si="33">IF(BW41="","",BW41/BW42)</f>
        <v>170.32539682539684</v>
      </c>
      <c r="BX43" s="142"/>
      <c r="BY43" s="12"/>
      <c r="BZ43" s="82" t="s">
        <v>125</v>
      </c>
      <c r="CA43" s="12"/>
      <c r="CB43" s="30">
        <f>IF(CB41="","",CB41/CB42)</f>
        <v>170.32539682539684</v>
      </c>
      <c r="CC43" s="55"/>
    </row>
    <row r="44" spans="1:81" x14ac:dyDescent="0.25">
      <c r="A44" s="90" t="s">
        <v>121</v>
      </c>
      <c r="B44" s="9" t="s">
        <v>94</v>
      </c>
      <c r="C44" s="44"/>
      <c r="D44" s="44"/>
      <c r="E44" s="44"/>
      <c r="F44" s="44"/>
      <c r="G44" s="44"/>
      <c r="H44" s="44">
        <f>293+375+284+156</f>
        <v>1108</v>
      </c>
      <c r="I44" s="44"/>
      <c r="J44" s="44"/>
      <c r="K44" s="44"/>
      <c r="L44" s="44"/>
      <c r="M44" s="44"/>
      <c r="N44" s="44"/>
      <c r="O44" s="44"/>
      <c r="P44" s="44"/>
      <c r="Q44" s="44">
        <v>1028</v>
      </c>
      <c r="R44" s="44"/>
      <c r="S44" s="44"/>
      <c r="T44" s="44"/>
      <c r="U44" s="44">
        <v>633</v>
      </c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>
        <v>1544</v>
      </c>
      <c r="AI44" s="44"/>
      <c r="AJ44" s="44"/>
      <c r="AK44" s="44"/>
      <c r="AL44" s="44"/>
      <c r="AM44" s="44"/>
      <c r="AN44" s="27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>
        <v>534</v>
      </c>
      <c r="BA44" s="44"/>
      <c r="BB44" s="44"/>
      <c r="BC44" s="44"/>
      <c r="BD44" s="44"/>
      <c r="BE44" s="44"/>
      <c r="BF44" s="44"/>
      <c r="BG44" s="44"/>
      <c r="BH44" s="127"/>
      <c r="BI44" s="127"/>
      <c r="BJ44" s="127"/>
      <c r="BK44" s="127"/>
      <c r="BL44" s="127"/>
      <c r="BM44" s="127"/>
      <c r="BN44" s="127"/>
      <c r="BO44" s="127"/>
      <c r="BP44" s="127"/>
      <c r="BQ44" s="127"/>
      <c r="BR44" s="127"/>
      <c r="BS44" s="127"/>
      <c r="BT44" s="127"/>
      <c r="BU44" s="127"/>
      <c r="BV44" s="127"/>
      <c r="BW44" s="145">
        <f t="shared" ref="BW44:BW45" si="34">IF(SUM(C44:BV44)=0,"",SUM(C44:BV44))</f>
        <v>4847</v>
      </c>
      <c r="BX44" s="141"/>
      <c r="BY44" s="12"/>
      <c r="BZ44" s="90" t="s">
        <v>121</v>
      </c>
      <c r="CA44" s="12"/>
      <c r="CB44" s="25">
        <v>4847</v>
      </c>
      <c r="CC44" s="45">
        <f>+BW44-CB44</f>
        <v>0</v>
      </c>
    </row>
    <row r="45" spans="1:81" x14ac:dyDescent="0.25">
      <c r="A45" s="88" t="s">
        <v>126</v>
      </c>
      <c r="B45" s="9" t="s">
        <v>96</v>
      </c>
      <c r="C45" s="44"/>
      <c r="D45" s="44"/>
      <c r="E45" s="44"/>
      <c r="F45" s="44"/>
      <c r="G45" s="44"/>
      <c r="H45" s="44">
        <v>7</v>
      </c>
      <c r="I45" s="44"/>
      <c r="J45" s="44"/>
      <c r="K45" s="44"/>
      <c r="L45" s="44"/>
      <c r="M45" s="44"/>
      <c r="N45" s="44"/>
      <c r="O45" s="44"/>
      <c r="P45" s="44"/>
      <c r="Q45" s="44">
        <v>6</v>
      </c>
      <c r="R45" s="44"/>
      <c r="S45" s="44"/>
      <c r="T45" s="44"/>
      <c r="U45" s="44">
        <v>4</v>
      </c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>
        <v>10</v>
      </c>
      <c r="AI45" s="44"/>
      <c r="AJ45" s="44"/>
      <c r="AK45" s="44"/>
      <c r="AL45" s="44"/>
      <c r="AM45" s="44"/>
      <c r="AN45" s="27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>
        <v>4</v>
      </c>
      <c r="BA45" s="44"/>
      <c r="BB45" s="44"/>
      <c r="BC45" s="44"/>
      <c r="BD45" s="44"/>
      <c r="BE45" s="44"/>
      <c r="BF45" s="44"/>
      <c r="BG45" s="44"/>
      <c r="BH45" s="127"/>
      <c r="BI45" s="127"/>
      <c r="BJ45" s="127"/>
      <c r="BK45" s="127"/>
      <c r="BL45" s="127"/>
      <c r="BM45" s="127"/>
      <c r="BN45" s="127"/>
      <c r="BO45" s="127"/>
      <c r="BP45" s="127"/>
      <c r="BQ45" s="127"/>
      <c r="BR45" s="127"/>
      <c r="BS45" s="127"/>
      <c r="BT45" s="127"/>
      <c r="BU45" s="127"/>
      <c r="BV45" s="127"/>
      <c r="BW45" s="145">
        <f t="shared" si="34"/>
        <v>31</v>
      </c>
      <c r="BX45" s="143">
        <f t="shared" ref="BX45" si="35">IF(COUNTA(C45:BV45)=0,"",COUNTA(C45:BV45))</f>
        <v>5</v>
      </c>
      <c r="BY45" s="12"/>
      <c r="BZ45" s="88" t="s">
        <v>126</v>
      </c>
      <c r="CA45" s="12"/>
      <c r="CB45" s="25">
        <v>31</v>
      </c>
      <c r="CC45" s="45">
        <f>+BW45-CB45</f>
        <v>0</v>
      </c>
    </row>
    <row r="46" spans="1:81" x14ac:dyDescent="0.25">
      <c r="A46" s="82" t="s">
        <v>127</v>
      </c>
      <c r="B46" s="9" t="s">
        <v>98</v>
      </c>
      <c r="C46" s="30"/>
      <c r="D46" s="30"/>
      <c r="E46" s="30"/>
      <c r="F46" s="30"/>
      <c r="G46" s="30"/>
      <c r="H46" s="30">
        <f>IF(H44="","",H44/H45)</f>
        <v>158.28571428571428</v>
      </c>
      <c r="I46" s="30"/>
      <c r="J46" s="30"/>
      <c r="K46" s="30"/>
      <c r="L46" s="30"/>
      <c r="M46" s="30"/>
      <c r="N46" s="30"/>
      <c r="O46" s="30"/>
      <c r="P46" s="30"/>
      <c r="Q46" s="30">
        <f>IF(Q44="","",Q44/Q45)</f>
        <v>171.33333333333334</v>
      </c>
      <c r="R46" s="30"/>
      <c r="S46" s="30"/>
      <c r="T46" s="30"/>
      <c r="U46" s="30">
        <f>IF(U44="","",U44/U45)</f>
        <v>158.25</v>
      </c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>
        <f>IF(AH44="","",AH44/AH45)</f>
        <v>154.4</v>
      </c>
      <c r="AI46" s="30"/>
      <c r="AJ46" s="30"/>
      <c r="AK46" s="30"/>
      <c r="AL46" s="30"/>
      <c r="AM46" s="30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30">
        <f>IF(AZ44="","",AZ44/AZ45)</f>
        <v>133.5</v>
      </c>
      <c r="BA46" s="30"/>
      <c r="BB46" s="30"/>
      <c r="BC46" s="30"/>
      <c r="BD46" s="30"/>
      <c r="BE46" s="30"/>
      <c r="BF46" s="30"/>
      <c r="BG46" s="30"/>
      <c r="BH46" s="144"/>
      <c r="BI46" s="124"/>
      <c r="BJ46" s="124"/>
      <c r="BK46" s="124"/>
      <c r="BL46" s="124"/>
      <c r="BM46" s="144"/>
      <c r="BN46" s="144"/>
      <c r="BO46" s="144"/>
      <c r="BP46" s="144"/>
      <c r="BQ46" s="144"/>
      <c r="BR46" s="144"/>
      <c r="BS46" s="144"/>
      <c r="BT46" s="144"/>
      <c r="BU46" s="144"/>
      <c r="BV46" s="144"/>
      <c r="BW46" s="144">
        <f t="shared" ref="BW46" si="36">IF(BW44="","",BW44/BW45)</f>
        <v>156.35483870967741</v>
      </c>
      <c r="BX46" s="142"/>
      <c r="BY46" s="12"/>
      <c r="BZ46" s="82" t="s">
        <v>127</v>
      </c>
      <c r="CA46" s="12"/>
      <c r="CB46" s="30">
        <f>IF(CB44="","",CB44/CB45)</f>
        <v>156.35483870967741</v>
      </c>
      <c r="CC46" s="55"/>
    </row>
    <row r="47" spans="1:81" x14ac:dyDescent="0.25">
      <c r="A47" s="83" t="s">
        <v>128</v>
      </c>
      <c r="B47" s="7" t="s">
        <v>94</v>
      </c>
      <c r="C47" s="39"/>
      <c r="D47" s="39">
        <v>1674</v>
      </c>
      <c r="E47" s="39"/>
      <c r="F47" s="39"/>
      <c r="G47" s="39"/>
      <c r="H47" s="39"/>
      <c r="I47" s="39"/>
      <c r="J47" s="39"/>
      <c r="K47" s="39"/>
      <c r="L47" s="39">
        <v>3448</v>
      </c>
      <c r="M47" s="39">
        <v>576</v>
      </c>
      <c r="N47" s="39"/>
      <c r="O47" s="39"/>
      <c r="P47" s="39"/>
      <c r="Q47" s="39"/>
      <c r="R47" s="39"/>
      <c r="S47" s="39">
        <v>2673</v>
      </c>
      <c r="T47" s="39"/>
      <c r="U47" s="39"/>
      <c r="V47" s="39"/>
      <c r="W47" s="39"/>
      <c r="X47" s="39">
        <v>2490</v>
      </c>
      <c r="Y47" s="39"/>
      <c r="Z47" s="39"/>
      <c r="AA47" s="39"/>
      <c r="AB47" s="39"/>
      <c r="AC47" s="39"/>
      <c r="AD47" s="39"/>
      <c r="AE47" s="39">
        <v>1001</v>
      </c>
      <c r="AF47" s="39"/>
      <c r="AG47" s="39"/>
      <c r="AH47" s="39"/>
      <c r="AI47" s="39"/>
      <c r="AJ47" s="39"/>
      <c r="AK47" s="39"/>
      <c r="AL47" s="39"/>
      <c r="AM47" s="39">
        <v>2665</v>
      </c>
      <c r="AN47" s="39">
        <v>2671</v>
      </c>
      <c r="AO47" s="39">
        <v>2202</v>
      </c>
      <c r="AP47" s="39">
        <v>1420</v>
      </c>
      <c r="AQ47" s="39"/>
      <c r="AR47" s="39"/>
      <c r="AS47" s="39"/>
      <c r="AT47" s="39">
        <v>1642</v>
      </c>
      <c r="AU47" s="39"/>
      <c r="AV47" s="39"/>
      <c r="AW47" s="39">
        <v>2828</v>
      </c>
      <c r="AX47" s="39"/>
      <c r="AY47" s="39"/>
      <c r="AZ47" s="39"/>
      <c r="BA47" s="39">
        <v>1354</v>
      </c>
      <c r="BB47" s="39"/>
      <c r="BC47" s="39"/>
      <c r="BD47" s="39"/>
      <c r="BE47" s="39"/>
      <c r="BF47" s="39"/>
      <c r="BG47" s="39"/>
      <c r="BH47" s="146"/>
      <c r="BI47" s="126"/>
      <c r="BJ47" s="126">
        <v>1439</v>
      </c>
      <c r="BK47" s="126"/>
      <c r="BL47" s="126">
        <v>1510</v>
      </c>
      <c r="BM47" s="146"/>
      <c r="BN47" s="146"/>
      <c r="BO47" s="146">
        <v>1348</v>
      </c>
      <c r="BP47" s="146"/>
      <c r="BQ47" s="146">
        <v>1828</v>
      </c>
      <c r="BR47" s="146"/>
      <c r="BS47" s="146"/>
      <c r="BT47" s="146"/>
      <c r="BU47" s="146"/>
      <c r="BV47" s="146"/>
      <c r="BW47" s="145">
        <f t="shared" ref="BW47:BW48" si="37">IF(SUM(C47:BV47)=0,"",SUM(C47:BV47))</f>
        <v>32769</v>
      </c>
      <c r="BX47" s="141"/>
      <c r="BY47" s="11"/>
      <c r="BZ47" s="83" t="s">
        <v>128</v>
      </c>
      <c r="CA47" s="14"/>
      <c r="CB47" s="25">
        <v>32769</v>
      </c>
      <c r="CC47" s="33">
        <f>+BW47-CB47</f>
        <v>0</v>
      </c>
    </row>
    <row r="48" spans="1:81" x14ac:dyDescent="0.25">
      <c r="A48" s="84" t="s">
        <v>129</v>
      </c>
      <c r="B48" s="9" t="s">
        <v>96</v>
      </c>
      <c r="C48" s="39"/>
      <c r="D48" s="39">
        <v>9</v>
      </c>
      <c r="E48" s="39"/>
      <c r="F48" s="39"/>
      <c r="G48" s="39"/>
      <c r="H48" s="39"/>
      <c r="I48" s="39"/>
      <c r="J48" s="39"/>
      <c r="K48" s="39"/>
      <c r="L48" s="39">
        <v>18</v>
      </c>
      <c r="M48" s="39">
        <v>4</v>
      </c>
      <c r="N48" s="39"/>
      <c r="O48" s="39"/>
      <c r="P48" s="39"/>
      <c r="Q48" s="39"/>
      <c r="R48" s="39"/>
      <c r="S48" s="39">
        <v>14</v>
      </c>
      <c r="T48" s="39"/>
      <c r="U48" s="39"/>
      <c r="V48" s="39"/>
      <c r="W48" s="39"/>
      <c r="X48" s="39">
        <v>14</v>
      </c>
      <c r="Y48" s="39"/>
      <c r="Z48" s="39"/>
      <c r="AA48" s="39"/>
      <c r="AB48" s="39"/>
      <c r="AC48" s="39"/>
      <c r="AD48" s="39"/>
      <c r="AE48" s="39">
        <v>5</v>
      </c>
      <c r="AF48" s="39"/>
      <c r="AG48" s="39"/>
      <c r="AH48" s="39"/>
      <c r="AI48" s="39"/>
      <c r="AJ48" s="39"/>
      <c r="AK48" s="39"/>
      <c r="AL48" s="39"/>
      <c r="AM48" s="39">
        <v>16</v>
      </c>
      <c r="AN48" s="39">
        <v>15</v>
      </c>
      <c r="AO48" s="39">
        <v>14</v>
      </c>
      <c r="AP48" s="39">
        <v>8</v>
      </c>
      <c r="AQ48" s="39"/>
      <c r="AR48" s="39"/>
      <c r="AS48" s="39"/>
      <c r="AT48" s="39">
        <v>9</v>
      </c>
      <c r="AU48" s="39"/>
      <c r="AV48" s="39"/>
      <c r="AW48" s="39">
        <v>15</v>
      </c>
      <c r="AX48" s="39"/>
      <c r="AY48" s="39"/>
      <c r="AZ48" s="39"/>
      <c r="BA48" s="39">
        <v>7</v>
      </c>
      <c r="BB48" s="39"/>
      <c r="BC48" s="39"/>
      <c r="BD48" s="39"/>
      <c r="BE48" s="39"/>
      <c r="BF48" s="39"/>
      <c r="BG48" s="39"/>
      <c r="BH48" s="146"/>
      <c r="BI48" s="126"/>
      <c r="BJ48" s="126">
        <v>8</v>
      </c>
      <c r="BK48" s="126"/>
      <c r="BL48" s="126">
        <v>8</v>
      </c>
      <c r="BM48" s="146"/>
      <c r="BN48" s="146"/>
      <c r="BO48" s="146">
        <v>8</v>
      </c>
      <c r="BP48" s="146"/>
      <c r="BQ48" s="146">
        <v>9</v>
      </c>
      <c r="BR48" s="146"/>
      <c r="BS48" s="146"/>
      <c r="BT48" s="146"/>
      <c r="BU48" s="146"/>
      <c r="BV48" s="146"/>
      <c r="BW48" s="145">
        <f t="shared" si="37"/>
        <v>181</v>
      </c>
      <c r="BX48" s="143">
        <f t="shared" ref="BX48" si="38">IF(COUNTA(C48:BV48)=0,"",COUNTA(C48:BV48))</f>
        <v>17</v>
      </c>
      <c r="BY48" s="11"/>
      <c r="BZ48" s="84" t="s">
        <v>129</v>
      </c>
      <c r="CA48" s="14"/>
      <c r="CB48" s="25">
        <v>181</v>
      </c>
      <c r="CC48" s="33">
        <f>+BW48-CB48</f>
        <v>0</v>
      </c>
    </row>
    <row r="49" spans="1:81" x14ac:dyDescent="0.25">
      <c r="A49" s="85" t="s">
        <v>130</v>
      </c>
      <c r="B49" s="9" t="s">
        <v>98</v>
      </c>
      <c r="C49" s="30"/>
      <c r="D49" s="30">
        <f>IF(D47="","",D47/D48)</f>
        <v>186</v>
      </c>
      <c r="E49" s="30"/>
      <c r="F49" s="30"/>
      <c r="G49" s="30"/>
      <c r="H49" s="30"/>
      <c r="I49" s="30"/>
      <c r="J49" s="30"/>
      <c r="K49" s="30"/>
      <c r="L49" s="30">
        <f>IF(L47="","",L47/L48)</f>
        <v>191.55555555555554</v>
      </c>
      <c r="M49" s="30">
        <f>IF(M47="","",M47/M48)</f>
        <v>144</v>
      </c>
      <c r="N49" s="30"/>
      <c r="O49" s="30"/>
      <c r="P49" s="30"/>
      <c r="Q49" s="30"/>
      <c r="R49" s="30"/>
      <c r="S49" s="30">
        <f>IF(S47="","",S47/S48)</f>
        <v>190.92857142857142</v>
      </c>
      <c r="T49" s="30"/>
      <c r="U49" s="30"/>
      <c r="V49" s="30"/>
      <c r="W49" s="30"/>
      <c r="X49" s="30">
        <f>IF(X47="","",X47/X48)</f>
        <v>177.85714285714286</v>
      </c>
      <c r="Y49" s="30"/>
      <c r="Z49" s="30"/>
      <c r="AA49" s="30"/>
      <c r="AB49" s="30"/>
      <c r="AC49" s="30"/>
      <c r="AD49" s="30"/>
      <c r="AE49" s="46">
        <f>IF(AE47="","",AE47/AE48)</f>
        <v>200.2</v>
      </c>
      <c r="AF49" s="30"/>
      <c r="AG49" s="30"/>
      <c r="AH49" s="30"/>
      <c r="AI49" s="30"/>
      <c r="AJ49" s="30"/>
      <c r="AK49" s="30"/>
      <c r="AL49" s="30"/>
      <c r="AM49" s="30">
        <f>IF(AM47="","",AM47/AM48)</f>
        <v>166.5625</v>
      </c>
      <c r="AN49" s="30">
        <f>IF(AN47="","",AN47/AN48)</f>
        <v>178.06666666666666</v>
      </c>
      <c r="AO49" s="30">
        <f>IF(AO47="","",AO47/AO48)</f>
        <v>157.28571428571428</v>
      </c>
      <c r="AP49" s="30">
        <f>IF(AP47="","",AP47/AP48)</f>
        <v>177.5</v>
      </c>
      <c r="AQ49" s="35"/>
      <c r="AR49" s="35"/>
      <c r="AS49" s="30"/>
      <c r="AT49" s="30">
        <f>IF(AT47="","",AT47/AT48)</f>
        <v>182.44444444444446</v>
      </c>
      <c r="AU49" s="30"/>
      <c r="AV49" s="30"/>
      <c r="AW49" s="30">
        <f>IF(AW47="","",AW47/AW48)</f>
        <v>188.53333333333333</v>
      </c>
      <c r="AX49" s="30"/>
      <c r="AY49" s="30"/>
      <c r="AZ49" s="30"/>
      <c r="BA49" s="114">
        <f>IF(BA47="","",BA47/BA48)</f>
        <v>193.42857142857142</v>
      </c>
      <c r="BB49" s="30"/>
      <c r="BC49" s="30"/>
      <c r="BD49" s="30"/>
      <c r="BE49" s="30"/>
      <c r="BF49" s="30"/>
      <c r="BG49" s="30"/>
      <c r="BH49" s="144"/>
      <c r="BI49" s="124"/>
      <c r="BJ49" s="144">
        <f t="shared" ref="BJ49" si="39">IF(BJ47="","",BJ47/BJ48)</f>
        <v>179.875</v>
      </c>
      <c r="BK49" s="124"/>
      <c r="BL49" s="144">
        <f>IF(BL47="","",BL47/BL48)</f>
        <v>188.75</v>
      </c>
      <c r="BM49" s="144"/>
      <c r="BN49" s="144"/>
      <c r="BO49" s="144">
        <f>IF(BO47="","",BO47/BO48)</f>
        <v>168.5</v>
      </c>
      <c r="BP49" s="144"/>
      <c r="BQ49" s="154">
        <f>IF(BQ47="","",BQ47/BQ48)</f>
        <v>203.11111111111111</v>
      </c>
      <c r="BR49" s="144"/>
      <c r="BS49" s="144"/>
      <c r="BT49" s="144"/>
      <c r="BU49" s="144"/>
      <c r="BV49" s="144"/>
      <c r="BW49" s="144">
        <f t="shared" ref="BW49" si="40">IF(BW47="","",BW47/BW48)</f>
        <v>181.04419889502762</v>
      </c>
      <c r="BX49" s="142"/>
      <c r="BY49" s="11"/>
      <c r="BZ49" s="85" t="s">
        <v>130</v>
      </c>
      <c r="CA49" s="14"/>
      <c r="CB49" s="30">
        <f>IF(CB47="","",CB47/CB48)</f>
        <v>181.04419889502762</v>
      </c>
      <c r="CC49" s="55"/>
    </row>
    <row r="50" spans="1:81" x14ac:dyDescent="0.25">
      <c r="A50" s="83" t="s">
        <v>131</v>
      </c>
      <c r="B50" s="7" t="s">
        <v>94</v>
      </c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>
        <v>999</v>
      </c>
      <c r="R50" s="39">
        <v>1025</v>
      </c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>
        <v>1032</v>
      </c>
      <c r="AK50" s="39"/>
      <c r="AL50" s="39"/>
      <c r="AM50" s="39"/>
      <c r="AN50" s="39"/>
      <c r="AO50" s="39"/>
      <c r="AP50" s="39"/>
      <c r="AQ50" s="39">
        <v>1172</v>
      </c>
      <c r="AR50" s="39"/>
      <c r="AS50" s="39"/>
      <c r="AT50" s="39">
        <v>1577</v>
      </c>
      <c r="AU50" s="39"/>
      <c r="AV50" s="39"/>
      <c r="AW50" s="39">
        <v>2644</v>
      </c>
      <c r="AX50" s="39"/>
      <c r="AY50" s="39"/>
      <c r="AZ50" s="39"/>
      <c r="BA50" s="39"/>
      <c r="BB50" s="39"/>
      <c r="BC50" s="39"/>
      <c r="BD50" s="39"/>
      <c r="BE50" s="39"/>
      <c r="BF50" s="39"/>
      <c r="BG50" s="39">
        <v>1369</v>
      </c>
      <c r="BH50" s="146"/>
      <c r="BI50" s="126">
        <v>1040</v>
      </c>
      <c r="BJ50" s="126"/>
      <c r="BK50" s="126"/>
      <c r="BL50" s="126">
        <v>1483</v>
      </c>
      <c r="BM50" s="146"/>
      <c r="BN50" s="146"/>
      <c r="BO50" s="146">
        <v>1421</v>
      </c>
      <c r="BP50" s="146"/>
      <c r="BQ50" s="146"/>
      <c r="BR50" s="146"/>
      <c r="BS50" s="146"/>
      <c r="BT50" s="146"/>
      <c r="BU50" s="146"/>
      <c r="BV50" s="146"/>
      <c r="BW50" s="145">
        <f t="shared" ref="BW50:BW51" si="41">IF(SUM(C50:BV50)=0,"",SUM(C50:BV50))</f>
        <v>13762</v>
      </c>
      <c r="BX50" s="141"/>
      <c r="BY50" s="11"/>
      <c r="BZ50" s="92" t="s">
        <v>131</v>
      </c>
      <c r="CA50" s="14"/>
      <c r="CB50" s="24">
        <v>13762</v>
      </c>
      <c r="CC50" s="33">
        <f>+BW50-CB50</f>
        <v>0</v>
      </c>
    </row>
    <row r="51" spans="1:81" x14ac:dyDescent="0.25">
      <c r="A51" s="84" t="s">
        <v>132</v>
      </c>
      <c r="B51" s="9" t="s">
        <v>96</v>
      </c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>
        <v>6</v>
      </c>
      <c r="R51" s="39">
        <v>6</v>
      </c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>
        <v>6</v>
      </c>
      <c r="AK51" s="39"/>
      <c r="AL51" s="39"/>
      <c r="AM51" s="39"/>
      <c r="AN51" s="39"/>
      <c r="AO51" s="39"/>
      <c r="AP51" s="39"/>
      <c r="AQ51" s="39">
        <v>6</v>
      </c>
      <c r="AR51" s="39"/>
      <c r="AS51" s="39"/>
      <c r="AT51" s="39">
        <v>9</v>
      </c>
      <c r="AU51" s="39"/>
      <c r="AV51" s="39"/>
      <c r="AW51" s="39">
        <v>15</v>
      </c>
      <c r="AX51" s="39"/>
      <c r="AY51" s="39"/>
      <c r="AZ51" s="39"/>
      <c r="BA51" s="39"/>
      <c r="BB51" s="39"/>
      <c r="BC51" s="39"/>
      <c r="BD51" s="39"/>
      <c r="BE51" s="39"/>
      <c r="BF51" s="39"/>
      <c r="BG51" s="39">
        <v>8</v>
      </c>
      <c r="BH51" s="146"/>
      <c r="BI51" s="126">
        <v>6</v>
      </c>
      <c r="BJ51" s="126"/>
      <c r="BK51" s="126"/>
      <c r="BL51" s="126">
        <v>8</v>
      </c>
      <c r="BM51" s="146"/>
      <c r="BN51" s="146"/>
      <c r="BO51" s="146">
        <v>8</v>
      </c>
      <c r="BP51" s="146"/>
      <c r="BQ51" s="146"/>
      <c r="BR51" s="146"/>
      <c r="BS51" s="146"/>
      <c r="BT51" s="146"/>
      <c r="BU51" s="146"/>
      <c r="BV51" s="146"/>
      <c r="BW51" s="145">
        <f t="shared" si="41"/>
        <v>78</v>
      </c>
      <c r="BX51" s="143">
        <f t="shared" ref="BX51" si="42">IF(COUNTA(C51:BV51)=0,"",COUNTA(C51:BV51))</f>
        <v>10</v>
      </c>
      <c r="BY51" s="11"/>
      <c r="BZ51" s="84" t="s">
        <v>132</v>
      </c>
      <c r="CA51" s="14"/>
      <c r="CB51" s="27">
        <v>78</v>
      </c>
      <c r="CC51" s="33">
        <f>+BW51-CB51</f>
        <v>0</v>
      </c>
    </row>
    <row r="52" spans="1:81" x14ac:dyDescent="0.25">
      <c r="A52" s="85" t="s">
        <v>133</v>
      </c>
      <c r="B52" s="9" t="s">
        <v>98</v>
      </c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>
        <f>IF(Q50="","",Q50/Q51)</f>
        <v>166.5</v>
      </c>
      <c r="R52" s="30">
        <f>IF(R50="","",R50/R51)</f>
        <v>170.83333333333334</v>
      </c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>
        <f>IF(AJ50="","",AJ50/AJ51)</f>
        <v>172</v>
      </c>
      <c r="AK52" s="30"/>
      <c r="AL52" s="30"/>
      <c r="AM52" s="30"/>
      <c r="AN52" s="30"/>
      <c r="AO52" s="35"/>
      <c r="AP52" s="35"/>
      <c r="AQ52" s="114">
        <f>IF(AQ50="","",AQ50/AQ51)</f>
        <v>195.33333333333334</v>
      </c>
      <c r="AR52" s="30"/>
      <c r="AS52" s="35"/>
      <c r="AT52" s="30">
        <f>IF(AT50="","",AT50/AT51)</f>
        <v>175.22222222222223</v>
      </c>
      <c r="AU52" s="35"/>
      <c r="AV52" s="35"/>
      <c r="AW52" s="30">
        <f>IF(AW50="","",AW50/AW51)</f>
        <v>176.26666666666668</v>
      </c>
      <c r="AX52" s="30"/>
      <c r="AY52" s="30"/>
      <c r="AZ52" s="30"/>
      <c r="BA52" s="30"/>
      <c r="BB52" s="30"/>
      <c r="BC52" s="30"/>
      <c r="BD52" s="30"/>
      <c r="BE52" s="30"/>
      <c r="BF52" s="30"/>
      <c r="BG52" s="30">
        <f>IF(BG50="","",BG50/BG51)</f>
        <v>171.125</v>
      </c>
      <c r="BH52" s="144"/>
      <c r="BI52" s="144">
        <f t="shared" ref="BI52" si="43">IF(BI50="","",BI50/BI51)</f>
        <v>173.33333333333334</v>
      </c>
      <c r="BJ52" s="124"/>
      <c r="BK52" s="124"/>
      <c r="BL52" s="144">
        <f>IF(BL50="","",BL50/BL51)</f>
        <v>185.375</v>
      </c>
      <c r="BM52" s="144"/>
      <c r="BN52" s="144"/>
      <c r="BO52" s="144">
        <f>IF(BO50="","",BO50/BO51)</f>
        <v>177.625</v>
      </c>
      <c r="BP52" s="144"/>
      <c r="BQ52" s="144"/>
      <c r="BR52" s="144"/>
      <c r="BS52" s="144"/>
      <c r="BT52" s="144"/>
      <c r="BU52" s="144"/>
      <c r="BV52" s="144"/>
      <c r="BW52" s="144">
        <f t="shared" ref="BW52" si="44">IF(BW50="","",BW50/BW51)</f>
        <v>176.43589743589743</v>
      </c>
      <c r="BX52" s="142"/>
      <c r="BY52" s="11"/>
      <c r="BZ52" s="85" t="s">
        <v>133</v>
      </c>
      <c r="CA52" s="14"/>
      <c r="CB52" s="30">
        <f>IF(CB50="","",CB50/CB51)</f>
        <v>176.43589743589743</v>
      </c>
      <c r="CC52" s="55"/>
    </row>
    <row r="53" spans="1:81" x14ac:dyDescent="0.25">
      <c r="A53" s="83" t="s">
        <v>134</v>
      </c>
      <c r="B53" s="7" t="s">
        <v>94</v>
      </c>
      <c r="C53" s="39"/>
      <c r="D53" s="39"/>
      <c r="E53" s="39"/>
      <c r="F53" s="39">
        <v>1349</v>
      </c>
      <c r="G53" s="39"/>
      <c r="H53" s="39"/>
      <c r="I53" s="39">
        <v>893</v>
      </c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>
        <v>1291</v>
      </c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42"/>
      <c r="AO53" s="39"/>
      <c r="AP53" s="39">
        <v>1128</v>
      </c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39"/>
      <c r="BC53" s="39"/>
      <c r="BD53" s="39"/>
      <c r="BE53" s="39"/>
      <c r="BF53" s="39"/>
      <c r="BG53" s="39"/>
      <c r="BH53" s="146"/>
      <c r="BI53" s="126"/>
      <c r="BJ53" s="126"/>
      <c r="BK53" s="126"/>
      <c r="BL53" s="126">
        <v>1214</v>
      </c>
      <c r="BM53" s="146"/>
      <c r="BN53" s="146"/>
      <c r="BO53" s="146"/>
      <c r="BP53" s="146"/>
      <c r="BQ53" s="146"/>
      <c r="BR53" s="146"/>
      <c r="BS53" s="146">
        <v>1316</v>
      </c>
      <c r="BT53" s="146"/>
      <c r="BU53" s="146"/>
      <c r="BV53" s="146"/>
      <c r="BW53" s="145">
        <f t="shared" ref="BW53:BW54" si="45">IF(SUM(C53:BV53)=0,"",SUM(C53:BV53))</f>
        <v>7191</v>
      </c>
      <c r="BX53" s="141"/>
      <c r="BY53" s="11"/>
      <c r="BZ53" s="83" t="s">
        <v>134</v>
      </c>
      <c r="CA53" s="14"/>
      <c r="CB53" s="27">
        <v>7191</v>
      </c>
      <c r="CC53" s="33">
        <f>+BW53-CB53</f>
        <v>0</v>
      </c>
    </row>
    <row r="54" spans="1:81" x14ac:dyDescent="0.25">
      <c r="A54" s="84" t="s">
        <v>135</v>
      </c>
      <c r="B54" s="9" t="s">
        <v>96</v>
      </c>
      <c r="C54" s="39"/>
      <c r="D54" s="39"/>
      <c r="E54" s="39"/>
      <c r="F54" s="39">
        <v>9</v>
      </c>
      <c r="G54" s="39"/>
      <c r="H54" s="39"/>
      <c r="I54" s="39">
        <v>6</v>
      </c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>
        <v>9</v>
      </c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42"/>
      <c r="AO54" s="39"/>
      <c r="AP54" s="39">
        <v>8</v>
      </c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D54" s="39"/>
      <c r="BE54" s="39"/>
      <c r="BF54" s="39"/>
      <c r="BG54" s="39"/>
      <c r="BH54" s="146"/>
      <c r="BI54" s="126"/>
      <c r="BJ54" s="126"/>
      <c r="BK54" s="126"/>
      <c r="BL54" s="126">
        <v>8</v>
      </c>
      <c r="BM54" s="146"/>
      <c r="BN54" s="146"/>
      <c r="BO54" s="146"/>
      <c r="BP54" s="146"/>
      <c r="BQ54" s="146"/>
      <c r="BR54" s="146"/>
      <c r="BS54" s="146">
        <v>9</v>
      </c>
      <c r="BT54" s="146"/>
      <c r="BU54" s="146"/>
      <c r="BV54" s="146"/>
      <c r="BW54" s="145">
        <f t="shared" si="45"/>
        <v>49</v>
      </c>
      <c r="BX54" s="143">
        <f t="shared" ref="BX54" si="46">IF(COUNTA(C54:BV54)=0,"",COUNTA(C54:BV54))</f>
        <v>6</v>
      </c>
      <c r="BY54" s="11"/>
      <c r="BZ54" s="84" t="s">
        <v>135</v>
      </c>
      <c r="CA54" s="14"/>
      <c r="CB54" s="27">
        <v>49</v>
      </c>
      <c r="CC54" s="45">
        <f>+BW54-CB54</f>
        <v>0</v>
      </c>
    </row>
    <row r="55" spans="1:81" x14ac:dyDescent="0.25">
      <c r="A55" s="85" t="s">
        <v>136</v>
      </c>
      <c r="B55" s="9" t="s">
        <v>98</v>
      </c>
      <c r="C55" s="30"/>
      <c r="D55" s="30"/>
      <c r="E55" s="30"/>
      <c r="F55" s="30">
        <f>IF(F53="","",F53/F54)</f>
        <v>149.88888888888889</v>
      </c>
      <c r="G55" s="30"/>
      <c r="H55" s="30"/>
      <c r="I55" s="30">
        <f>IF(I53="","",I53/I54)</f>
        <v>148.83333333333334</v>
      </c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>
        <f>IF(Z53="","",Z53/Z54)</f>
        <v>143.44444444444446</v>
      </c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5"/>
      <c r="AO55" s="35"/>
      <c r="AP55" s="30">
        <f>IF(AP53="","",AP53/AP54)</f>
        <v>141</v>
      </c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138"/>
      <c r="BI55" s="125"/>
      <c r="BJ55" s="125"/>
      <c r="BK55" s="125"/>
      <c r="BL55" s="144">
        <f>IF(BL53="","",BL53/BL54)</f>
        <v>151.75</v>
      </c>
      <c r="BM55" s="144"/>
      <c r="BN55" s="144"/>
      <c r="BO55" s="144"/>
      <c r="BP55" s="144"/>
      <c r="BQ55" s="144"/>
      <c r="BR55" s="144"/>
      <c r="BS55" s="144">
        <f>IF(BS53="","",BS53/BS54)</f>
        <v>146.22222222222223</v>
      </c>
      <c r="BT55" s="144"/>
      <c r="BU55" s="144"/>
      <c r="BV55" s="144"/>
      <c r="BW55" s="144">
        <f t="shared" ref="BW55" si="47">IF(BW53="","",BW53/BW54)</f>
        <v>146.75510204081633</v>
      </c>
      <c r="BX55" s="142"/>
      <c r="BY55" s="11"/>
      <c r="BZ55" s="85" t="s">
        <v>136</v>
      </c>
      <c r="CA55" s="14"/>
      <c r="CB55" s="30">
        <f>IF(CB53="","",CB53/CB54)</f>
        <v>146.75510204081633</v>
      </c>
      <c r="CC55" s="55"/>
    </row>
    <row r="56" spans="1:81" x14ac:dyDescent="0.25">
      <c r="A56" s="83" t="s">
        <v>137</v>
      </c>
      <c r="B56" s="7" t="s">
        <v>94</v>
      </c>
      <c r="C56" s="39"/>
      <c r="D56" s="39"/>
      <c r="E56" s="39"/>
      <c r="F56" s="39"/>
      <c r="G56" s="39"/>
      <c r="H56" s="39"/>
      <c r="I56" s="39">
        <v>1058</v>
      </c>
      <c r="J56" s="39"/>
      <c r="K56" s="39"/>
      <c r="L56" s="39"/>
      <c r="M56" s="39"/>
      <c r="N56" s="39">
        <v>783</v>
      </c>
      <c r="O56" s="39"/>
      <c r="P56" s="39"/>
      <c r="Q56" s="39">
        <v>1121</v>
      </c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>
        <v>738</v>
      </c>
      <c r="AG56" s="39"/>
      <c r="AH56" s="39">
        <v>1729</v>
      </c>
      <c r="AI56" s="39"/>
      <c r="AJ56" s="39"/>
      <c r="AK56" s="39"/>
      <c r="AL56" s="39"/>
      <c r="AM56" s="39"/>
      <c r="AN56" s="42"/>
      <c r="AO56" s="39"/>
      <c r="AP56" s="39"/>
      <c r="AQ56" s="39"/>
      <c r="AR56" s="39"/>
      <c r="AS56" s="39"/>
      <c r="AT56" s="39">
        <v>1664</v>
      </c>
      <c r="AU56" s="39"/>
      <c r="AV56" s="39"/>
      <c r="AW56" s="39"/>
      <c r="AX56" s="39"/>
      <c r="AY56" s="39"/>
      <c r="AZ56" s="39"/>
      <c r="BA56" s="39">
        <v>792</v>
      </c>
      <c r="BB56" s="39"/>
      <c r="BC56" s="39"/>
      <c r="BD56" s="39"/>
      <c r="BE56" s="39"/>
      <c r="BF56" s="39"/>
      <c r="BG56" s="39"/>
      <c r="BH56" s="146"/>
      <c r="BI56" s="126"/>
      <c r="BJ56" s="126"/>
      <c r="BK56" s="126"/>
      <c r="BL56" s="126">
        <v>604</v>
      </c>
      <c r="BM56" s="146"/>
      <c r="BN56" s="146"/>
      <c r="BO56" s="146"/>
      <c r="BP56" s="146"/>
      <c r="BQ56" s="146"/>
      <c r="BR56" s="146"/>
      <c r="BS56" s="146"/>
      <c r="BT56" s="146"/>
      <c r="BU56" s="146"/>
      <c r="BV56" s="146"/>
      <c r="BW56" s="145">
        <f t="shared" ref="BW56:BW57" si="48">IF(SUM(C56:BV56)=0,"",SUM(C56:BV56))</f>
        <v>8489</v>
      </c>
      <c r="BX56" s="141"/>
      <c r="BY56" s="11"/>
      <c r="BZ56" s="83" t="s">
        <v>137</v>
      </c>
      <c r="CA56" s="14"/>
      <c r="CB56" s="25">
        <v>8489</v>
      </c>
      <c r="CC56" s="33">
        <f>+BW56-CB56</f>
        <v>0</v>
      </c>
    </row>
    <row r="57" spans="1:81" x14ac:dyDescent="0.25">
      <c r="A57" s="84" t="s">
        <v>108</v>
      </c>
      <c r="B57" s="9" t="s">
        <v>96</v>
      </c>
      <c r="C57" s="39"/>
      <c r="D57" s="39"/>
      <c r="E57" s="39"/>
      <c r="F57" s="39"/>
      <c r="G57" s="39"/>
      <c r="H57" s="39"/>
      <c r="I57" s="39">
        <v>6</v>
      </c>
      <c r="J57" s="39"/>
      <c r="K57" s="39"/>
      <c r="L57" s="39"/>
      <c r="M57" s="39"/>
      <c r="N57" s="39">
        <v>4</v>
      </c>
      <c r="O57" s="39"/>
      <c r="P57" s="39"/>
      <c r="Q57" s="39">
        <v>6</v>
      </c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>
        <v>5</v>
      </c>
      <c r="AG57" s="39"/>
      <c r="AH57" s="39">
        <v>10</v>
      </c>
      <c r="AI57" s="39"/>
      <c r="AJ57" s="39"/>
      <c r="AK57" s="39"/>
      <c r="AL57" s="39"/>
      <c r="AM57" s="39"/>
      <c r="AN57" s="42"/>
      <c r="AO57" s="39"/>
      <c r="AP57" s="39"/>
      <c r="AQ57" s="39"/>
      <c r="AR57" s="39"/>
      <c r="AS57" s="39"/>
      <c r="AT57" s="39">
        <v>9</v>
      </c>
      <c r="AU57" s="39"/>
      <c r="AV57" s="39"/>
      <c r="AW57" s="39"/>
      <c r="AX57" s="39"/>
      <c r="AY57" s="39"/>
      <c r="AZ57" s="39"/>
      <c r="BA57" s="39">
        <v>5</v>
      </c>
      <c r="BB57" s="39"/>
      <c r="BC57" s="39"/>
      <c r="BD57" s="39"/>
      <c r="BE57" s="39"/>
      <c r="BF57" s="39"/>
      <c r="BG57" s="39"/>
      <c r="BH57" s="146"/>
      <c r="BI57" s="126"/>
      <c r="BJ57" s="126"/>
      <c r="BK57" s="126"/>
      <c r="BL57" s="126">
        <v>4</v>
      </c>
      <c r="BM57" s="146"/>
      <c r="BN57" s="146"/>
      <c r="BO57" s="146"/>
      <c r="BP57" s="146"/>
      <c r="BQ57" s="146"/>
      <c r="BR57" s="146"/>
      <c r="BS57" s="146"/>
      <c r="BT57" s="146"/>
      <c r="BU57" s="146"/>
      <c r="BV57" s="146"/>
      <c r="BW57" s="145">
        <f t="shared" si="48"/>
        <v>49</v>
      </c>
      <c r="BX57" s="143">
        <f t="shared" ref="BX57" si="49">IF(COUNTA(C57:BV57)=0,"",COUNTA(C57:BV57))</f>
        <v>8</v>
      </c>
      <c r="BY57" s="11"/>
      <c r="BZ57" s="84" t="s">
        <v>108</v>
      </c>
      <c r="CA57" s="14"/>
      <c r="CB57" s="25">
        <v>49</v>
      </c>
      <c r="CC57" s="33">
        <f>+BW57-CB57</f>
        <v>0</v>
      </c>
    </row>
    <row r="58" spans="1:81" x14ac:dyDescent="0.25">
      <c r="A58" s="85" t="s">
        <v>138</v>
      </c>
      <c r="B58" s="9" t="s">
        <v>98</v>
      </c>
      <c r="C58" s="30"/>
      <c r="D58" s="30"/>
      <c r="E58" s="30"/>
      <c r="F58" s="30"/>
      <c r="G58" s="30"/>
      <c r="H58" s="30"/>
      <c r="I58" s="30">
        <f>IF(I56="","",I56/I57)</f>
        <v>176.33333333333334</v>
      </c>
      <c r="J58" s="30"/>
      <c r="K58" s="30"/>
      <c r="L58" s="30"/>
      <c r="M58" s="30"/>
      <c r="N58" s="30">
        <f>IF(N56="","",N56/N57)</f>
        <v>195.75</v>
      </c>
      <c r="O58" s="30"/>
      <c r="P58" s="30"/>
      <c r="Q58" s="30">
        <f>IF(Q56="","",Q56/Q57)</f>
        <v>186.83333333333334</v>
      </c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>
        <f>IF(AF56="","",AF56/AF57)</f>
        <v>147.6</v>
      </c>
      <c r="AG58" s="30"/>
      <c r="AH58" s="30">
        <f>IF(AH56="","",AH56/AH57)</f>
        <v>172.9</v>
      </c>
      <c r="AI58" s="30"/>
      <c r="AJ58" s="30"/>
      <c r="AK58" s="30"/>
      <c r="AL58" s="30"/>
      <c r="AM58" s="30"/>
      <c r="AN58" s="35"/>
      <c r="AO58" s="30"/>
      <c r="AP58" s="30"/>
      <c r="AQ58" s="35"/>
      <c r="AR58" s="35"/>
      <c r="AS58" s="35"/>
      <c r="AT58" s="30">
        <f>IF(AT56="","",AT56/AT57)</f>
        <v>184.88888888888889</v>
      </c>
      <c r="AU58" s="35"/>
      <c r="AV58" s="35"/>
      <c r="AW58" s="35"/>
      <c r="AX58" s="35"/>
      <c r="AY58" s="35"/>
      <c r="AZ58" s="35"/>
      <c r="BA58" s="30">
        <f>IF(BA56="","",BA56/BA57)</f>
        <v>158.4</v>
      </c>
      <c r="BB58" s="35"/>
      <c r="BC58" s="35"/>
      <c r="BD58" s="35"/>
      <c r="BE58" s="35"/>
      <c r="BF58" s="35"/>
      <c r="BG58" s="35"/>
      <c r="BH58" s="138"/>
      <c r="BI58" s="125"/>
      <c r="BJ58" s="125"/>
      <c r="BK58" s="125"/>
      <c r="BL58" s="144">
        <f>IF(BL56="","",BL56/BL57)</f>
        <v>151</v>
      </c>
      <c r="BM58" s="144"/>
      <c r="BN58" s="144"/>
      <c r="BO58" s="144"/>
      <c r="BP58" s="144"/>
      <c r="BQ58" s="144"/>
      <c r="BR58" s="144"/>
      <c r="BS58" s="144"/>
      <c r="BT58" s="144"/>
      <c r="BU58" s="144"/>
      <c r="BV58" s="144"/>
      <c r="BW58" s="144">
        <f t="shared" ref="BW58" si="50">IF(BW56="","",BW56/BW57)</f>
        <v>173.24489795918367</v>
      </c>
      <c r="BX58" s="142"/>
      <c r="BY58" s="11"/>
      <c r="BZ58" s="85" t="s">
        <v>138</v>
      </c>
      <c r="CA58" s="14"/>
      <c r="CB58" s="30">
        <f>IF(CB56="","",CB56/CB57)</f>
        <v>173.24489795918367</v>
      </c>
      <c r="CC58" s="55"/>
    </row>
    <row r="59" spans="1:81" x14ac:dyDescent="0.25">
      <c r="A59" s="93" t="s">
        <v>139</v>
      </c>
      <c r="B59" s="7" t="s">
        <v>94</v>
      </c>
      <c r="C59" s="39"/>
      <c r="D59" s="39"/>
      <c r="E59" s="39">
        <v>1323</v>
      </c>
      <c r="F59" s="39"/>
      <c r="G59" s="39"/>
      <c r="H59" s="39"/>
      <c r="I59" s="39">
        <v>823</v>
      </c>
      <c r="J59" s="39"/>
      <c r="K59" s="39"/>
      <c r="L59" s="39"/>
      <c r="M59" s="39"/>
      <c r="N59" s="39"/>
      <c r="O59" s="39">
        <v>835</v>
      </c>
      <c r="P59" s="39"/>
      <c r="Q59" s="39"/>
      <c r="R59" s="39"/>
      <c r="S59" s="39"/>
      <c r="T59" s="39"/>
      <c r="U59" s="39"/>
      <c r="V59" s="39"/>
      <c r="W59" s="39"/>
      <c r="X59" s="39"/>
      <c r="Y59" s="39">
        <v>1345</v>
      </c>
      <c r="Z59" s="39"/>
      <c r="AA59" s="39"/>
      <c r="AB59" s="39"/>
      <c r="AC59" s="39"/>
      <c r="AD59" s="39"/>
      <c r="AE59" s="39"/>
      <c r="AF59" s="39"/>
      <c r="AG59" s="39">
        <v>1311</v>
      </c>
      <c r="AH59" s="39"/>
      <c r="AI59" s="39"/>
      <c r="AJ59" s="39"/>
      <c r="AK59" s="39"/>
      <c r="AL59" s="39"/>
      <c r="AM59" s="39"/>
      <c r="AN59" s="42"/>
      <c r="AO59" s="39"/>
      <c r="AP59" s="39">
        <v>1074</v>
      </c>
      <c r="AQ59" s="39"/>
      <c r="AR59" s="39"/>
      <c r="AS59" s="146">
        <v>1397</v>
      </c>
      <c r="AT59" s="39"/>
      <c r="AU59" s="39"/>
      <c r="AV59" s="39"/>
      <c r="AW59" s="39"/>
      <c r="AX59" s="39"/>
      <c r="AY59" s="39"/>
      <c r="AZ59" s="39"/>
      <c r="BA59" s="39"/>
      <c r="BB59" s="39"/>
      <c r="BC59" s="39">
        <v>869</v>
      </c>
      <c r="BD59" s="39"/>
      <c r="BE59" s="39">
        <v>2035</v>
      </c>
      <c r="BF59" s="39"/>
      <c r="BG59" s="39"/>
      <c r="BH59" s="146"/>
      <c r="BI59" s="126"/>
      <c r="BJ59" s="126"/>
      <c r="BK59" s="126"/>
      <c r="BL59" s="126">
        <v>1193</v>
      </c>
      <c r="BM59" s="146"/>
      <c r="BN59" s="146">
        <v>1050</v>
      </c>
      <c r="BO59" s="146"/>
      <c r="BP59" s="146"/>
      <c r="BQ59" s="146"/>
      <c r="BR59" s="146"/>
      <c r="BS59" s="146">
        <v>1238</v>
      </c>
      <c r="BT59" s="146"/>
      <c r="BU59" s="146"/>
      <c r="BV59" s="146"/>
      <c r="BW59" s="145">
        <f t="shared" ref="BW59:BW60" si="51">IF(SUM(C59:BV59)=0,"",SUM(C59:BV59))</f>
        <v>14493</v>
      </c>
      <c r="BX59" s="141"/>
      <c r="BY59" s="11"/>
      <c r="BZ59" s="93" t="s">
        <v>139</v>
      </c>
      <c r="CA59" s="14"/>
      <c r="CB59" s="25">
        <v>14493</v>
      </c>
      <c r="CC59" s="145">
        <f>+BW59-CB59</f>
        <v>0</v>
      </c>
    </row>
    <row r="60" spans="1:81" x14ac:dyDescent="0.25">
      <c r="A60" s="88" t="s">
        <v>140</v>
      </c>
      <c r="B60" s="9" t="s">
        <v>96</v>
      </c>
      <c r="C60" s="39"/>
      <c r="D60" s="39"/>
      <c r="E60" s="39">
        <v>9</v>
      </c>
      <c r="F60" s="39"/>
      <c r="G60" s="39"/>
      <c r="H60" s="39"/>
      <c r="I60" s="39">
        <v>6</v>
      </c>
      <c r="J60" s="39"/>
      <c r="K60" s="39"/>
      <c r="L60" s="39"/>
      <c r="M60" s="39"/>
      <c r="N60" s="39"/>
      <c r="O60" s="39">
        <v>6</v>
      </c>
      <c r="P60" s="39"/>
      <c r="Q60" s="39"/>
      <c r="R60" s="39"/>
      <c r="S60" s="39"/>
      <c r="T60" s="39"/>
      <c r="U60" s="39"/>
      <c r="V60" s="39"/>
      <c r="W60" s="39"/>
      <c r="X60" s="39"/>
      <c r="Y60" s="39">
        <v>9</v>
      </c>
      <c r="Z60" s="39"/>
      <c r="AA60" s="39"/>
      <c r="AB60" s="39"/>
      <c r="AC60" s="39"/>
      <c r="AD60" s="39"/>
      <c r="AE60" s="39"/>
      <c r="AF60" s="39"/>
      <c r="AG60" s="39">
        <v>9</v>
      </c>
      <c r="AH60" s="39"/>
      <c r="AI60" s="39"/>
      <c r="AJ60" s="39"/>
      <c r="AK60" s="39"/>
      <c r="AL60" s="39"/>
      <c r="AM60" s="39"/>
      <c r="AN60" s="42"/>
      <c r="AO60" s="39"/>
      <c r="AP60" s="39">
        <v>8</v>
      </c>
      <c r="AQ60" s="39"/>
      <c r="AR60" s="39"/>
      <c r="AS60" s="39">
        <v>9</v>
      </c>
      <c r="AT60" s="39"/>
      <c r="AU60" s="39"/>
      <c r="AV60" s="39"/>
      <c r="AW60" s="39"/>
      <c r="AX60" s="39"/>
      <c r="AY60" s="39"/>
      <c r="AZ60" s="39"/>
      <c r="BA60" s="39"/>
      <c r="BB60" s="39"/>
      <c r="BC60" s="39">
        <v>7</v>
      </c>
      <c r="BD60" s="39"/>
      <c r="BE60" s="39">
        <v>14</v>
      </c>
      <c r="BF60" s="39"/>
      <c r="BG60" s="39"/>
      <c r="BH60" s="146"/>
      <c r="BI60" s="126"/>
      <c r="BJ60" s="126"/>
      <c r="BK60" s="126"/>
      <c r="BL60" s="126">
        <v>8</v>
      </c>
      <c r="BM60" s="146"/>
      <c r="BN60" s="146">
        <v>8</v>
      </c>
      <c r="BO60" s="146"/>
      <c r="BP60" s="146"/>
      <c r="BQ60" s="146"/>
      <c r="BR60" s="146"/>
      <c r="BS60" s="146">
        <v>9</v>
      </c>
      <c r="BT60" s="146"/>
      <c r="BU60" s="146"/>
      <c r="BV60" s="146"/>
      <c r="BW60" s="145">
        <f t="shared" si="51"/>
        <v>102</v>
      </c>
      <c r="BX60" s="143">
        <f t="shared" ref="BX60" si="52">IF(COUNTA(C60:BV60)=0,"",COUNTA(C60:BV60))</f>
        <v>12</v>
      </c>
      <c r="BY60" s="11"/>
      <c r="BZ60" s="93" t="s">
        <v>140</v>
      </c>
      <c r="CA60" s="14"/>
      <c r="CB60" s="25">
        <v>102</v>
      </c>
      <c r="CC60" s="45">
        <f>+BW60-CB60</f>
        <v>0</v>
      </c>
    </row>
    <row r="61" spans="1:81" x14ac:dyDescent="0.25">
      <c r="A61" s="82" t="s">
        <v>141</v>
      </c>
      <c r="B61" s="9" t="s">
        <v>98</v>
      </c>
      <c r="C61" s="30"/>
      <c r="D61" s="30"/>
      <c r="E61" s="30">
        <f>IF(E59="","",E59/E60)</f>
        <v>147</v>
      </c>
      <c r="F61" s="30"/>
      <c r="G61" s="30"/>
      <c r="H61" s="30"/>
      <c r="I61" s="30">
        <f>IF(I59="","",I59/I60)</f>
        <v>137.16666666666666</v>
      </c>
      <c r="J61" s="30"/>
      <c r="K61" s="30"/>
      <c r="L61" s="30"/>
      <c r="M61" s="30"/>
      <c r="N61" s="30"/>
      <c r="O61" s="30">
        <f>IF(O59="","",O59/O60)</f>
        <v>139.16666666666666</v>
      </c>
      <c r="P61" s="30"/>
      <c r="Q61" s="30"/>
      <c r="R61" s="30"/>
      <c r="S61" s="30"/>
      <c r="T61" s="30"/>
      <c r="U61" s="30"/>
      <c r="V61" s="30"/>
      <c r="W61" s="30"/>
      <c r="X61" s="30"/>
      <c r="Y61" s="30">
        <f>IF(Y59="","",Y59/Y60)</f>
        <v>149.44444444444446</v>
      </c>
      <c r="Z61" s="30"/>
      <c r="AA61" s="30"/>
      <c r="AB61" s="30"/>
      <c r="AC61" s="30"/>
      <c r="AD61" s="30"/>
      <c r="AE61" s="30"/>
      <c r="AF61" s="30"/>
      <c r="AG61" s="30">
        <f>IF(AG59="","",AG59/AG60)</f>
        <v>145.66666666666666</v>
      </c>
      <c r="AH61" s="30"/>
      <c r="AI61" s="30"/>
      <c r="AJ61" s="30"/>
      <c r="AK61" s="30"/>
      <c r="AL61" s="30"/>
      <c r="AM61" s="30"/>
      <c r="AN61" s="35"/>
      <c r="AO61" s="35"/>
      <c r="AP61" s="30">
        <f>IF(AP59="","",AP59/AP60)</f>
        <v>134.25</v>
      </c>
      <c r="AQ61" s="35"/>
      <c r="AR61" s="35"/>
      <c r="AS61" s="30">
        <f>IF(AS59="","",AS59/AS60)</f>
        <v>155.22222222222223</v>
      </c>
      <c r="AT61" s="35"/>
      <c r="AU61" s="35"/>
      <c r="AV61" s="35"/>
      <c r="AW61" s="35"/>
      <c r="AX61" s="35"/>
      <c r="AY61" s="35"/>
      <c r="AZ61" s="35"/>
      <c r="BA61" s="35"/>
      <c r="BB61" s="35"/>
      <c r="BC61" s="30">
        <f>IF(BC59="","",BC59/BC60)</f>
        <v>124.14285714285714</v>
      </c>
      <c r="BD61" s="30"/>
      <c r="BE61" s="30">
        <f>IF(BE59="","",BE59/BE60)</f>
        <v>145.35714285714286</v>
      </c>
      <c r="BF61" s="30"/>
      <c r="BG61" s="30"/>
      <c r="BH61" s="144"/>
      <c r="BI61" s="124"/>
      <c r="BJ61" s="124"/>
      <c r="BK61" s="124"/>
      <c r="BL61" s="144">
        <f>IF(BL59="","",BL59/BL60)</f>
        <v>149.125</v>
      </c>
      <c r="BM61" s="144"/>
      <c r="BN61" s="144">
        <f>IF(BN59="","",BN59/BN60)</f>
        <v>131.25</v>
      </c>
      <c r="BO61" s="144"/>
      <c r="BP61" s="144"/>
      <c r="BQ61" s="144"/>
      <c r="BR61" s="144"/>
      <c r="BS61" s="144">
        <f>IF(BS59="","",BS59/BS60)</f>
        <v>137.55555555555554</v>
      </c>
      <c r="BT61" s="144"/>
      <c r="BU61" s="144"/>
      <c r="BV61" s="144"/>
      <c r="BW61" s="144">
        <f t="shared" ref="BW61" si="53">IF(BW59="","",BW59/BW60)</f>
        <v>142.08823529411765</v>
      </c>
      <c r="BX61" s="142"/>
      <c r="BY61" s="11"/>
      <c r="BZ61" s="82" t="s">
        <v>141</v>
      </c>
      <c r="CA61" s="14"/>
      <c r="CB61" s="30">
        <f>IF(CB59="","",CB59/CB60)</f>
        <v>142.08823529411765</v>
      </c>
      <c r="CC61" s="55"/>
    </row>
    <row r="62" spans="1:81" x14ac:dyDescent="0.25">
      <c r="A62" s="83" t="s">
        <v>214</v>
      </c>
      <c r="B62" s="7" t="s">
        <v>94</v>
      </c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42"/>
      <c r="AO62" s="42"/>
      <c r="AP62" s="32"/>
      <c r="AQ62" s="42"/>
      <c r="AR62" s="42"/>
      <c r="AS62" s="32"/>
      <c r="AT62" s="42"/>
      <c r="AU62" s="42"/>
      <c r="AV62" s="42"/>
      <c r="AW62" s="42"/>
      <c r="AX62" s="42"/>
      <c r="AY62" s="42"/>
      <c r="AZ62" s="42"/>
      <c r="BA62" s="42"/>
      <c r="BB62" s="39">
        <v>753</v>
      </c>
      <c r="BC62" s="42"/>
      <c r="BD62" s="42"/>
      <c r="BE62" s="42"/>
      <c r="BF62" s="42"/>
      <c r="BG62" s="42"/>
      <c r="BH62" s="140"/>
      <c r="BI62" s="42"/>
      <c r="BJ62" s="42"/>
      <c r="BK62" s="42"/>
      <c r="BL62" s="42"/>
      <c r="BM62" s="140"/>
      <c r="BN62" s="140"/>
      <c r="BO62" s="140"/>
      <c r="BP62" s="140"/>
      <c r="BQ62" s="140"/>
      <c r="BR62" s="140"/>
      <c r="BS62" s="140"/>
      <c r="BT62" s="140"/>
      <c r="BU62" s="140"/>
      <c r="BV62" s="140"/>
      <c r="BW62" s="145">
        <f t="shared" ref="BW62:BW63" si="54">IF(SUM(C62:BV62)=0,"",SUM(C62:BV62))</f>
        <v>753</v>
      </c>
      <c r="BX62" s="141"/>
      <c r="BY62" s="11"/>
      <c r="BZ62" s="83" t="s">
        <v>214</v>
      </c>
      <c r="CA62" s="14"/>
      <c r="CB62" s="33">
        <v>753</v>
      </c>
      <c r="CC62" s="33">
        <f>+BW62-CB62</f>
        <v>0</v>
      </c>
    </row>
    <row r="63" spans="1:81" x14ac:dyDescent="0.25">
      <c r="A63" s="116" t="s">
        <v>111</v>
      </c>
      <c r="B63" s="9" t="s">
        <v>96</v>
      </c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42"/>
      <c r="AO63" s="42"/>
      <c r="AP63" s="32"/>
      <c r="AQ63" s="42"/>
      <c r="AR63" s="42"/>
      <c r="AS63" s="32"/>
      <c r="AT63" s="42"/>
      <c r="AU63" s="42"/>
      <c r="AV63" s="42"/>
      <c r="AW63" s="42"/>
      <c r="AX63" s="42"/>
      <c r="AY63" s="42"/>
      <c r="AZ63" s="42"/>
      <c r="BA63" s="42"/>
      <c r="BB63" s="39">
        <v>5</v>
      </c>
      <c r="BC63" s="42"/>
      <c r="BD63" s="42"/>
      <c r="BE63" s="42"/>
      <c r="BF63" s="42"/>
      <c r="BG63" s="42"/>
      <c r="BH63" s="140"/>
      <c r="BI63" s="42"/>
      <c r="BJ63" s="42"/>
      <c r="BK63" s="42"/>
      <c r="BL63" s="42"/>
      <c r="BM63" s="140"/>
      <c r="BN63" s="140"/>
      <c r="BO63" s="140"/>
      <c r="BP63" s="140"/>
      <c r="BQ63" s="140"/>
      <c r="BR63" s="140"/>
      <c r="BS63" s="140"/>
      <c r="BT63" s="140"/>
      <c r="BU63" s="140"/>
      <c r="BV63" s="140"/>
      <c r="BW63" s="145">
        <f t="shared" si="54"/>
        <v>5</v>
      </c>
      <c r="BX63" s="143">
        <f t="shared" ref="BX63" si="55">IF(COUNTA(C63:BV63)=0,"",COUNTA(C63:BV63))</f>
        <v>1</v>
      </c>
      <c r="BY63" s="11"/>
      <c r="BZ63" s="116" t="s">
        <v>111</v>
      </c>
      <c r="CA63" s="14"/>
      <c r="CB63" s="33">
        <v>5</v>
      </c>
      <c r="CC63" s="45">
        <f>+BW63-CB63</f>
        <v>0</v>
      </c>
    </row>
    <row r="64" spans="1:81" x14ac:dyDescent="0.25">
      <c r="A64" s="117" t="s">
        <v>215</v>
      </c>
      <c r="B64" s="9" t="s">
        <v>98</v>
      </c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5"/>
      <c r="AO64" s="35"/>
      <c r="AP64" s="30"/>
      <c r="AQ64" s="35"/>
      <c r="AR64" s="35"/>
      <c r="AS64" s="30"/>
      <c r="AT64" s="35"/>
      <c r="AU64" s="35"/>
      <c r="AV64" s="35"/>
      <c r="AW64" s="35"/>
      <c r="AX64" s="35"/>
      <c r="AY64" s="35"/>
      <c r="AZ64" s="35"/>
      <c r="BA64" s="35"/>
      <c r="BB64" s="30">
        <f>IF(BB62="","",BB62/BB63)</f>
        <v>150.6</v>
      </c>
      <c r="BC64" s="35"/>
      <c r="BD64" s="35"/>
      <c r="BE64" s="35"/>
      <c r="BF64" s="35"/>
      <c r="BG64" s="35"/>
      <c r="BH64" s="138"/>
      <c r="BI64" s="35"/>
      <c r="BJ64" s="35"/>
      <c r="BK64" s="35"/>
      <c r="BL64" s="35"/>
      <c r="BM64" s="138"/>
      <c r="BN64" s="138"/>
      <c r="BO64" s="138"/>
      <c r="BP64" s="138"/>
      <c r="BQ64" s="138"/>
      <c r="BR64" s="138"/>
      <c r="BS64" s="138"/>
      <c r="BT64" s="138"/>
      <c r="BU64" s="138"/>
      <c r="BV64" s="138"/>
      <c r="BW64" s="144">
        <f t="shared" ref="BW64" si="56">IF(BW62="","",BW62/BW63)</f>
        <v>150.6</v>
      </c>
      <c r="BX64" s="142"/>
      <c r="BY64" s="11"/>
      <c r="BZ64" s="117" t="s">
        <v>215</v>
      </c>
      <c r="CA64" s="14"/>
      <c r="CB64" s="30">
        <f>IF(CB62="","",CB62/CB63)</f>
        <v>150.6</v>
      </c>
      <c r="CC64" s="55"/>
    </row>
    <row r="65" spans="1:81" x14ac:dyDescent="0.25">
      <c r="A65" s="83" t="s">
        <v>142</v>
      </c>
      <c r="B65" s="7" t="s">
        <v>94</v>
      </c>
      <c r="C65" s="39"/>
      <c r="D65" s="39">
        <v>1572</v>
      </c>
      <c r="E65" s="39"/>
      <c r="F65" s="39"/>
      <c r="G65" s="39"/>
      <c r="H65" s="39"/>
      <c r="I65" s="39">
        <v>1069</v>
      </c>
      <c r="J65" s="39"/>
      <c r="K65" s="39"/>
      <c r="L65" s="39">
        <v>3394</v>
      </c>
      <c r="M65" s="39">
        <v>1039</v>
      </c>
      <c r="N65" s="39"/>
      <c r="O65" s="39"/>
      <c r="P65" s="39"/>
      <c r="Q65" s="39"/>
      <c r="R65" s="39">
        <v>1144</v>
      </c>
      <c r="S65" s="39">
        <v>2680</v>
      </c>
      <c r="T65" s="39"/>
      <c r="U65" s="39"/>
      <c r="V65" s="39"/>
      <c r="W65" s="39"/>
      <c r="X65" s="39"/>
      <c r="Y65" s="39"/>
      <c r="Z65" s="39"/>
      <c r="AA65" s="39"/>
      <c r="AB65" s="39">
        <v>2154</v>
      </c>
      <c r="AC65" s="39"/>
      <c r="AD65" s="39">
        <v>3266</v>
      </c>
      <c r="AE65" s="39">
        <v>1054</v>
      </c>
      <c r="AF65" s="39"/>
      <c r="AG65" s="39"/>
      <c r="AH65" s="39"/>
      <c r="AI65" s="39"/>
      <c r="AJ65" s="39"/>
      <c r="AK65" s="39"/>
      <c r="AL65" s="39"/>
      <c r="AM65" s="39">
        <v>2837</v>
      </c>
      <c r="AN65" s="39">
        <v>2770</v>
      </c>
      <c r="AO65" s="39"/>
      <c r="AP65" s="39">
        <v>1578</v>
      </c>
      <c r="AQ65" s="39">
        <v>888</v>
      </c>
      <c r="AR65" s="39"/>
      <c r="AS65" s="39"/>
      <c r="AT65" s="148">
        <v>1564</v>
      </c>
      <c r="AU65" s="39"/>
      <c r="AV65" s="39">
        <v>3087</v>
      </c>
      <c r="AW65" s="39"/>
      <c r="AX65" s="39"/>
      <c r="AY65" s="39"/>
      <c r="AZ65" s="39"/>
      <c r="BA65" s="39">
        <v>1273</v>
      </c>
      <c r="BB65" s="39"/>
      <c r="BC65" s="39"/>
      <c r="BD65" s="39"/>
      <c r="BE65" s="39"/>
      <c r="BF65" s="39"/>
      <c r="BG65" s="39">
        <v>1389</v>
      </c>
      <c r="BH65" s="146">
        <v>975</v>
      </c>
      <c r="BI65" s="130">
        <v>993</v>
      </c>
      <c r="BJ65" s="130">
        <v>1455</v>
      </c>
      <c r="BK65" s="130"/>
      <c r="BL65" s="130">
        <v>1498</v>
      </c>
      <c r="BM65" s="146"/>
      <c r="BN65" s="146"/>
      <c r="BO65" s="146">
        <v>1376</v>
      </c>
      <c r="BP65" s="146">
        <v>2678</v>
      </c>
      <c r="BQ65" s="146">
        <v>1667</v>
      </c>
      <c r="BR65" s="146"/>
      <c r="BS65" s="146"/>
      <c r="BT65" s="146"/>
      <c r="BU65" s="146"/>
      <c r="BV65" s="146"/>
      <c r="BW65" s="145">
        <f t="shared" ref="BW65:BW66" si="57">IF(SUM(C65:BV65)=0,"",SUM(C65:BV65))</f>
        <v>43400</v>
      </c>
      <c r="BX65" s="141"/>
      <c r="BY65" s="12"/>
      <c r="BZ65" s="83" t="s">
        <v>142</v>
      </c>
      <c r="CA65" s="14"/>
      <c r="CB65" s="25">
        <v>43400</v>
      </c>
      <c r="CC65" s="145">
        <f>+BW65-CB65</f>
        <v>0</v>
      </c>
    </row>
    <row r="66" spans="1:81" x14ac:dyDescent="0.25">
      <c r="A66" s="84" t="s">
        <v>143</v>
      </c>
      <c r="B66" s="9" t="s">
        <v>96</v>
      </c>
      <c r="C66" s="39"/>
      <c r="D66" s="39">
        <v>9</v>
      </c>
      <c r="E66" s="39"/>
      <c r="F66" s="39"/>
      <c r="G66" s="39"/>
      <c r="H66" s="39"/>
      <c r="I66" s="39">
        <v>6</v>
      </c>
      <c r="J66" s="39"/>
      <c r="K66" s="39"/>
      <c r="L66" s="39">
        <v>18</v>
      </c>
      <c r="M66" s="39">
        <v>6</v>
      </c>
      <c r="N66" s="39"/>
      <c r="O66" s="39"/>
      <c r="P66" s="39"/>
      <c r="Q66" s="39"/>
      <c r="R66" s="39">
        <v>6</v>
      </c>
      <c r="S66" s="39">
        <v>14</v>
      </c>
      <c r="T66" s="39"/>
      <c r="U66" s="39"/>
      <c r="V66" s="39"/>
      <c r="W66" s="39"/>
      <c r="X66" s="39"/>
      <c r="Y66" s="39"/>
      <c r="Z66" s="39"/>
      <c r="AA66" s="39"/>
      <c r="AB66" s="39">
        <v>12</v>
      </c>
      <c r="AC66" s="39"/>
      <c r="AD66" s="39">
        <v>17</v>
      </c>
      <c r="AE66" s="39">
        <v>6</v>
      </c>
      <c r="AF66" s="39"/>
      <c r="AG66" s="39"/>
      <c r="AH66" s="39"/>
      <c r="AI66" s="39"/>
      <c r="AJ66" s="39"/>
      <c r="AK66" s="39"/>
      <c r="AL66" s="39"/>
      <c r="AM66" s="39">
        <v>16</v>
      </c>
      <c r="AN66" s="39">
        <v>15</v>
      </c>
      <c r="AO66" s="39"/>
      <c r="AP66" s="39">
        <v>8</v>
      </c>
      <c r="AQ66" s="39">
        <v>6</v>
      </c>
      <c r="AR66" s="39"/>
      <c r="AS66" s="39"/>
      <c r="AT66" s="39">
        <v>9</v>
      </c>
      <c r="AU66" s="39"/>
      <c r="AV66" s="39">
        <v>18</v>
      </c>
      <c r="AW66" s="39"/>
      <c r="AX66" s="39"/>
      <c r="AY66" s="39"/>
      <c r="AZ66" s="39"/>
      <c r="BA66" s="39">
        <v>7</v>
      </c>
      <c r="BB66" s="39"/>
      <c r="BC66" s="39"/>
      <c r="BD66" s="39"/>
      <c r="BE66" s="39"/>
      <c r="BF66" s="39"/>
      <c r="BG66" s="39">
        <v>8</v>
      </c>
      <c r="BH66" s="146">
        <v>6</v>
      </c>
      <c r="BI66" s="130">
        <v>6</v>
      </c>
      <c r="BJ66" s="130">
        <v>8</v>
      </c>
      <c r="BK66" s="130"/>
      <c r="BL66" s="130">
        <v>8</v>
      </c>
      <c r="BM66" s="146"/>
      <c r="BN66" s="146"/>
      <c r="BO66" s="146">
        <v>8</v>
      </c>
      <c r="BP66" s="146">
        <v>14</v>
      </c>
      <c r="BQ66" s="146">
        <v>9</v>
      </c>
      <c r="BR66" s="146"/>
      <c r="BS66" s="146"/>
      <c r="BT66" s="146"/>
      <c r="BU66" s="146"/>
      <c r="BV66" s="146"/>
      <c r="BW66" s="145">
        <f t="shared" si="57"/>
        <v>240</v>
      </c>
      <c r="BX66" s="143">
        <f t="shared" ref="BX66" si="58">IF(COUNTA(C66:BV66)=0,"",COUNTA(C66:BV66))</f>
        <v>24</v>
      </c>
      <c r="BY66" s="12"/>
      <c r="BZ66" s="84" t="s">
        <v>143</v>
      </c>
      <c r="CA66" s="14"/>
      <c r="CB66" s="25">
        <v>240</v>
      </c>
      <c r="CC66" s="145">
        <f>+BW66-CB66</f>
        <v>0</v>
      </c>
    </row>
    <row r="67" spans="1:81" x14ac:dyDescent="0.25">
      <c r="A67" s="85" t="s">
        <v>144</v>
      </c>
      <c r="B67" s="9" t="s">
        <v>98</v>
      </c>
      <c r="C67" s="30"/>
      <c r="D67" s="30">
        <f>IF(D65="","",D65/D66)</f>
        <v>174.66666666666666</v>
      </c>
      <c r="E67" s="30"/>
      <c r="F67" s="30"/>
      <c r="G67" s="30"/>
      <c r="H67" s="30"/>
      <c r="I67" s="30">
        <f>IF(I65="","",I65/I66)</f>
        <v>178.16666666666666</v>
      </c>
      <c r="J67" s="30"/>
      <c r="K67" s="30"/>
      <c r="L67" s="30">
        <f>IF(L65="","",L65/L66)</f>
        <v>188.55555555555554</v>
      </c>
      <c r="M67" s="30">
        <f>IF(M65="","",M65/M66)</f>
        <v>173.16666666666666</v>
      </c>
      <c r="N67" s="30"/>
      <c r="O67" s="30"/>
      <c r="P67" s="30"/>
      <c r="Q67" s="30"/>
      <c r="R67" s="30">
        <f>IF(R65="","",R65/R66)</f>
        <v>190.66666666666666</v>
      </c>
      <c r="S67" s="30">
        <f>IF(S65="","",S65/S66)</f>
        <v>191.42857142857142</v>
      </c>
      <c r="T67" s="30"/>
      <c r="U67" s="30"/>
      <c r="V67" s="30"/>
      <c r="W67" s="30"/>
      <c r="X67" s="30"/>
      <c r="Y67" s="30"/>
      <c r="Z67" s="30"/>
      <c r="AA67" s="30"/>
      <c r="AB67" s="30">
        <f>IF(AB65="","",AB65/AB66)</f>
        <v>179.5</v>
      </c>
      <c r="AC67" s="30"/>
      <c r="AD67" s="30">
        <f>IF(AD65="","",AD65/AD66)</f>
        <v>192.11764705882354</v>
      </c>
      <c r="AE67" s="30">
        <f>IF(AE65="","",AE65/AE66)</f>
        <v>175.66666666666666</v>
      </c>
      <c r="AF67" s="30"/>
      <c r="AG67" s="30"/>
      <c r="AH67" s="30"/>
      <c r="AI67" s="30"/>
      <c r="AJ67" s="30"/>
      <c r="AK67" s="30"/>
      <c r="AL67" s="30"/>
      <c r="AM67" s="30">
        <f>IF(AM65="","",AM65/AM66)</f>
        <v>177.3125</v>
      </c>
      <c r="AN67" s="30">
        <f>IF(AN65="","",AN65/AN66)</f>
        <v>184.66666666666666</v>
      </c>
      <c r="AO67" s="35"/>
      <c r="AP67" s="30">
        <f>IF(AP65="","",AP65/AP66)</f>
        <v>197.25</v>
      </c>
      <c r="AQ67" s="30">
        <f>IF(AQ65="","",AQ65/AQ66)</f>
        <v>148</v>
      </c>
      <c r="AR67" s="30"/>
      <c r="AS67" s="30"/>
      <c r="AT67" s="30">
        <f>IF(AT65="","",AT65/AT66)</f>
        <v>173.77777777777777</v>
      </c>
      <c r="AU67" s="30"/>
      <c r="AV67" s="30">
        <f>IF(AV65="","",AV65/AV66)</f>
        <v>171.5</v>
      </c>
      <c r="AW67" s="30"/>
      <c r="AX67" s="30"/>
      <c r="AY67" s="30"/>
      <c r="AZ67" s="30"/>
      <c r="BA67" s="30">
        <f>IF(BA65="","",BA65/BA66)</f>
        <v>181.85714285714286</v>
      </c>
      <c r="BB67" s="30"/>
      <c r="BC67" s="30"/>
      <c r="BD67" s="30"/>
      <c r="BE67" s="30"/>
      <c r="BF67" s="30"/>
      <c r="BG67" s="30">
        <f>IF(BG65="","",BG65/BG66)</f>
        <v>173.625</v>
      </c>
      <c r="BH67" s="144">
        <f t="shared" ref="BH67" si="59">IF(BH65="","",BH65/BH66)</f>
        <v>162.5</v>
      </c>
      <c r="BI67" s="144">
        <f t="shared" ref="BI67" si="60">IF(BI65="","",BI65/BI66)</f>
        <v>165.5</v>
      </c>
      <c r="BJ67" s="144">
        <f t="shared" ref="BJ67" si="61">IF(BJ65="","",BJ65/BJ66)</f>
        <v>181.875</v>
      </c>
      <c r="BK67" s="128"/>
      <c r="BL67" s="144">
        <f>IF(BL65="","",BL65/BL66)</f>
        <v>187.25</v>
      </c>
      <c r="BM67" s="144"/>
      <c r="BN67" s="144"/>
      <c r="BO67" s="144">
        <f>IF(BO65="","",BO65/BO66)</f>
        <v>172</v>
      </c>
      <c r="BP67" s="131">
        <f>IF(BP65="","",BP65/BP66)</f>
        <v>191.28571428571428</v>
      </c>
      <c r="BQ67" s="144">
        <f>IF(BQ65="","",BQ65/BQ66)</f>
        <v>185.22222222222223</v>
      </c>
      <c r="BR67" s="131"/>
      <c r="BS67" s="131"/>
      <c r="BT67" s="131"/>
      <c r="BU67" s="131"/>
      <c r="BV67" s="131"/>
      <c r="BW67" s="144">
        <f t="shared" ref="BW67" si="62">IF(BW65="","",BW65/BW66)</f>
        <v>180.83333333333334</v>
      </c>
      <c r="BX67" s="142"/>
      <c r="BY67" s="11"/>
      <c r="BZ67" s="85" t="s">
        <v>144</v>
      </c>
      <c r="CA67" s="14"/>
      <c r="CB67" s="30">
        <f>IF(CB65="","",CB65/CB66)</f>
        <v>180.83333333333334</v>
      </c>
      <c r="CC67" s="55"/>
    </row>
    <row r="68" spans="1:81" x14ac:dyDescent="0.25">
      <c r="A68" s="83" t="s">
        <v>145</v>
      </c>
      <c r="B68" s="7" t="s">
        <v>94</v>
      </c>
      <c r="C68" s="39"/>
      <c r="D68" s="39">
        <v>1827</v>
      </c>
      <c r="E68" s="39"/>
      <c r="F68" s="39"/>
      <c r="G68" s="39"/>
      <c r="H68" s="39"/>
      <c r="I68" s="39">
        <v>1195</v>
      </c>
      <c r="J68" s="39"/>
      <c r="K68" s="39"/>
      <c r="L68" s="39"/>
      <c r="M68" s="39">
        <v>1070</v>
      </c>
      <c r="N68" s="39"/>
      <c r="O68" s="39"/>
      <c r="P68" s="39"/>
      <c r="Q68" s="39">
        <v>1111</v>
      </c>
      <c r="R68" s="39">
        <v>1140</v>
      </c>
      <c r="S68" s="39"/>
      <c r="T68" s="39"/>
      <c r="U68" s="39"/>
      <c r="V68" s="39"/>
      <c r="W68" s="39"/>
      <c r="X68" s="39">
        <v>2549</v>
      </c>
      <c r="Y68" s="39"/>
      <c r="Z68" s="39"/>
      <c r="AA68" s="39"/>
      <c r="AB68" s="39">
        <v>2123</v>
      </c>
      <c r="AC68" s="39"/>
      <c r="AD68" s="39"/>
      <c r="AE68" s="39">
        <v>1361</v>
      </c>
      <c r="AF68" s="39"/>
      <c r="AG68" s="39"/>
      <c r="AH68" s="39"/>
      <c r="AI68" s="39"/>
      <c r="AJ68" s="39">
        <v>1033</v>
      </c>
      <c r="AK68" s="39"/>
      <c r="AL68" s="39"/>
      <c r="AM68" s="39"/>
      <c r="AN68" s="39"/>
      <c r="AO68" s="39"/>
      <c r="AP68" s="39">
        <v>1435</v>
      </c>
      <c r="AQ68" s="39"/>
      <c r="AR68" s="39"/>
      <c r="AS68" s="39"/>
      <c r="AT68" s="39">
        <v>1772</v>
      </c>
      <c r="AU68" s="39"/>
      <c r="AV68" s="39"/>
      <c r="AW68" s="39"/>
      <c r="AX68" s="39"/>
      <c r="AY68" s="39"/>
      <c r="AZ68" s="39"/>
      <c r="BA68" s="39">
        <v>1272</v>
      </c>
      <c r="BB68" s="39"/>
      <c r="BC68" s="39"/>
      <c r="BD68" s="39"/>
      <c r="BE68" s="39"/>
      <c r="BF68" s="39"/>
      <c r="BG68" s="39">
        <v>1450</v>
      </c>
      <c r="BH68" s="146"/>
      <c r="BI68" s="130"/>
      <c r="BJ68" s="130"/>
      <c r="BK68" s="130"/>
      <c r="BL68" s="130"/>
      <c r="BM68" s="146"/>
      <c r="BN68" s="146"/>
      <c r="BO68" s="146"/>
      <c r="BP68" s="146"/>
      <c r="BQ68" s="146"/>
      <c r="BR68" s="146"/>
      <c r="BS68" s="146"/>
      <c r="BT68" s="146"/>
      <c r="BU68" s="146"/>
      <c r="BV68" s="146"/>
      <c r="BW68" s="145">
        <f t="shared" ref="BW68:BW69" si="63">IF(SUM(C68:BV68)=0,"",SUM(C68:BV68))</f>
        <v>19338</v>
      </c>
      <c r="BX68" s="141"/>
      <c r="BY68" s="11"/>
      <c r="BZ68" s="83" t="s">
        <v>145</v>
      </c>
      <c r="CA68" s="14"/>
      <c r="CB68" s="25">
        <v>19338</v>
      </c>
      <c r="CC68" s="33">
        <f>+BW68-CB68</f>
        <v>0</v>
      </c>
    </row>
    <row r="69" spans="1:81" x14ac:dyDescent="0.25">
      <c r="A69" s="84" t="s">
        <v>146</v>
      </c>
      <c r="B69" s="9" t="s">
        <v>96</v>
      </c>
      <c r="C69" s="39"/>
      <c r="D69" s="39">
        <v>9</v>
      </c>
      <c r="E69" s="39"/>
      <c r="F69" s="39"/>
      <c r="G69" s="39"/>
      <c r="H69" s="39"/>
      <c r="I69" s="39">
        <v>6</v>
      </c>
      <c r="J69" s="39"/>
      <c r="K69" s="39"/>
      <c r="L69" s="39"/>
      <c r="M69" s="39">
        <v>6</v>
      </c>
      <c r="N69" s="39"/>
      <c r="O69" s="39"/>
      <c r="P69" s="39"/>
      <c r="Q69" s="39">
        <v>6</v>
      </c>
      <c r="R69" s="39">
        <v>6</v>
      </c>
      <c r="S69" s="39"/>
      <c r="T69" s="39"/>
      <c r="U69" s="39"/>
      <c r="V69" s="39"/>
      <c r="W69" s="39"/>
      <c r="X69" s="39">
        <v>14</v>
      </c>
      <c r="Y69" s="39"/>
      <c r="Z69" s="39"/>
      <c r="AA69" s="39"/>
      <c r="AB69" s="39">
        <v>12</v>
      </c>
      <c r="AC69" s="39"/>
      <c r="AD69" s="39"/>
      <c r="AE69" s="39">
        <v>7</v>
      </c>
      <c r="AF69" s="39"/>
      <c r="AG69" s="39"/>
      <c r="AH69" s="39"/>
      <c r="AI69" s="39"/>
      <c r="AJ69" s="39">
        <v>6</v>
      </c>
      <c r="AK69" s="39"/>
      <c r="AL69" s="39"/>
      <c r="AM69" s="39"/>
      <c r="AN69" s="39"/>
      <c r="AO69" s="39"/>
      <c r="AP69" s="39">
        <v>8</v>
      </c>
      <c r="AQ69" s="39"/>
      <c r="AR69" s="39"/>
      <c r="AS69" s="39"/>
      <c r="AT69" s="39">
        <v>9</v>
      </c>
      <c r="AU69" s="39"/>
      <c r="AV69" s="39"/>
      <c r="AW69" s="39"/>
      <c r="AX69" s="39"/>
      <c r="AY69" s="39"/>
      <c r="AZ69" s="39"/>
      <c r="BA69" s="39">
        <v>7</v>
      </c>
      <c r="BB69" s="39"/>
      <c r="BC69" s="39"/>
      <c r="BD69" s="39"/>
      <c r="BE69" s="39"/>
      <c r="BF69" s="39"/>
      <c r="BG69" s="39">
        <v>8</v>
      </c>
      <c r="BH69" s="146"/>
      <c r="BI69" s="130"/>
      <c r="BJ69" s="130"/>
      <c r="BK69" s="130"/>
      <c r="BL69" s="130"/>
      <c r="BM69" s="146"/>
      <c r="BN69" s="146"/>
      <c r="BO69" s="146"/>
      <c r="BP69" s="146"/>
      <c r="BQ69" s="146"/>
      <c r="BR69" s="146"/>
      <c r="BS69" s="146"/>
      <c r="BT69" s="146"/>
      <c r="BU69" s="146"/>
      <c r="BV69" s="146"/>
      <c r="BW69" s="145">
        <f t="shared" si="63"/>
        <v>104</v>
      </c>
      <c r="BX69" s="143">
        <f t="shared" ref="BX69" si="64">IF(COUNTA(C69:BV69)=0,"",COUNTA(C69:BV69))</f>
        <v>13</v>
      </c>
      <c r="BY69" s="11"/>
      <c r="BZ69" s="84" t="s">
        <v>146</v>
      </c>
      <c r="CA69" s="14"/>
      <c r="CB69" s="25">
        <v>104</v>
      </c>
      <c r="CC69" s="33">
        <f>+BW69-CB69</f>
        <v>0</v>
      </c>
    </row>
    <row r="70" spans="1:81" x14ac:dyDescent="0.25">
      <c r="A70" s="85" t="s">
        <v>147</v>
      </c>
      <c r="B70" s="9" t="s">
        <v>98</v>
      </c>
      <c r="C70" s="30"/>
      <c r="D70" s="46">
        <f>IF(D68="","",D68/D69)</f>
        <v>203</v>
      </c>
      <c r="E70" s="30"/>
      <c r="F70" s="30"/>
      <c r="G70" s="30"/>
      <c r="H70" s="30"/>
      <c r="I70" s="30">
        <f>IF(I68="","",I68/I69)</f>
        <v>199.16666666666666</v>
      </c>
      <c r="J70" s="30"/>
      <c r="K70" s="30"/>
      <c r="L70" s="30"/>
      <c r="M70" s="30">
        <f>IF(M68="","",M68/M69)</f>
        <v>178.33333333333334</v>
      </c>
      <c r="N70" s="30"/>
      <c r="O70" s="30"/>
      <c r="P70" s="30"/>
      <c r="Q70" s="30">
        <f>IF(Q68="","",Q68/Q69)</f>
        <v>185.16666666666666</v>
      </c>
      <c r="R70" s="30">
        <f>IF(R68="","",R68/R69)</f>
        <v>190</v>
      </c>
      <c r="S70" s="30"/>
      <c r="T70" s="30"/>
      <c r="U70" s="30"/>
      <c r="V70" s="30"/>
      <c r="W70" s="30"/>
      <c r="X70" s="30">
        <f>IF(X68="","",X68/X69)</f>
        <v>182.07142857142858</v>
      </c>
      <c r="Y70" s="30"/>
      <c r="Z70" s="30"/>
      <c r="AA70" s="30"/>
      <c r="AB70" s="30">
        <f>IF(AB68="","",AB68/AB69)</f>
        <v>176.91666666666666</v>
      </c>
      <c r="AC70" s="30"/>
      <c r="AD70" s="30"/>
      <c r="AE70" s="30">
        <f>IF(AE68="","",AE68/AE69)</f>
        <v>194.42857142857142</v>
      </c>
      <c r="AF70" s="30"/>
      <c r="AG70" s="30"/>
      <c r="AH70" s="30"/>
      <c r="AI70" s="30"/>
      <c r="AJ70" s="30">
        <f>IF(AJ68="","",AJ68/AJ69)</f>
        <v>172.16666666666666</v>
      </c>
      <c r="AK70" s="30"/>
      <c r="AL70" s="30"/>
      <c r="AM70" s="30"/>
      <c r="AN70" s="30"/>
      <c r="AO70" s="30"/>
      <c r="AP70" s="30">
        <f>IF(AP68="","",AP68/AP69)</f>
        <v>179.375</v>
      </c>
      <c r="AQ70" s="30"/>
      <c r="AR70" s="30"/>
      <c r="AS70" s="35"/>
      <c r="AT70" s="114">
        <f>IF(AT68="","",AT68/AT69)</f>
        <v>196.88888888888889</v>
      </c>
      <c r="AU70" s="35"/>
      <c r="AV70" s="35"/>
      <c r="AW70" s="35"/>
      <c r="AX70" s="35"/>
      <c r="AY70" s="35"/>
      <c r="AZ70" s="35"/>
      <c r="BA70" s="30">
        <f>IF(BA68="","",BA68/BA69)</f>
        <v>181.71428571428572</v>
      </c>
      <c r="BB70" s="35"/>
      <c r="BC70" s="35"/>
      <c r="BD70" s="35"/>
      <c r="BE70" s="35"/>
      <c r="BF70" s="35"/>
      <c r="BG70" s="30">
        <f>IF(BG68="","",BG68/BG69)</f>
        <v>181.25</v>
      </c>
      <c r="BH70" s="144"/>
      <c r="BI70" s="128"/>
      <c r="BJ70" s="128"/>
      <c r="BK70" s="128"/>
      <c r="BL70" s="128"/>
      <c r="BM70" s="144"/>
      <c r="BN70" s="144"/>
      <c r="BO70" s="144"/>
      <c r="BP70" s="144"/>
      <c r="BQ70" s="144"/>
      <c r="BR70" s="144"/>
      <c r="BS70" s="144"/>
      <c r="BT70" s="144"/>
      <c r="BU70" s="144"/>
      <c r="BV70" s="144"/>
      <c r="BW70" s="144">
        <f t="shared" ref="BW70" si="65">IF(BW68="","",BW68/BW69)</f>
        <v>185.94230769230768</v>
      </c>
      <c r="BX70" s="142"/>
      <c r="BY70" s="11"/>
      <c r="BZ70" s="85" t="s">
        <v>147</v>
      </c>
      <c r="CA70" s="14"/>
      <c r="CB70" s="30">
        <f>IF(CB68="","",CB68/CB69)</f>
        <v>185.94230769230768</v>
      </c>
      <c r="CC70" s="55"/>
    </row>
    <row r="71" spans="1:81" x14ac:dyDescent="0.25">
      <c r="A71" s="94" t="s">
        <v>145</v>
      </c>
      <c r="B71" s="7" t="s">
        <v>94</v>
      </c>
      <c r="C71" s="39"/>
      <c r="D71" s="39"/>
      <c r="E71" s="39">
        <v>1239</v>
      </c>
      <c r="F71" s="39"/>
      <c r="G71" s="39"/>
      <c r="H71" s="39"/>
      <c r="I71" s="39">
        <v>1613</v>
      </c>
      <c r="J71" s="39"/>
      <c r="K71" s="39">
        <v>935</v>
      </c>
      <c r="L71" s="39"/>
      <c r="M71" s="39"/>
      <c r="N71" s="39"/>
      <c r="O71" s="39">
        <v>967</v>
      </c>
      <c r="P71" s="39"/>
      <c r="Q71" s="39">
        <v>966</v>
      </c>
      <c r="R71" s="39">
        <v>1017</v>
      </c>
      <c r="S71" s="39"/>
      <c r="T71" s="39"/>
      <c r="U71" s="39"/>
      <c r="V71" s="39"/>
      <c r="W71" s="39"/>
      <c r="X71" s="39"/>
      <c r="Y71" s="39">
        <v>1441</v>
      </c>
      <c r="Z71" s="39"/>
      <c r="AA71" s="39">
        <v>1349</v>
      </c>
      <c r="AB71" s="39">
        <v>1833</v>
      </c>
      <c r="AC71" s="39"/>
      <c r="AD71" s="39"/>
      <c r="AE71" s="39"/>
      <c r="AF71" s="39"/>
      <c r="AG71" s="39">
        <v>1364</v>
      </c>
      <c r="AH71" s="39"/>
      <c r="AI71" s="39">
        <v>1217</v>
      </c>
      <c r="AJ71" s="39"/>
      <c r="AK71" s="39"/>
      <c r="AL71" s="39"/>
      <c r="AM71" s="39"/>
      <c r="AN71" s="42"/>
      <c r="AO71" s="39">
        <v>2762</v>
      </c>
      <c r="AP71" s="39">
        <v>1331</v>
      </c>
      <c r="AQ71" s="39"/>
      <c r="AR71" s="39"/>
      <c r="AS71" s="146">
        <v>1462</v>
      </c>
      <c r="AT71" s="39"/>
      <c r="AU71" s="39"/>
      <c r="AV71" s="39"/>
      <c r="AW71" s="39"/>
      <c r="AX71" s="39"/>
      <c r="AY71" s="39"/>
      <c r="AZ71" s="39"/>
      <c r="BA71" s="39"/>
      <c r="BB71" s="39"/>
      <c r="BC71" s="39">
        <v>1604</v>
      </c>
      <c r="BD71" s="39"/>
      <c r="BE71" s="39">
        <v>2304</v>
      </c>
      <c r="BF71" s="39"/>
      <c r="BG71" s="39"/>
      <c r="BH71" s="146"/>
      <c r="BI71" s="130"/>
      <c r="BJ71" s="130"/>
      <c r="BK71" s="130">
        <v>974</v>
      </c>
      <c r="BL71" s="130"/>
      <c r="BM71" s="146">
        <v>936</v>
      </c>
      <c r="BN71" s="146"/>
      <c r="BO71" s="146"/>
      <c r="BP71" s="146"/>
      <c r="BQ71" s="146">
        <v>1481</v>
      </c>
      <c r="BR71" s="146"/>
      <c r="BS71" s="146"/>
      <c r="BT71" s="146"/>
      <c r="BU71" s="146">
        <v>995</v>
      </c>
      <c r="BV71" s="146"/>
      <c r="BW71" s="145">
        <f t="shared" ref="BW71:BW72" si="66">IF(SUM(C71:BV71)=0,"",SUM(C71:BV71))</f>
        <v>27790</v>
      </c>
      <c r="BX71" s="141"/>
      <c r="BY71" s="11"/>
      <c r="BZ71" s="94" t="s">
        <v>145</v>
      </c>
      <c r="CA71" s="14"/>
      <c r="CB71" s="33">
        <v>27790</v>
      </c>
      <c r="CC71" s="145">
        <f>+BW71-CB71</f>
        <v>0</v>
      </c>
    </row>
    <row r="72" spans="1:81" x14ac:dyDescent="0.25">
      <c r="A72" s="96" t="s">
        <v>148</v>
      </c>
      <c r="B72" s="9" t="s">
        <v>96</v>
      </c>
      <c r="C72" s="39"/>
      <c r="D72" s="39"/>
      <c r="E72" s="39">
        <v>9</v>
      </c>
      <c r="F72" s="39"/>
      <c r="G72" s="39"/>
      <c r="H72" s="39"/>
      <c r="I72" s="39">
        <v>10</v>
      </c>
      <c r="J72" s="39"/>
      <c r="K72" s="39">
        <v>6</v>
      </c>
      <c r="L72" s="39"/>
      <c r="M72" s="39"/>
      <c r="N72" s="39"/>
      <c r="O72" s="39">
        <v>7</v>
      </c>
      <c r="P72" s="39"/>
      <c r="Q72" s="39">
        <v>6</v>
      </c>
      <c r="R72" s="39">
        <v>6</v>
      </c>
      <c r="S72" s="39"/>
      <c r="T72" s="39"/>
      <c r="U72" s="39"/>
      <c r="V72" s="39"/>
      <c r="W72" s="39"/>
      <c r="X72" s="39"/>
      <c r="Y72" s="39">
        <v>9</v>
      </c>
      <c r="Z72" s="39"/>
      <c r="AA72" s="39">
        <v>8</v>
      </c>
      <c r="AB72" s="39">
        <v>12</v>
      </c>
      <c r="AC72" s="39"/>
      <c r="AD72" s="39"/>
      <c r="AE72" s="39"/>
      <c r="AF72" s="39"/>
      <c r="AG72" s="39">
        <v>9</v>
      </c>
      <c r="AH72" s="39"/>
      <c r="AI72" s="39">
        <v>8</v>
      </c>
      <c r="AJ72" s="39"/>
      <c r="AK72" s="39"/>
      <c r="AL72" s="39"/>
      <c r="AM72" s="39"/>
      <c r="AN72" s="42"/>
      <c r="AO72" s="39">
        <v>14</v>
      </c>
      <c r="AP72" s="39">
        <v>8</v>
      </c>
      <c r="AQ72" s="39"/>
      <c r="AR72" s="39"/>
      <c r="AS72" s="39">
        <v>9</v>
      </c>
      <c r="AT72" s="39"/>
      <c r="AU72" s="39"/>
      <c r="AV72" s="39"/>
      <c r="AW72" s="39"/>
      <c r="AX72" s="39"/>
      <c r="AY72" s="39"/>
      <c r="AZ72" s="39"/>
      <c r="BA72" s="39"/>
      <c r="BB72" s="39"/>
      <c r="BC72" s="39">
        <v>9</v>
      </c>
      <c r="BD72" s="39"/>
      <c r="BE72" s="39">
        <v>14</v>
      </c>
      <c r="BF72" s="39"/>
      <c r="BG72" s="39"/>
      <c r="BH72" s="146"/>
      <c r="BI72" s="130"/>
      <c r="BJ72" s="130"/>
      <c r="BK72" s="130">
        <v>6</v>
      </c>
      <c r="BL72" s="130"/>
      <c r="BM72" s="146">
        <v>6</v>
      </c>
      <c r="BN72" s="146"/>
      <c r="BO72" s="146"/>
      <c r="BP72" s="146"/>
      <c r="BQ72" s="146">
        <v>9</v>
      </c>
      <c r="BR72" s="146"/>
      <c r="BS72" s="146"/>
      <c r="BT72" s="146"/>
      <c r="BU72" s="146">
        <v>6</v>
      </c>
      <c r="BV72" s="146"/>
      <c r="BW72" s="145">
        <f t="shared" si="66"/>
        <v>171</v>
      </c>
      <c r="BX72" s="143">
        <f t="shared" ref="BX72" si="67">IF(COUNTA(C72:BV72)=0,"",COUNTA(C72:BV72))</f>
        <v>20</v>
      </c>
      <c r="BY72" s="11"/>
      <c r="BZ72" s="93" t="s">
        <v>148</v>
      </c>
      <c r="CA72" s="14"/>
      <c r="CB72" s="33">
        <v>171</v>
      </c>
      <c r="CC72" s="33">
        <f>+BW72-CB72</f>
        <v>0</v>
      </c>
    </row>
    <row r="73" spans="1:81" x14ac:dyDescent="0.25">
      <c r="A73" s="95" t="s">
        <v>149</v>
      </c>
      <c r="B73" s="9" t="s">
        <v>98</v>
      </c>
      <c r="C73" s="30"/>
      <c r="D73" s="30"/>
      <c r="E73" s="30">
        <f>IF(E71="","",E71/E72)</f>
        <v>137.66666666666666</v>
      </c>
      <c r="F73" s="30"/>
      <c r="G73" s="30"/>
      <c r="H73" s="30"/>
      <c r="I73" s="30">
        <f>IF(I71="","",I71/I72)</f>
        <v>161.30000000000001</v>
      </c>
      <c r="J73" s="30"/>
      <c r="K73" s="30">
        <f>IF(K71="","",K71/K72)</f>
        <v>155.83333333333334</v>
      </c>
      <c r="L73" s="30"/>
      <c r="M73" s="30"/>
      <c r="N73" s="30"/>
      <c r="O73" s="30">
        <f>IF(O71="","",O71/O72)</f>
        <v>138.14285714285714</v>
      </c>
      <c r="P73" s="30"/>
      <c r="Q73" s="30">
        <f>IF(Q71="","",Q71/Q72)</f>
        <v>161</v>
      </c>
      <c r="R73" s="30">
        <f>IF(R71="","",R71/R72)</f>
        <v>169.5</v>
      </c>
      <c r="S73" s="30"/>
      <c r="T73" s="30"/>
      <c r="U73" s="30"/>
      <c r="V73" s="30"/>
      <c r="W73" s="30"/>
      <c r="X73" s="30"/>
      <c r="Y73" s="30">
        <f>IF(Y71="","",Y71/Y72)</f>
        <v>160.11111111111111</v>
      </c>
      <c r="Z73" s="30"/>
      <c r="AA73" s="30">
        <f>IF(AA71="","",AA71/AA72)</f>
        <v>168.625</v>
      </c>
      <c r="AB73" s="30">
        <f>IF(AB71="","",AB71/AB72)</f>
        <v>152.75</v>
      </c>
      <c r="AC73" s="30"/>
      <c r="AD73" s="30"/>
      <c r="AE73" s="30"/>
      <c r="AF73" s="30"/>
      <c r="AG73" s="30">
        <f>IF(AG71="","",AG71/AG72)</f>
        <v>151.55555555555554</v>
      </c>
      <c r="AH73" s="30"/>
      <c r="AI73" s="30">
        <f>IF(AI71="","",AI71/AI72)</f>
        <v>152.125</v>
      </c>
      <c r="AJ73" s="30"/>
      <c r="AK73" s="30"/>
      <c r="AL73" s="30"/>
      <c r="AM73" s="30"/>
      <c r="AN73" s="35"/>
      <c r="AO73" s="30">
        <f>IF(AO71="","",AO71/AO72)</f>
        <v>197.28571428571428</v>
      </c>
      <c r="AP73" s="30">
        <f>IF(AP71="","",AP71/AP72)</f>
        <v>166.375</v>
      </c>
      <c r="AQ73" s="35"/>
      <c r="AR73" s="35"/>
      <c r="AS73" s="30">
        <f>IF(AS71="","",AS71/AS72)</f>
        <v>162.44444444444446</v>
      </c>
      <c r="AT73" s="35"/>
      <c r="AU73" s="35"/>
      <c r="AV73" s="35"/>
      <c r="AW73" s="35"/>
      <c r="AX73" s="35"/>
      <c r="AY73" s="35"/>
      <c r="AZ73" s="35"/>
      <c r="BA73" s="35"/>
      <c r="BB73" s="35"/>
      <c r="BC73" s="30">
        <f>IF(BC71="","",BC71/BC72)</f>
        <v>178.22222222222223</v>
      </c>
      <c r="BD73" s="30"/>
      <c r="BE73" s="30">
        <f>IF(BE71="","",BE71/BE72)</f>
        <v>164.57142857142858</v>
      </c>
      <c r="BF73" s="30"/>
      <c r="BG73" s="30"/>
      <c r="BH73" s="144"/>
      <c r="BI73" s="128"/>
      <c r="BJ73" s="128"/>
      <c r="BK73" s="144">
        <f t="shared" ref="BK73" si="68">IF(BK71="","",BK71/BK72)</f>
        <v>162.33333333333334</v>
      </c>
      <c r="BL73" s="128"/>
      <c r="BM73" s="144">
        <f>IF(BM71="","",BM71/BM72)</f>
        <v>156</v>
      </c>
      <c r="BN73" s="144"/>
      <c r="BO73" s="144"/>
      <c r="BP73" s="144"/>
      <c r="BQ73" s="144">
        <f>IF(BQ71="","",BQ71/BQ72)</f>
        <v>164.55555555555554</v>
      </c>
      <c r="BR73" s="144"/>
      <c r="BS73" s="144"/>
      <c r="BT73" s="144"/>
      <c r="BU73" s="144">
        <f>IF(BU71="","",BU71/BU72)</f>
        <v>165.83333333333334</v>
      </c>
      <c r="BV73" s="144"/>
      <c r="BW73" s="144">
        <f t="shared" ref="BW73" si="69">IF(BW71="","",BW71/BW72)</f>
        <v>162.51461988304092</v>
      </c>
      <c r="BX73" s="142"/>
      <c r="BY73" s="11"/>
      <c r="BZ73" s="95" t="s">
        <v>149</v>
      </c>
      <c r="CA73" s="14"/>
      <c r="CB73" s="30">
        <f>IF(CB71="","",CB71/CB72)</f>
        <v>162.51461988304092</v>
      </c>
      <c r="CC73" s="55"/>
    </row>
    <row r="74" spans="1:81" x14ac:dyDescent="0.25">
      <c r="A74" s="93" t="s">
        <v>150</v>
      </c>
      <c r="B74" s="7" t="s">
        <v>94</v>
      </c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>
        <v>447</v>
      </c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>
        <v>2349</v>
      </c>
      <c r="AO74" s="39"/>
      <c r="AP74" s="39"/>
      <c r="AQ74" s="39"/>
      <c r="AR74" s="146">
        <v>2272</v>
      </c>
      <c r="AS74" s="39"/>
      <c r="AT74" s="39"/>
      <c r="AU74" s="39"/>
      <c r="AV74" s="39"/>
      <c r="AW74" s="39">
        <v>2304</v>
      </c>
      <c r="AX74" s="39"/>
      <c r="AY74" s="39"/>
      <c r="AZ74" s="39">
        <v>929</v>
      </c>
      <c r="BA74" s="39"/>
      <c r="BB74" s="39"/>
      <c r="BC74" s="39"/>
      <c r="BD74" s="39"/>
      <c r="BE74" s="39"/>
      <c r="BF74" s="39"/>
      <c r="BG74" s="39"/>
      <c r="BH74" s="146"/>
      <c r="BI74" s="130"/>
      <c r="BJ74" s="130"/>
      <c r="BK74" s="130"/>
      <c r="BL74" s="130"/>
      <c r="BM74" s="146"/>
      <c r="BN74" s="146"/>
      <c r="BO74" s="146"/>
      <c r="BP74" s="146"/>
      <c r="BQ74" s="146"/>
      <c r="BR74" s="146"/>
      <c r="BS74" s="146"/>
      <c r="BT74" s="146"/>
      <c r="BU74" s="146"/>
      <c r="BV74" s="146"/>
      <c r="BW74" s="145">
        <f t="shared" ref="BW74:BW75" si="70">IF(SUM(C74:BV74)=0,"",SUM(C74:BV74))</f>
        <v>8301</v>
      </c>
      <c r="BX74" s="141"/>
      <c r="BY74" s="14"/>
      <c r="BZ74" s="93" t="s">
        <v>150</v>
      </c>
      <c r="CA74" s="14"/>
      <c r="CB74" s="25">
        <v>8301</v>
      </c>
      <c r="CC74" s="145">
        <f>+BW74-CB74</f>
        <v>0</v>
      </c>
    </row>
    <row r="75" spans="1:81" x14ac:dyDescent="0.25">
      <c r="A75" s="88" t="s">
        <v>151</v>
      </c>
      <c r="B75" s="56" t="s">
        <v>96</v>
      </c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>
        <v>3</v>
      </c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>
        <v>15</v>
      </c>
      <c r="AO75" s="39"/>
      <c r="AP75" s="39"/>
      <c r="AQ75" s="39"/>
      <c r="AR75" s="39">
        <v>16</v>
      </c>
      <c r="AS75" s="39"/>
      <c r="AT75" s="39"/>
      <c r="AU75" s="39"/>
      <c r="AV75" s="39"/>
      <c r="AW75" s="39">
        <v>15</v>
      </c>
      <c r="AX75" s="39"/>
      <c r="AY75" s="39"/>
      <c r="AZ75" s="39">
        <v>6</v>
      </c>
      <c r="BA75" s="39"/>
      <c r="BB75" s="39"/>
      <c r="BC75" s="39"/>
      <c r="BD75" s="39"/>
      <c r="BE75" s="39"/>
      <c r="BF75" s="39"/>
      <c r="BG75" s="39"/>
      <c r="BH75" s="146"/>
      <c r="BI75" s="130"/>
      <c r="BJ75" s="130"/>
      <c r="BK75" s="130"/>
      <c r="BL75" s="130"/>
      <c r="BM75" s="146"/>
      <c r="BN75" s="146"/>
      <c r="BO75" s="146"/>
      <c r="BP75" s="146"/>
      <c r="BQ75" s="146"/>
      <c r="BR75" s="146"/>
      <c r="BS75" s="146"/>
      <c r="BT75" s="146"/>
      <c r="BU75" s="146"/>
      <c r="BV75" s="146"/>
      <c r="BW75" s="145">
        <f t="shared" si="70"/>
        <v>55</v>
      </c>
      <c r="BX75" s="143">
        <f t="shared" ref="BX75" si="71">IF(COUNTA(C75:BV75)=0,"",COUNTA(C75:BV75))</f>
        <v>5</v>
      </c>
      <c r="BY75" s="11"/>
      <c r="BZ75" s="88" t="s">
        <v>151</v>
      </c>
      <c r="CA75" s="14"/>
      <c r="CB75" s="25">
        <v>55</v>
      </c>
      <c r="CC75" s="45">
        <f>+BW75-CB75</f>
        <v>0</v>
      </c>
    </row>
    <row r="76" spans="1:81" x14ac:dyDescent="0.25">
      <c r="A76" s="82" t="s">
        <v>152</v>
      </c>
      <c r="B76" s="9" t="s">
        <v>98</v>
      </c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>
        <f>IF(U74="","",U74/U75)</f>
        <v>149</v>
      </c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>
        <f>IF(AN74="","",AN74/AN75)</f>
        <v>156.6</v>
      </c>
      <c r="AO76" s="30"/>
      <c r="AP76" s="30"/>
      <c r="AQ76" s="35"/>
      <c r="AR76" s="30">
        <f>IF(AR74="","",AR74/AR75)</f>
        <v>142</v>
      </c>
      <c r="AS76" s="35"/>
      <c r="AT76" s="35"/>
      <c r="AU76" s="35"/>
      <c r="AV76" s="35"/>
      <c r="AW76" s="30">
        <f>IF(AW74="","",AW74/AW75)</f>
        <v>153.6</v>
      </c>
      <c r="AX76" s="30"/>
      <c r="AY76" s="30"/>
      <c r="AZ76" s="30">
        <f>IF(AZ74="","",AZ74/AZ75)</f>
        <v>154.83333333333334</v>
      </c>
      <c r="BA76" s="30"/>
      <c r="BB76" s="30"/>
      <c r="BC76" s="30"/>
      <c r="BD76" s="30"/>
      <c r="BE76" s="30"/>
      <c r="BF76" s="30"/>
      <c r="BG76" s="30"/>
      <c r="BH76" s="144"/>
      <c r="BI76" s="128"/>
      <c r="BJ76" s="128"/>
      <c r="BK76" s="128"/>
      <c r="BL76" s="128"/>
      <c r="BM76" s="144"/>
      <c r="BN76" s="144"/>
      <c r="BO76" s="144"/>
      <c r="BP76" s="144"/>
      <c r="BQ76" s="144"/>
      <c r="BR76" s="144"/>
      <c r="BS76" s="144"/>
      <c r="BT76" s="144"/>
      <c r="BU76" s="144"/>
      <c r="BV76" s="144"/>
      <c r="BW76" s="144">
        <f t="shared" ref="BW76" si="72">IF(BW74="","",BW74/BW75)</f>
        <v>150.92727272727274</v>
      </c>
      <c r="BX76" s="142"/>
      <c r="BY76" s="11"/>
      <c r="BZ76" s="82" t="s">
        <v>152</v>
      </c>
      <c r="CA76" s="14"/>
      <c r="CB76" s="30">
        <f>IF(CB74="","",CB74/CB75)</f>
        <v>150.92727272727274</v>
      </c>
      <c r="CC76" s="55"/>
    </row>
    <row r="77" spans="1:81" x14ac:dyDescent="0.25">
      <c r="A77" s="83" t="s">
        <v>153</v>
      </c>
      <c r="B77" s="7" t="s">
        <v>94</v>
      </c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>
        <v>342</v>
      </c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42"/>
      <c r="AO77" s="39"/>
      <c r="AP77" s="39"/>
      <c r="AQ77" s="39"/>
      <c r="AR77" s="39"/>
      <c r="AS77" s="39"/>
      <c r="AT77" s="39"/>
      <c r="AU77" s="39"/>
      <c r="AV77" s="39"/>
      <c r="AW77" s="39"/>
      <c r="AX77" s="39"/>
      <c r="AY77" s="39"/>
      <c r="AZ77" s="39"/>
      <c r="BA77" s="39">
        <v>641</v>
      </c>
      <c r="BB77" s="39"/>
      <c r="BC77" s="39"/>
      <c r="BD77" s="39"/>
      <c r="BE77" s="39"/>
      <c r="BF77" s="39"/>
      <c r="BG77" s="39"/>
      <c r="BH77" s="146"/>
      <c r="BI77" s="130"/>
      <c r="BJ77" s="130"/>
      <c r="BK77" s="130"/>
      <c r="BL77" s="130"/>
      <c r="BM77" s="146"/>
      <c r="BN77" s="146"/>
      <c r="BO77" s="146"/>
      <c r="BP77" s="146"/>
      <c r="BQ77" s="146"/>
      <c r="BR77" s="146"/>
      <c r="BS77" s="146"/>
      <c r="BT77" s="146"/>
      <c r="BU77" s="146"/>
      <c r="BV77" s="146"/>
      <c r="BW77" s="145">
        <f t="shared" ref="BW77:BW78" si="73">IF(SUM(C77:BV77)=0,"",SUM(C77:BV77))</f>
        <v>983</v>
      </c>
      <c r="BX77" s="141"/>
      <c r="BY77" s="11"/>
      <c r="BZ77" s="83" t="s">
        <v>153</v>
      </c>
      <c r="CA77" s="14"/>
      <c r="CB77" s="33">
        <v>983</v>
      </c>
      <c r="CC77" s="33">
        <f>+BW77-CB77</f>
        <v>0</v>
      </c>
    </row>
    <row r="78" spans="1:81" x14ac:dyDescent="0.25">
      <c r="A78" s="84" t="s">
        <v>154</v>
      </c>
      <c r="B78" s="9" t="s">
        <v>96</v>
      </c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>
        <v>2</v>
      </c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42"/>
      <c r="AO78" s="39"/>
      <c r="AP78" s="39"/>
      <c r="AQ78" s="39"/>
      <c r="AR78" s="39"/>
      <c r="AS78" s="39"/>
      <c r="AT78" s="39"/>
      <c r="AU78" s="39"/>
      <c r="AV78" s="39"/>
      <c r="AW78" s="39"/>
      <c r="AX78" s="39"/>
      <c r="AY78" s="39"/>
      <c r="AZ78" s="39"/>
      <c r="BA78" s="39">
        <v>4</v>
      </c>
      <c r="BB78" s="39"/>
      <c r="BC78" s="39"/>
      <c r="BD78" s="39"/>
      <c r="BE78" s="39"/>
      <c r="BF78" s="39"/>
      <c r="BG78" s="39"/>
      <c r="BH78" s="146"/>
      <c r="BI78" s="130"/>
      <c r="BJ78" s="130"/>
      <c r="BK78" s="130"/>
      <c r="BL78" s="130"/>
      <c r="BM78" s="146"/>
      <c r="BN78" s="146"/>
      <c r="BO78" s="146"/>
      <c r="BP78" s="146"/>
      <c r="BQ78" s="146"/>
      <c r="BR78" s="146"/>
      <c r="BS78" s="146"/>
      <c r="BT78" s="146"/>
      <c r="BU78" s="146"/>
      <c r="BV78" s="146"/>
      <c r="BW78" s="145">
        <f t="shared" si="73"/>
        <v>6</v>
      </c>
      <c r="BX78" s="143">
        <f t="shared" ref="BX78" si="74">IF(COUNTA(C78:BV78)=0,"",COUNTA(C78:BV78))</f>
        <v>2</v>
      </c>
      <c r="BY78" s="11"/>
      <c r="BZ78" s="84" t="s">
        <v>154</v>
      </c>
      <c r="CA78" s="14"/>
      <c r="CB78" s="33">
        <v>6</v>
      </c>
      <c r="CC78" s="33">
        <f>+BW78-CB78</f>
        <v>0</v>
      </c>
    </row>
    <row r="79" spans="1:81" x14ac:dyDescent="0.25">
      <c r="A79" s="85" t="s">
        <v>155</v>
      </c>
      <c r="B79" s="9" t="s">
        <v>98</v>
      </c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0">
        <f>IF(N77="","",N77/N78)</f>
        <v>171</v>
      </c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  <c r="AT79" s="35"/>
      <c r="AU79" s="35"/>
      <c r="AV79" s="35"/>
      <c r="AW79" s="35"/>
      <c r="AX79" s="35"/>
      <c r="AY79" s="35"/>
      <c r="AZ79" s="35"/>
      <c r="BA79" s="30">
        <f>IF(BA77="","",BA77/BA78)</f>
        <v>160.25</v>
      </c>
      <c r="BB79" s="35"/>
      <c r="BC79" s="35"/>
      <c r="BD79" s="35"/>
      <c r="BE79" s="35"/>
      <c r="BF79" s="35"/>
      <c r="BG79" s="35"/>
      <c r="BH79" s="138"/>
      <c r="BI79" s="129"/>
      <c r="BJ79" s="129"/>
      <c r="BK79" s="129"/>
      <c r="BL79" s="129"/>
      <c r="BM79" s="138"/>
      <c r="BN79" s="138"/>
      <c r="BO79" s="138"/>
      <c r="BP79" s="138"/>
      <c r="BQ79" s="138"/>
      <c r="BR79" s="138"/>
      <c r="BS79" s="138"/>
      <c r="BT79" s="138"/>
      <c r="BU79" s="138"/>
      <c r="BV79" s="138"/>
      <c r="BW79" s="144">
        <f t="shared" ref="BW79" si="75">IF(BW77="","",BW77/BW78)</f>
        <v>163.83333333333334</v>
      </c>
      <c r="BX79" s="142"/>
      <c r="BY79" s="11"/>
      <c r="BZ79" s="85" t="s">
        <v>155</v>
      </c>
      <c r="CA79" s="14"/>
      <c r="CB79" s="30">
        <f>IF(CB77="","",CB77/CB78)</f>
        <v>163.83333333333334</v>
      </c>
      <c r="CC79" s="57"/>
    </row>
    <row r="80" spans="1:81" x14ac:dyDescent="0.25">
      <c r="A80" s="83" t="s">
        <v>156</v>
      </c>
      <c r="B80" s="7" t="s">
        <v>94</v>
      </c>
      <c r="C80" s="39"/>
      <c r="D80" s="39"/>
      <c r="E80" s="39">
        <v>1628</v>
      </c>
      <c r="F80" s="39"/>
      <c r="G80" s="39"/>
      <c r="H80" s="39"/>
      <c r="I80" s="39">
        <v>1972</v>
      </c>
      <c r="J80" s="39"/>
      <c r="K80" s="39"/>
      <c r="L80" s="39"/>
      <c r="M80" s="39"/>
      <c r="N80" s="39"/>
      <c r="O80" s="39"/>
      <c r="P80" s="39"/>
      <c r="Q80" s="39">
        <v>993</v>
      </c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42"/>
      <c r="AO80" s="39"/>
      <c r="AP80" s="39">
        <v>1516</v>
      </c>
      <c r="AQ80" s="39"/>
      <c r="AR80" s="39"/>
      <c r="AS80" s="39"/>
      <c r="AT80" s="39"/>
      <c r="AU80" s="39"/>
      <c r="AV80" s="39"/>
      <c r="AW80" s="39"/>
      <c r="AX80" s="39"/>
      <c r="AY80" s="39"/>
      <c r="AZ80" s="39"/>
      <c r="BA80" s="39"/>
      <c r="BB80" s="39">
        <v>796</v>
      </c>
      <c r="BC80" s="39"/>
      <c r="BD80" s="39"/>
      <c r="BE80" s="39"/>
      <c r="BF80" s="39"/>
      <c r="BG80" s="39"/>
      <c r="BH80" s="146"/>
      <c r="BI80" s="130"/>
      <c r="BJ80" s="130"/>
      <c r="BK80" s="130"/>
      <c r="BL80" s="130"/>
      <c r="BM80" s="146"/>
      <c r="BN80" s="146"/>
      <c r="BO80" s="146"/>
      <c r="BP80" s="146"/>
      <c r="BQ80" s="146"/>
      <c r="BR80" s="146"/>
      <c r="BS80" s="146"/>
      <c r="BT80" s="146"/>
      <c r="BU80" s="146"/>
      <c r="BV80" s="146"/>
      <c r="BW80" s="145">
        <f t="shared" ref="BW80:BW81" si="76">IF(SUM(C80:BV80)=0,"",SUM(C80:BV80))</f>
        <v>6905</v>
      </c>
      <c r="BX80" s="141"/>
      <c r="BY80" s="11"/>
      <c r="BZ80" s="83" t="s">
        <v>156</v>
      </c>
      <c r="CA80" s="14"/>
      <c r="CB80" s="33">
        <v>6905</v>
      </c>
      <c r="CC80" s="33">
        <f>+BW80-CB80</f>
        <v>0</v>
      </c>
    </row>
    <row r="81" spans="1:81" x14ac:dyDescent="0.25">
      <c r="A81" s="84" t="s">
        <v>157</v>
      </c>
      <c r="B81" s="9" t="s">
        <v>96</v>
      </c>
      <c r="C81" s="39"/>
      <c r="D81" s="39"/>
      <c r="E81" s="39">
        <v>9</v>
      </c>
      <c r="F81" s="39"/>
      <c r="G81" s="39"/>
      <c r="H81" s="39"/>
      <c r="I81" s="39">
        <v>10</v>
      </c>
      <c r="J81" s="39"/>
      <c r="K81" s="39"/>
      <c r="L81" s="39"/>
      <c r="M81" s="39"/>
      <c r="N81" s="39"/>
      <c r="O81" s="39"/>
      <c r="P81" s="39"/>
      <c r="Q81" s="39">
        <v>6</v>
      </c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42"/>
      <c r="AO81" s="39"/>
      <c r="AP81" s="39">
        <v>8</v>
      </c>
      <c r="AQ81" s="39"/>
      <c r="AR81" s="39"/>
      <c r="AS81" s="39"/>
      <c r="AT81" s="39"/>
      <c r="AU81" s="39"/>
      <c r="AV81" s="39"/>
      <c r="AW81" s="39"/>
      <c r="AX81" s="39"/>
      <c r="AY81" s="39"/>
      <c r="AZ81" s="39"/>
      <c r="BA81" s="39"/>
      <c r="BB81" s="39">
        <v>5</v>
      </c>
      <c r="BC81" s="39"/>
      <c r="BD81" s="39"/>
      <c r="BE81" s="39"/>
      <c r="BF81" s="39"/>
      <c r="BG81" s="39"/>
      <c r="BH81" s="146"/>
      <c r="BI81" s="130"/>
      <c r="BJ81" s="130"/>
      <c r="BK81" s="130"/>
      <c r="BL81" s="130"/>
      <c r="BM81" s="146"/>
      <c r="BN81" s="146"/>
      <c r="BO81" s="146"/>
      <c r="BP81" s="146"/>
      <c r="BQ81" s="146"/>
      <c r="BR81" s="146"/>
      <c r="BS81" s="146"/>
      <c r="BT81" s="146"/>
      <c r="BU81" s="146"/>
      <c r="BV81" s="146"/>
      <c r="BW81" s="145">
        <f t="shared" si="76"/>
        <v>38</v>
      </c>
      <c r="BX81" s="143">
        <f t="shared" ref="BX81" si="77">IF(COUNTA(C81:BV81)=0,"",COUNTA(C81:BV81))</f>
        <v>5</v>
      </c>
      <c r="BY81" s="11"/>
      <c r="BZ81" s="84" t="s">
        <v>157</v>
      </c>
      <c r="CA81" s="14"/>
      <c r="CB81" s="33">
        <v>38</v>
      </c>
      <c r="CC81" s="33">
        <f>+BW81-CB81</f>
        <v>0</v>
      </c>
    </row>
    <row r="82" spans="1:81" x14ac:dyDescent="0.25">
      <c r="A82" s="85" t="s">
        <v>158</v>
      </c>
      <c r="B82" s="9" t="s">
        <v>98</v>
      </c>
      <c r="C82" s="30"/>
      <c r="D82" s="30"/>
      <c r="E82" s="30">
        <f>IF(E80="","",E80/E81)</f>
        <v>180.88888888888889</v>
      </c>
      <c r="F82" s="30"/>
      <c r="G82" s="30"/>
      <c r="H82" s="30"/>
      <c r="I82" s="30">
        <f>IF(I80="","",I80/I81)</f>
        <v>197.2</v>
      </c>
      <c r="J82" s="30"/>
      <c r="K82" s="30"/>
      <c r="L82" s="30"/>
      <c r="M82" s="30"/>
      <c r="N82" s="30"/>
      <c r="O82" s="30"/>
      <c r="P82" s="30"/>
      <c r="Q82" s="30">
        <f>IF(Q80="","",Q80/Q81)</f>
        <v>165.5</v>
      </c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5"/>
      <c r="AO82" s="35"/>
      <c r="AP82" s="30">
        <f>IF(AP80="","",AP80/AP81)</f>
        <v>189.5</v>
      </c>
      <c r="AQ82" s="35"/>
      <c r="AR82" s="35"/>
      <c r="AS82" s="35"/>
      <c r="AT82" s="35"/>
      <c r="AU82" s="35"/>
      <c r="AV82" s="35"/>
      <c r="AW82" s="35"/>
      <c r="AX82" s="35"/>
      <c r="AY82" s="35"/>
      <c r="AZ82" s="35"/>
      <c r="BA82" s="35"/>
      <c r="BB82" s="30">
        <f>IF(BB80="","",BB80/BB81)</f>
        <v>159.19999999999999</v>
      </c>
      <c r="BC82" s="35"/>
      <c r="BD82" s="35"/>
      <c r="BE82" s="35"/>
      <c r="BF82" s="35"/>
      <c r="BG82" s="35"/>
      <c r="BH82" s="138"/>
      <c r="BI82" s="129"/>
      <c r="BJ82" s="129"/>
      <c r="BK82" s="129"/>
      <c r="BL82" s="129"/>
      <c r="BM82" s="138"/>
      <c r="BN82" s="138"/>
      <c r="BO82" s="138"/>
      <c r="BP82" s="138"/>
      <c r="BQ82" s="138"/>
      <c r="BR82" s="138"/>
      <c r="BS82" s="138"/>
      <c r="BT82" s="138"/>
      <c r="BU82" s="138"/>
      <c r="BV82" s="138"/>
      <c r="BW82" s="144">
        <f t="shared" ref="BW82" si="78">IF(BW80="","",BW80/BW81)</f>
        <v>181.71052631578948</v>
      </c>
      <c r="BX82" s="142"/>
      <c r="BY82" s="11"/>
      <c r="BZ82" s="85" t="s">
        <v>158</v>
      </c>
      <c r="CA82" s="58"/>
      <c r="CB82" s="30">
        <f>IF(CB80="","",CB80/CB81)</f>
        <v>181.71052631578948</v>
      </c>
      <c r="CC82" s="55"/>
    </row>
    <row r="83" spans="1:81" x14ac:dyDescent="0.25">
      <c r="A83" s="93" t="s">
        <v>159</v>
      </c>
      <c r="B83" s="7" t="s">
        <v>94</v>
      </c>
      <c r="C83" s="39"/>
      <c r="D83" s="39"/>
      <c r="E83" s="39"/>
      <c r="F83" s="39"/>
      <c r="G83" s="39"/>
      <c r="H83" s="39">
        <v>1107</v>
      </c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>
        <v>1205</v>
      </c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42"/>
      <c r="AO83" s="39"/>
      <c r="AP83" s="39"/>
      <c r="AQ83" s="39"/>
      <c r="AR83" s="39"/>
      <c r="AS83" s="39"/>
      <c r="AT83" s="39"/>
      <c r="AU83" s="39"/>
      <c r="AV83" s="39"/>
      <c r="AW83" s="39"/>
      <c r="AX83" s="39"/>
      <c r="AY83" s="39"/>
      <c r="AZ83" s="39">
        <v>1114</v>
      </c>
      <c r="BA83" s="39"/>
      <c r="BB83" s="39"/>
      <c r="BC83" s="39"/>
      <c r="BD83" s="39"/>
      <c r="BE83" s="39"/>
      <c r="BF83" s="39"/>
      <c r="BG83" s="39"/>
      <c r="BH83" s="146"/>
      <c r="BI83" s="130"/>
      <c r="BJ83" s="130"/>
      <c r="BK83" s="130"/>
      <c r="BL83" s="130">
        <v>1250</v>
      </c>
      <c r="BM83" s="146"/>
      <c r="BN83" s="146"/>
      <c r="BO83" s="146">
        <v>1362</v>
      </c>
      <c r="BP83" s="146"/>
      <c r="BQ83" s="146"/>
      <c r="BR83" s="146"/>
      <c r="BS83" s="146"/>
      <c r="BT83" s="146"/>
      <c r="BU83" s="146"/>
      <c r="BV83" s="146"/>
      <c r="BW83" s="145">
        <f t="shared" ref="BW83:BW84" si="79">IF(SUM(C83:BV83)=0,"",SUM(C83:BV83))</f>
        <v>6038</v>
      </c>
      <c r="BX83" s="141"/>
      <c r="BY83" s="14"/>
      <c r="BZ83" s="93" t="s">
        <v>159</v>
      </c>
      <c r="CA83" s="14"/>
      <c r="CB83" s="25">
        <v>6038</v>
      </c>
      <c r="CC83" s="33">
        <f>+BW83-CB83</f>
        <v>0</v>
      </c>
    </row>
    <row r="84" spans="1:81" x14ac:dyDescent="0.25">
      <c r="A84" s="88" t="s">
        <v>160</v>
      </c>
      <c r="B84" s="9" t="s">
        <v>96</v>
      </c>
      <c r="C84" s="39"/>
      <c r="D84" s="39"/>
      <c r="E84" s="39"/>
      <c r="F84" s="39"/>
      <c r="G84" s="39"/>
      <c r="H84" s="39">
        <v>7</v>
      </c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>
        <v>7</v>
      </c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42"/>
      <c r="AO84" s="39"/>
      <c r="AP84" s="39"/>
      <c r="AQ84" s="39"/>
      <c r="AR84" s="39"/>
      <c r="AS84" s="39"/>
      <c r="AT84" s="39"/>
      <c r="AU84" s="39"/>
      <c r="AV84" s="39"/>
      <c r="AW84" s="39"/>
      <c r="AX84" s="39"/>
      <c r="AY84" s="39"/>
      <c r="AZ84" s="39">
        <v>7</v>
      </c>
      <c r="BA84" s="39"/>
      <c r="BB84" s="39"/>
      <c r="BC84" s="39"/>
      <c r="BD84" s="39"/>
      <c r="BE84" s="39"/>
      <c r="BF84" s="39"/>
      <c r="BG84" s="39"/>
      <c r="BH84" s="146"/>
      <c r="BI84" s="130"/>
      <c r="BJ84" s="130"/>
      <c r="BK84" s="130"/>
      <c r="BL84" s="130">
        <v>8</v>
      </c>
      <c r="BM84" s="146"/>
      <c r="BN84" s="146"/>
      <c r="BO84" s="146">
        <v>8</v>
      </c>
      <c r="BP84" s="146"/>
      <c r="BQ84" s="146"/>
      <c r="BR84" s="146"/>
      <c r="BS84" s="146"/>
      <c r="BT84" s="146"/>
      <c r="BU84" s="146"/>
      <c r="BV84" s="146"/>
      <c r="BW84" s="145">
        <f t="shared" si="79"/>
        <v>37</v>
      </c>
      <c r="BX84" s="143">
        <f t="shared" ref="BX84" si="80">IF(COUNTA(C84:BV84)=0,"",COUNTA(C84:BV84))</f>
        <v>5</v>
      </c>
      <c r="BY84" s="11"/>
      <c r="BZ84" s="88" t="s">
        <v>160</v>
      </c>
      <c r="CA84" s="14"/>
      <c r="CB84" s="25">
        <v>37</v>
      </c>
      <c r="CC84" s="33">
        <f>+BW84-CB84</f>
        <v>0</v>
      </c>
    </row>
    <row r="85" spans="1:81" x14ac:dyDescent="0.25">
      <c r="A85" s="82" t="s">
        <v>161</v>
      </c>
      <c r="B85" s="9" t="s">
        <v>98</v>
      </c>
      <c r="C85" s="30"/>
      <c r="D85" s="30"/>
      <c r="E85" s="30"/>
      <c r="F85" s="30"/>
      <c r="G85" s="30"/>
      <c r="H85" s="30">
        <f>IF(H83="","",H83/H84)</f>
        <v>158.14285714285714</v>
      </c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>
        <f>IF(U83="","",U83/U84)</f>
        <v>172.14285714285714</v>
      </c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5"/>
      <c r="AO85" s="35"/>
      <c r="AP85" s="35"/>
      <c r="AQ85" s="35"/>
      <c r="AR85" s="35"/>
      <c r="AS85" s="35"/>
      <c r="AT85" s="35"/>
      <c r="AU85" s="35"/>
      <c r="AV85" s="35"/>
      <c r="AW85" s="35"/>
      <c r="AX85" s="35"/>
      <c r="AY85" s="35"/>
      <c r="AZ85" s="30">
        <f>IF(AZ83="","",AZ83/AZ84)</f>
        <v>159.14285714285714</v>
      </c>
      <c r="BA85" s="30"/>
      <c r="BB85" s="30"/>
      <c r="BC85" s="30"/>
      <c r="BD85" s="30"/>
      <c r="BE85" s="30"/>
      <c r="BF85" s="30"/>
      <c r="BG85" s="30"/>
      <c r="BH85" s="144"/>
      <c r="BI85" s="128"/>
      <c r="BJ85" s="128"/>
      <c r="BK85" s="128"/>
      <c r="BL85" s="144">
        <f>IF(BL83="","",BL83/BL84)</f>
        <v>156.25</v>
      </c>
      <c r="BM85" s="144"/>
      <c r="BN85" s="144"/>
      <c r="BO85" s="144">
        <f>IF(BO83="","",BO83/BO84)</f>
        <v>170.25</v>
      </c>
      <c r="BP85" s="144"/>
      <c r="BQ85" s="144"/>
      <c r="BR85" s="144"/>
      <c r="BS85" s="144"/>
      <c r="BT85" s="144"/>
      <c r="BU85" s="144"/>
      <c r="BV85" s="144"/>
      <c r="BW85" s="144">
        <f t="shared" ref="BW85" si="81">IF(BW83="","",BW83/BW84)</f>
        <v>163.18918918918919</v>
      </c>
      <c r="BX85" s="142"/>
      <c r="BY85" s="11"/>
      <c r="BZ85" s="82" t="s">
        <v>161</v>
      </c>
      <c r="CA85" s="14"/>
      <c r="CB85" s="30">
        <f>IF(CB83="","",CB83/CB84)</f>
        <v>163.18918918918919</v>
      </c>
      <c r="CC85" s="55"/>
    </row>
    <row r="86" spans="1:81" x14ac:dyDescent="0.25">
      <c r="A86" s="83" t="s">
        <v>162</v>
      </c>
      <c r="B86" s="7" t="s">
        <v>94</v>
      </c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>
        <v>2821</v>
      </c>
      <c r="AE86" s="39"/>
      <c r="AF86" s="39"/>
      <c r="AG86" s="39"/>
      <c r="AH86" s="39"/>
      <c r="AI86" s="39"/>
      <c r="AJ86" s="39"/>
      <c r="AK86" s="39"/>
      <c r="AL86" s="39"/>
      <c r="AM86" s="39"/>
      <c r="AN86" s="42"/>
      <c r="AO86" s="39"/>
      <c r="AP86" s="39"/>
      <c r="AQ86" s="39"/>
      <c r="AR86" s="39"/>
      <c r="AS86" s="39"/>
      <c r="AT86" s="39"/>
      <c r="AU86" s="39"/>
      <c r="AV86" s="39"/>
      <c r="AW86" s="39"/>
      <c r="AX86" s="39"/>
      <c r="AY86" s="39"/>
      <c r="AZ86" s="39"/>
      <c r="BA86" s="39"/>
      <c r="BB86" s="39"/>
      <c r="BC86" s="39"/>
      <c r="BD86" s="39"/>
      <c r="BE86" s="39"/>
      <c r="BF86" s="39"/>
      <c r="BG86" s="39"/>
      <c r="BH86" s="146"/>
      <c r="BI86" s="130">
        <v>995</v>
      </c>
      <c r="BJ86" s="130"/>
      <c r="BK86" s="130"/>
      <c r="BL86" s="130"/>
      <c r="BM86" s="146"/>
      <c r="BN86" s="146"/>
      <c r="BO86" s="146"/>
      <c r="BP86" s="146"/>
      <c r="BQ86" s="146"/>
      <c r="BR86" s="146"/>
      <c r="BS86" s="146"/>
      <c r="BT86" s="146"/>
      <c r="BU86" s="146"/>
      <c r="BV86" s="146"/>
      <c r="BW86" s="145">
        <f t="shared" ref="BW86:BW87" si="82">IF(SUM(C86:BV86)=0,"",SUM(C86:BV86))</f>
        <v>3816</v>
      </c>
      <c r="BX86" s="141"/>
      <c r="BY86" s="11"/>
      <c r="BZ86" s="83" t="s">
        <v>162</v>
      </c>
      <c r="CA86" s="14"/>
      <c r="CB86" s="25">
        <v>3816</v>
      </c>
      <c r="CC86" s="33">
        <f>+BW86-CB86</f>
        <v>0</v>
      </c>
    </row>
    <row r="87" spans="1:81" x14ac:dyDescent="0.25">
      <c r="A87" s="84" t="s">
        <v>163</v>
      </c>
      <c r="B87" s="9" t="s">
        <v>96</v>
      </c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>
        <v>17</v>
      </c>
      <c r="AE87" s="39"/>
      <c r="AF87" s="39"/>
      <c r="AG87" s="39"/>
      <c r="AH87" s="39"/>
      <c r="AI87" s="39"/>
      <c r="AJ87" s="39"/>
      <c r="AK87" s="39"/>
      <c r="AL87" s="39"/>
      <c r="AM87" s="39"/>
      <c r="AN87" s="42"/>
      <c r="AO87" s="39"/>
      <c r="AP87" s="39"/>
      <c r="AQ87" s="39"/>
      <c r="AR87" s="39"/>
      <c r="AS87" s="39"/>
      <c r="AT87" s="39"/>
      <c r="AU87" s="39"/>
      <c r="AV87" s="39"/>
      <c r="AW87" s="39"/>
      <c r="AX87" s="39"/>
      <c r="AY87" s="39"/>
      <c r="AZ87" s="39"/>
      <c r="BA87" s="39"/>
      <c r="BB87" s="39"/>
      <c r="BC87" s="39"/>
      <c r="BD87" s="39"/>
      <c r="BE87" s="39"/>
      <c r="BF87" s="39"/>
      <c r="BG87" s="39"/>
      <c r="BH87" s="146"/>
      <c r="BI87" s="130">
        <v>6</v>
      </c>
      <c r="BJ87" s="130"/>
      <c r="BK87" s="130"/>
      <c r="BL87" s="130"/>
      <c r="BM87" s="146"/>
      <c r="BN87" s="146"/>
      <c r="BO87" s="146"/>
      <c r="BP87" s="146"/>
      <c r="BQ87" s="146"/>
      <c r="BR87" s="146"/>
      <c r="BS87" s="146"/>
      <c r="BT87" s="146"/>
      <c r="BU87" s="146"/>
      <c r="BV87" s="146"/>
      <c r="BW87" s="145">
        <f t="shared" si="82"/>
        <v>23</v>
      </c>
      <c r="BX87" s="143">
        <f t="shared" ref="BX87" si="83">IF(COUNTA(C87:BV87)=0,"",COUNTA(C87:BV87))</f>
        <v>2</v>
      </c>
      <c r="BY87" s="11"/>
      <c r="BZ87" s="84" t="s">
        <v>163</v>
      </c>
      <c r="CA87" s="14"/>
      <c r="CB87" s="27">
        <v>23</v>
      </c>
      <c r="CC87" s="33">
        <f>+BW87-CB87</f>
        <v>0</v>
      </c>
    </row>
    <row r="88" spans="1:81" x14ac:dyDescent="0.25">
      <c r="A88" s="85" t="s">
        <v>164</v>
      </c>
      <c r="B88" s="9" t="s">
        <v>98</v>
      </c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>
        <f>IF(AD86="","",AD86/AD87)</f>
        <v>165.94117647058823</v>
      </c>
      <c r="AE88" s="30"/>
      <c r="AF88" s="30"/>
      <c r="AG88" s="30"/>
      <c r="AH88" s="30"/>
      <c r="AI88" s="30"/>
      <c r="AJ88" s="30"/>
      <c r="AK88" s="30"/>
      <c r="AL88" s="30"/>
      <c r="AM88" s="30"/>
      <c r="AN88" s="35"/>
      <c r="AO88" s="35"/>
      <c r="AP88" s="35"/>
      <c r="AQ88" s="35"/>
      <c r="AR88" s="35"/>
      <c r="AS88" s="35"/>
      <c r="AT88" s="35"/>
      <c r="AU88" s="35"/>
      <c r="AV88" s="35"/>
      <c r="AW88" s="35"/>
      <c r="AX88" s="35"/>
      <c r="AY88" s="35"/>
      <c r="AZ88" s="35"/>
      <c r="BA88" s="35"/>
      <c r="BB88" s="35"/>
      <c r="BC88" s="35"/>
      <c r="BD88" s="35"/>
      <c r="BE88" s="35"/>
      <c r="BF88" s="35"/>
      <c r="BG88" s="35"/>
      <c r="BH88" s="138"/>
      <c r="BI88" s="144">
        <f t="shared" ref="BI88" si="84">IF(BI86="","",BI86/BI87)</f>
        <v>165.83333333333334</v>
      </c>
      <c r="BJ88" s="128"/>
      <c r="BK88" s="128"/>
      <c r="BL88" s="128"/>
      <c r="BM88" s="144"/>
      <c r="BN88" s="144"/>
      <c r="BO88" s="144"/>
      <c r="BP88" s="144"/>
      <c r="BQ88" s="144"/>
      <c r="BR88" s="144"/>
      <c r="BS88" s="144"/>
      <c r="BT88" s="144"/>
      <c r="BU88" s="144"/>
      <c r="BV88" s="144"/>
      <c r="BW88" s="144">
        <f t="shared" ref="BW88" si="85">IF(BW86="","",BW86/BW87)</f>
        <v>165.91304347826087</v>
      </c>
      <c r="BX88" s="142"/>
      <c r="BY88" s="11"/>
      <c r="BZ88" s="85" t="s">
        <v>164</v>
      </c>
      <c r="CA88" s="14"/>
      <c r="CB88" s="30">
        <f>IF(CB86="","",CB86/CB87)</f>
        <v>165.91304347826087</v>
      </c>
      <c r="CC88" s="55"/>
    </row>
    <row r="89" spans="1:81" x14ac:dyDescent="0.25">
      <c r="A89" s="94" t="s">
        <v>165</v>
      </c>
      <c r="B89" s="7" t="s">
        <v>94</v>
      </c>
      <c r="C89" s="39"/>
      <c r="D89" s="39"/>
      <c r="E89" s="39"/>
      <c r="F89" s="39">
        <v>1358</v>
      </c>
      <c r="G89" s="39"/>
      <c r="H89" s="39"/>
      <c r="I89" s="39">
        <v>1366</v>
      </c>
      <c r="J89" s="39"/>
      <c r="K89" s="39"/>
      <c r="L89" s="39"/>
      <c r="M89" s="39"/>
      <c r="N89" s="39"/>
      <c r="O89" s="39">
        <v>897</v>
      </c>
      <c r="P89" s="39"/>
      <c r="Q89" s="39">
        <v>487</v>
      </c>
      <c r="R89" s="39"/>
      <c r="S89" s="39"/>
      <c r="T89" s="39"/>
      <c r="U89" s="39"/>
      <c r="V89" s="39"/>
      <c r="W89" s="39"/>
      <c r="X89" s="39"/>
      <c r="Y89" s="39"/>
      <c r="Z89" s="39">
        <v>1274</v>
      </c>
      <c r="AA89" s="39"/>
      <c r="AB89" s="39"/>
      <c r="AC89" s="39"/>
      <c r="AD89" s="39"/>
      <c r="AE89" s="39"/>
      <c r="AF89" s="39"/>
      <c r="AG89" s="39">
        <v>1302</v>
      </c>
      <c r="AH89" s="39"/>
      <c r="AI89" s="39"/>
      <c r="AJ89" s="39"/>
      <c r="AK89" s="39"/>
      <c r="AL89" s="39"/>
      <c r="AM89" s="39"/>
      <c r="AN89" s="42"/>
      <c r="AO89" s="39"/>
      <c r="AP89" s="39">
        <v>1240</v>
      </c>
      <c r="AQ89" s="39"/>
      <c r="AR89" s="39"/>
      <c r="AS89" s="146">
        <v>1326</v>
      </c>
      <c r="AT89" s="39"/>
      <c r="AU89" s="39"/>
      <c r="AV89" s="39"/>
      <c r="AW89" s="39"/>
      <c r="AX89" s="39"/>
      <c r="AY89" s="39"/>
      <c r="AZ89" s="39"/>
      <c r="BA89" s="39"/>
      <c r="BB89" s="39"/>
      <c r="BC89" s="39">
        <v>835</v>
      </c>
      <c r="BD89" s="39"/>
      <c r="BE89" s="39">
        <v>1939</v>
      </c>
      <c r="BF89" s="39"/>
      <c r="BG89" s="39"/>
      <c r="BH89" s="146"/>
      <c r="BI89" s="130"/>
      <c r="BJ89" s="130"/>
      <c r="BK89" s="130"/>
      <c r="BL89" s="130"/>
      <c r="BM89" s="146"/>
      <c r="BN89" s="146"/>
      <c r="BO89" s="146"/>
      <c r="BP89" s="146"/>
      <c r="BQ89" s="146"/>
      <c r="BR89" s="146"/>
      <c r="BS89" s="146">
        <v>1332</v>
      </c>
      <c r="BT89" s="146"/>
      <c r="BU89" s="146"/>
      <c r="BV89" s="146"/>
      <c r="BW89" s="145">
        <f t="shared" ref="BW89:BW90" si="86">IF(SUM(C89:BV89)=0,"",SUM(C89:BV89))</f>
        <v>13356</v>
      </c>
      <c r="BX89" s="141"/>
      <c r="BY89" s="11"/>
      <c r="BZ89" s="94" t="s">
        <v>165</v>
      </c>
      <c r="CA89" s="14"/>
      <c r="CB89" s="33">
        <v>13356</v>
      </c>
      <c r="CC89" s="145">
        <f>+BW89-CB89</f>
        <v>0</v>
      </c>
    </row>
    <row r="90" spans="1:81" x14ac:dyDescent="0.25">
      <c r="A90" s="96" t="s">
        <v>166</v>
      </c>
      <c r="B90" s="9" t="s">
        <v>96</v>
      </c>
      <c r="C90" s="39"/>
      <c r="D90" s="39"/>
      <c r="E90" s="39"/>
      <c r="F90" s="39">
        <v>9</v>
      </c>
      <c r="G90" s="39"/>
      <c r="H90" s="39"/>
      <c r="I90" s="39">
        <v>10</v>
      </c>
      <c r="J90" s="39"/>
      <c r="K90" s="39"/>
      <c r="L90" s="39"/>
      <c r="M90" s="39"/>
      <c r="N90" s="39"/>
      <c r="O90" s="39">
        <v>7</v>
      </c>
      <c r="P90" s="39"/>
      <c r="Q90" s="39">
        <v>3</v>
      </c>
      <c r="R90" s="39"/>
      <c r="S90" s="39"/>
      <c r="T90" s="39"/>
      <c r="U90" s="39"/>
      <c r="V90" s="39"/>
      <c r="W90" s="39"/>
      <c r="X90" s="39"/>
      <c r="Y90" s="39"/>
      <c r="Z90" s="39">
        <v>9</v>
      </c>
      <c r="AA90" s="39"/>
      <c r="AB90" s="39"/>
      <c r="AC90" s="39"/>
      <c r="AD90" s="39"/>
      <c r="AE90" s="39"/>
      <c r="AF90" s="39"/>
      <c r="AG90" s="39">
        <v>9</v>
      </c>
      <c r="AH90" s="39"/>
      <c r="AI90" s="39"/>
      <c r="AJ90" s="39"/>
      <c r="AK90" s="39"/>
      <c r="AL90" s="39"/>
      <c r="AM90" s="39"/>
      <c r="AN90" s="42"/>
      <c r="AO90" s="39"/>
      <c r="AP90" s="39">
        <v>8</v>
      </c>
      <c r="AQ90" s="39"/>
      <c r="AR90" s="39"/>
      <c r="AS90" s="39">
        <v>9</v>
      </c>
      <c r="AT90" s="39"/>
      <c r="AU90" s="39"/>
      <c r="AV90" s="39"/>
      <c r="AW90" s="39"/>
      <c r="AX90" s="39"/>
      <c r="AY90" s="39"/>
      <c r="AZ90" s="39"/>
      <c r="BA90" s="39"/>
      <c r="BB90" s="39"/>
      <c r="BC90" s="39">
        <v>7</v>
      </c>
      <c r="BD90" s="39"/>
      <c r="BE90" s="39">
        <v>14</v>
      </c>
      <c r="BF90" s="39"/>
      <c r="BG90" s="39"/>
      <c r="BH90" s="146"/>
      <c r="BI90" s="130"/>
      <c r="BJ90" s="130"/>
      <c r="BK90" s="130"/>
      <c r="BL90" s="130"/>
      <c r="BM90" s="146"/>
      <c r="BN90" s="146"/>
      <c r="BO90" s="146"/>
      <c r="BP90" s="146"/>
      <c r="BQ90" s="146"/>
      <c r="BR90" s="146"/>
      <c r="BS90" s="146">
        <v>9</v>
      </c>
      <c r="BT90" s="146"/>
      <c r="BU90" s="146"/>
      <c r="BV90" s="146"/>
      <c r="BW90" s="145">
        <f t="shared" si="86"/>
        <v>94</v>
      </c>
      <c r="BX90" s="143">
        <f t="shared" ref="BX90" si="87">IF(COUNTA(C90:BV90)=0,"",COUNTA(C90:BV90))</f>
        <v>11</v>
      </c>
      <c r="BY90" s="11"/>
      <c r="BZ90" s="96" t="s">
        <v>166</v>
      </c>
      <c r="CA90" s="14"/>
      <c r="CB90" s="33">
        <v>94</v>
      </c>
      <c r="CC90" s="45">
        <f>+BW90-CB90</f>
        <v>0</v>
      </c>
    </row>
    <row r="91" spans="1:81" x14ac:dyDescent="0.25">
      <c r="A91" s="95" t="s">
        <v>167</v>
      </c>
      <c r="B91" s="9" t="s">
        <v>98</v>
      </c>
      <c r="C91" s="30"/>
      <c r="D91" s="30"/>
      <c r="E91" s="30"/>
      <c r="F91" s="30">
        <f>IF(F89="","",F89/F90)</f>
        <v>150.88888888888889</v>
      </c>
      <c r="G91" s="30"/>
      <c r="H91" s="30"/>
      <c r="I91" s="30">
        <f>IF(I89="","",I89/I90)</f>
        <v>136.6</v>
      </c>
      <c r="J91" s="30"/>
      <c r="K91" s="30"/>
      <c r="L91" s="30"/>
      <c r="M91" s="30"/>
      <c r="N91" s="30"/>
      <c r="O91" s="30">
        <f>IF(O89="","",O89/O90)</f>
        <v>128.14285714285714</v>
      </c>
      <c r="P91" s="30"/>
      <c r="Q91" s="30">
        <f>IF(Q89="","",Q89/Q90)</f>
        <v>162.33333333333334</v>
      </c>
      <c r="R91" s="30"/>
      <c r="S91" s="30"/>
      <c r="T91" s="30"/>
      <c r="U91" s="30"/>
      <c r="V91" s="30"/>
      <c r="W91" s="30"/>
      <c r="X91" s="30"/>
      <c r="Y91" s="30"/>
      <c r="Z91" s="30">
        <f>IF(Z89="","",Z89/Z90)</f>
        <v>141.55555555555554</v>
      </c>
      <c r="AA91" s="30"/>
      <c r="AB91" s="30"/>
      <c r="AC91" s="30"/>
      <c r="AD91" s="30"/>
      <c r="AE91" s="30"/>
      <c r="AF91" s="30"/>
      <c r="AG91" s="30">
        <f>IF(AG89="","",AG89/AG90)</f>
        <v>144.66666666666666</v>
      </c>
      <c r="AH91" s="30"/>
      <c r="AI91" s="30"/>
      <c r="AJ91" s="30"/>
      <c r="AK91" s="30"/>
      <c r="AL91" s="30"/>
      <c r="AM91" s="30"/>
      <c r="AN91" s="35"/>
      <c r="AO91" s="35"/>
      <c r="AP91" s="30">
        <f>IF(AP89="","",AP89/AP90)</f>
        <v>155</v>
      </c>
      <c r="AQ91" s="35"/>
      <c r="AR91" s="35"/>
      <c r="AS91" s="30">
        <f>IF(AS89="","",AS89/AS90)</f>
        <v>147.33333333333334</v>
      </c>
      <c r="AT91" s="35"/>
      <c r="AU91" s="35"/>
      <c r="AV91" s="35"/>
      <c r="AW91" s="35"/>
      <c r="AX91" s="35"/>
      <c r="AY91" s="35"/>
      <c r="AZ91" s="35"/>
      <c r="BA91" s="35"/>
      <c r="BB91" s="35"/>
      <c r="BC91" s="30">
        <f>IF(BC89="","",BC89/BC90)</f>
        <v>119.28571428571429</v>
      </c>
      <c r="BD91" s="30"/>
      <c r="BE91" s="30">
        <f>IF(BE89="","",BE89/BE90)</f>
        <v>138.5</v>
      </c>
      <c r="BF91" s="30"/>
      <c r="BG91" s="30"/>
      <c r="BH91" s="144"/>
      <c r="BI91" s="128"/>
      <c r="BJ91" s="128"/>
      <c r="BK91" s="128"/>
      <c r="BL91" s="128"/>
      <c r="BM91" s="144"/>
      <c r="BN91" s="144"/>
      <c r="BO91" s="144"/>
      <c r="BP91" s="144"/>
      <c r="BQ91" s="144"/>
      <c r="BR91" s="144"/>
      <c r="BS91" s="144">
        <f>IF(BS89="","",BS89/BS90)</f>
        <v>148</v>
      </c>
      <c r="BT91" s="144"/>
      <c r="BU91" s="144"/>
      <c r="BV91" s="144"/>
      <c r="BW91" s="144">
        <f t="shared" ref="BW91" si="88">IF(BW89="","",BW89/BW90)</f>
        <v>142.08510638297872</v>
      </c>
      <c r="BX91" s="142"/>
      <c r="BY91" s="11"/>
      <c r="BZ91" s="95" t="s">
        <v>167</v>
      </c>
      <c r="CA91" s="14"/>
      <c r="CB91" s="30">
        <f>IF(CB89="","",CB89/CB90)</f>
        <v>142.08510638297872</v>
      </c>
      <c r="CC91" s="55"/>
    </row>
    <row r="92" spans="1:81" x14ac:dyDescent="0.25">
      <c r="A92" s="93" t="s">
        <v>168</v>
      </c>
      <c r="B92" s="7" t="s">
        <v>94</v>
      </c>
      <c r="C92" s="39"/>
      <c r="D92" s="39">
        <v>1489</v>
      </c>
      <c r="E92" s="39"/>
      <c r="F92" s="39"/>
      <c r="G92" s="39">
        <v>385</v>
      </c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>
        <v>2533</v>
      </c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>
        <v>2518</v>
      </c>
      <c r="AN92" s="33"/>
      <c r="AO92" s="39"/>
      <c r="AP92" s="39"/>
      <c r="AQ92" s="39"/>
      <c r="AR92" s="39"/>
      <c r="AS92" s="39"/>
      <c r="AT92" s="39"/>
      <c r="AU92" s="39"/>
      <c r="AV92" s="39">
        <v>2793</v>
      </c>
      <c r="AW92" s="39"/>
      <c r="AX92" s="39">
        <v>1897</v>
      </c>
      <c r="AY92" s="39"/>
      <c r="AZ92" s="39">
        <v>738</v>
      </c>
      <c r="BA92" s="39"/>
      <c r="BB92" s="39"/>
      <c r="BC92" s="39"/>
      <c r="BD92" s="39"/>
      <c r="BE92" s="39"/>
      <c r="BF92" s="39"/>
      <c r="BG92" s="39"/>
      <c r="BH92" s="146"/>
      <c r="BI92" s="130"/>
      <c r="BJ92" s="130"/>
      <c r="BK92" s="130"/>
      <c r="BL92" s="130"/>
      <c r="BM92" s="146"/>
      <c r="BN92" s="146"/>
      <c r="BO92" s="146"/>
      <c r="BP92" s="146">
        <v>2099</v>
      </c>
      <c r="BQ92" s="146">
        <v>1428</v>
      </c>
      <c r="BR92" s="146"/>
      <c r="BS92" s="146"/>
      <c r="BT92" s="146"/>
      <c r="BU92" s="146"/>
      <c r="BV92" s="146"/>
      <c r="BW92" s="145">
        <f t="shared" ref="BW92:BW93" si="89">IF(SUM(C92:BV92)=0,"",SUM(C92:BV92))</f>
        <v>15880</v>
      </c>
      <c r="BX92" s="141"/>
      <c r="BY92" s="11"/>
      <c r="BZ92" s="93" t="s">
        <v>168</v>
      </c>
      <c r="CA92" s="14"/>
      <c r="CB92" s="27">
        <v>15880</v>
      </c>
      <c r="CC92" s="145">
        <f>+BW92-CB92</f>
        <v>0</v>
      </c>
    </row>
    <row r="93" spans="1:81" x14ac:dyDescent="0.25">
      <c r="A93" s="88" t="s">
        <v>169</v>
      </c>
      <c r="B93" s="9" t="s">
        <v>96</v>
      </c>
      <c r="C93" s="39"/>
      <c r="D93" s="39">
        <v>9</v>
      </c>
      <c r="E93" s="39"/>
      <c r="F93" s="39"/>
      <c r="G93" s="39">
        <v>3</v>
      </c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>
        <v>14</v>
      </c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>
        <v>16</v>
      </c>
      <c r="AN93" s="39"/>
      <c r="AO93" s="39"/>
      <c r="AP93" s="39"/>
      <c r="AQ93" s="39"/>
      <c r="AR93" s="39"/>
      <c r="AS93" s="39"/>
      <c r="AT93" s="39"/>
      <c r="AU93" s="39"/>
      <c r="AV93" s="39">
        <v>18</v>
      </c>
      <c r="AW93" s="39"/>
      <c r="AX93" s="39">
        <v>11</v>
      </c>
      <c r="AY93" s="39"/>
      <c r="AZ93" s="39">
        <v>5</v>
      </c>
      <c r="BA93" s="39"/>
      <c r="BB93" s="39"/>
      <c r="BC93" s="39"/>
      <c r="BD93" s="39"/>
      <c r="BE93" s="39"/>
      <c r="BF93" s="39"/>
      <c r="BG93" s="39"/>
      <c r="BH93" s="146"/>
      <c r="BI93" s="130"/>
      <c r="BJ93" s="130"/>
      <c r="BK93" s="130"/>
      <c r="BL93" s="130"/>
      <c r="BM93" s="146"/>
      <c r="BN93" s="146"/>
      <c r="BO93" s="146"/>
      <c r="BP93" s="146">
        <v>14</v>
      </c>
      <c r="BQ93" s="146">
        <v>9</v>
      </c>
      <c r="BR93" s="146"/>
      <c r="BS93" s="146"/>
      <c r="BT93" s="146"/>
      <c r="BU93" s="146"/>
      <c r="BV93" s="146"/>
      <c r="BW93" s="145">
        <f t="shared" si="89"/>
        <v>99</v>
      </c>
      <c r="BX93" s="143">
        <f t="shared" ref="BX93" si="90">IF(COUNTA(C93:BV93)=0,"",COUNTA(C93:BV93))</f>
        <v>9</v>
      </c>
      <c r="BY93" s="12"/>
      <c r="BZ93" s="88" t="s">
        <v>169</v>
      </c>
      <c r="CA93" s="14"/>
      <c r="CB93" s="27">
        <v>99</v>
      </c>
      <c r="CC93" s="145">
        <f>+BW93-CB93</f>
        <v>0</v>
      </c>
    </row>
    <row r="94" spans="1:81" x14ac:dyDescent="0.25">
      <c r="A94" s="82" t="s">
        <v>170</v>
      </c>
      <c r="B94" s="9" t="s">
        <v>98</v>
      </c>
      <c r="C94" s="30"/>
      <c r="D94" s="30">
        <f>IF(D92="","",D92/D93)</f>
        <v>165.44444444444446</v>
      </c>
      <c r="E94" s="30"/>
      <c r="F94" s="30"/>
      <c r="G94" s="30">
        <f>IF(G92="","",G92/G93)</f>
        <v>128.33333333333334</v>
      </c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>
        <f>IF(W92="","",W92/W93)</f>
        <v>180.92857142857142</v>
      </c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>
        <f>IF(AM92="","",AM92/AM93)</f>
        <v>157.375</v>
      </c>
      <c r="AN94" s="35"/>
      <c r="AO94" s="35"/>
      <c r="AP94" s="35"/>
      <c r="AQ94" s="35"/>
      <c r="AR94" s="35"/>
      <c r="AS94" s="35"/>
      <c r="AT94" s="35"/>
      <c r="AU94" s="35"/>
      <c r="AV94" s="30">
        <f>IF(AV92="","",AV92/AV93)</f>
        <v>155.16666666666666</v>
      </c>
      <c r="AW94" s="35"/>
      <c r="AX94" s="30">
        <f>IF(AX92="","",AX92/AX93)</f>
        <v>172.45454545454547</v>
      </c>
      <c r="AY94" s="30"/>
      <c r="AZ94" s="30">
        <f>IF(AZ92="","",AZ92/AZ93)</f>
        <v>147.6</v>
      </c>
      <c r="BA94" s="30"/>
      <c r="BB94" s="30"/>
      <c r="BC94" s="30"/>
      <c r="BD94" s="30"/>
      <c r="BE94" s="30"/>
      <c r="BF94" s="30"/>
      <c r="BG94" s="30"/>
      <c r="BH94" s="144"/>
      <c r="BI94" s="128"/>
      <c r="BJ94" s="128"/>
      <c r="BK94" s="128"/>
      <c r="BL94" s="128"/>
      <c r="BM94" s="144"/>
      <c r="BN94" s="144"/>
      <c r="BO94" s="144"/>
      <c r="BP94" s="144">
        <f>IF(BP92="","",BP92/BP93)</f>
        <v>149.92857142857142</v>
      </c>
      <c r="BQ94" s="144">
        <f>IF(BQ92="","",BQ92/BQ93)</f>
        <v>158.66666666666666</v>
      </c>
      <c r="BR94" s="144"/>
      <c r="BS94" s="144"/>
      <c r="BT94" s="144"/>
      <c r="BU94" s="144"/>
      <c r="BV94" s="144"/>
      <c r="BW94" s="144">
        <f t="shared" ref="BW94" si="91">IF(BW92="","",BW92/BW93)</f>
        <v>160.40404040404042</v>
      </c>
      <c r="BX94" s="142"/>
      <c r="BY94" s="12"/>
      <c r="BZ94" s="82" t="s">
        <v>170</v>
      </c>
      <c r="CA94" s="14"/>
      <c r="CB94" s="30">
        <f>IF(CB92="","",CB92/CB93)</f>
        <v>160.40404040404042</v>
      </c>
      <c r="CC94" s="57"/>
    </row>
    <row r="95" spans="1:81" x14ac:dyDescent="0.25">
      <c r="A95" s="93" t="s">
        <v>171</v>
      </c>
      <c r="B95" s="7" t="s">
        <v>94</v>
      </c>
      <c r="C95" s="39"/>
      <c r="D95" s="39"/>
      <c r="E95" s="39"/>
      <c r="F95" s="39"/>
      <c r="G95" s="39"/>
      <c r="H95" s="39">
        <f>343+371+326+148</f>
        <v>1188</v>
      </c>
      <c r="I95" s="39"/>
      <c r="J95" s="39"/>
      <c r="K95" s="39">
        <v>944</v>
      </c>
      <c r="L95" s="39"/>
      <c r="M95" s="39"/>
      <c r="N95" s="39"/>
      <c r="O95" s="39"/>
      <c r="P95" s="39"/>
      <c r="Q95" s="39"/>
      <c r="R95" s="39"/>
      <c r="S95" s="39">
        <v>2325</v>
      </c>
      <c r="T95" s="39"/>
      <c r="U95" s="39">
        <v>1257</v>
      </c>
      <c r="V95" s="39"/>
      <c r="W95" s="39"/>
      <c r="X95" s="39"/>
      <c r="Y95" s="39"/>
      <c r="Z95" s="39"/>
      <c r="AA95" s="39">
        <v>1456</v>
      </c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>
        <v>2227</v>
      </c>
      <c r="AO95" s="39"/>
      <c r="AP95" s="39">
        <v>1352</v>
      </c>
      <c r="AQ95" s="39"/>
      <c r="AR95" s="39"/>
      <c r="AS95" s="39"/>
      <c r="AT95" s="39">
        <v>1476</v>
      </c>
      <c r="AU95" s="39"/>
      <c r="AV95" s="39"/>
      <c r="AW95" s="39"/>
      <c r="AX95" s="39"/>
      <c r="AY95" s="39"/>
      <c r="AZ95" s="39">
        <v>917</v>
      </c>
      <c r="BA95" s="39"/>
      <c r="BB95" s="39"/>
      <c r="BC95" s="39"/>
      <c r="BD95" s="39"/>
      <c r="BE95" s="39"/>
      <c r="BF95" s="39">
        <v>2315</v>
      </c>
      <c r="BG95" s="39"/>
      <c r="BH95" s="146"/>
      <c r="BI95" s="130"/>
      <c r="BJ95" s="130"/>
      <c r="BK95" s="130">
        <v>964</v>
      </c>
      <c r="BL95" s="130"/>
      <c r="BM95" s="146">
        <v>931</v>
      </c>
      <c r="BN95" s="146"/>
      <c r="BO95" s="146"/>
      <c r="BP95" s="146"/>
      <c r="BQ95" s="146">
        <v>1543</v>
      </c>
      <c r="BR95" s="146"/>
      <c r="BS95" s="146"/>
      <c r="BT95" s="146"/>
      <c r="BU95" s="146"/>
      <c r="BV95" s="146"/>
      <c r="BW95" s="145">
        <f t="shared" ref="BW95:BW96" si="92">IF(SUM(C95:BV95)=0,"",SUM(C95:BV95))</f>
        <v>18895</v>
      </c>
      <c r="BX95" s="141"/>
      <c r="BY95" s="11"/>
      <c r="BZ95" s="93" t="s">
        <v>171</v>
      </c>
      <c r="CA95" s="14"/>
      <c r="CB95" s="25">
        <v>18895</v>
      </c>
      <c r="CC95" s="145">
        <f>+BW95-CB95</f>
        <v>0</v>
      </c>
    </row>
    <row r="96" spans="1:81" x14ac:dyDescent="0.25">
      <c r="A96" s="88" t="s">
        <v>172</v>
      </c>
      <c r="B96" s="9" t="s">
        <v>96</v>
      </c>
      <c r="C96" s="39"/>
      <c r="D96" s="39"/>
      <c r="E96" s="39"/>
      <c r="F96" s="39"/>
      <c r="G96" s="39"/>
      <c r="H96" s="39">
        <v>7</v>
      </c>
      <c r="I96" s="39"/>
      <c r="J96" s="39"/>
      <c r="K96" s="39">
        <v>6</v>
      </c>
      <c r="L96" s="39"/>
      <c r="M96" s="39"/>
      <c r="N96" s="39"/>
      <c r="O96" s="39"/>
      <c r="P96" s="39"/>
      <c r="Q96" s="39"/>
      <c r="R96" s="39"/>
      <c r="S96" s="39">
        <v>14</v>
      </c>
      <c r="T96" s="39"/>
      <c r="U96" s="39">
        <v>7</v>
      </c>
      <c r="V96" s="39"/>
      <c r="W96" s="39"/>
      <c r="X96" s="39"/>
      <c r="Y96" s="39"/>
      <c r="Z96" s="39"/>
      <c r="AA96" s="39">
        <v>8</v>
      </c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>
        <v>15</v>
      </c>
      <c r="AO96" s="39"/>
      <c r="AP96" s="39">
        <v>8</v>
      </c>
      <c r="AQ96" s="39"/>
      <c r="AR96" s="39"/>
      <c r="AS96" s="39"/>
      <c r="AT96" s="39">
        <v>9</v>
      </c>
      <c r="AU96" s="39"/>
      <c r="AV96" s="39"/>
      <c r="AW96" s="39"/>
      <c r="AX96" s="39"/>
      <c r="AY96" s="39"/>
      <c r="AZ96" s="39">
        <v>6</v>
      </c>
      <c r="BA96" s="39"/>
      <c r="BB96" s="39"/>
      <c r="BC96" s="39"/>
      <c r="BD96" s="39"/>
      <c r="BE96" s="39"/>
      <c r="BF96" s="39">
        <v>14</v>
      </c>
      <c r="BG96" s="39"/>
      <c r="BH96" s="146"/>
      <c r="BI96" s="130"/>
      <c r="BJ96" s="130"/>
      <c r="BK96" s="130">
        <v>6</v>
      </c>
      <c r="BL96" s="130"/>
      <c r="BM96" s="146">
        <v>6</v>
      </c>
      <c r="BN96" s="146"/>
      <c r="BO96" s="146"/>
      <c r="BP96" s="146"/>
      <c r="BQ96" s="146">
        <v>9</v>
      </c>
      <c r="BR96" s="146"/>
      <c r="BS96" s="146"/>
      <c r="BT96" s="146"/>
      <c r="BU96" s="146"/>
      <c r="BV96" s="146"/>
      <c r="BW96" s="145">
        <f t="shared" si="92"/>
        <v>115</v>
      </c>
      <c r="BX96" s="143">
        <f t="shared" ref="BX96" si="93">IF(COUNTA(C96:BV96)=0,"",COUNTA(C96:BV96))</f>
        <v>13</v>
      </c>
      <c r="BY96" s="11"/>
      <c r="BZ96" s="88" t="s">
        <v>172</v>
      </c>
      <c r="CA96" s="14"/>
      <c r="CB96" s="25">
        <v>115</v>
      </c>
      <c r="CC96" s="145">
        <f>+BW96-CB96</f>
        <v>0</v>
      </c>
    </row>
    <row r="97" spans="1:82" x14ac:dyDescent="0.25">
      <c r="A97" s="82" t="s">
        <v>173</v>
      </c>
      <c r="B97" s="9" t="s">
        <v>98</v>
      </c>
      <c r="C97" s="30"/>
      <c r="D97" s="30"/>
      <c r="E97" s="30"/>
      <c r="F97" s="30"/>
      <c r="G97" s="30"/>
      <c r="H97" s="30">
        <f>IF(H95="","",H95/H96)</f>
        <v>169.71428571428572</v>
      </c>
      <c r="I97" s="30"/>
      <c r="J97" s="30"/>
      <c r="K97" s="30">
        <f>IF(K95="","",K95/K96)</f>
        <v>157.33333333333334</v>
      </c>
      <c r="L97" s="30"/>
      <c r="M97" s="30"/>
      <c r="N97" s="30"/>
      <c r="O97" s="30"/>
      <c r="P97" s="30"/>
      <c r="Q97" s="30"/>
      <c r="R97" s="30"/>
      <c r="S97" s="30">
        <f>IF(S95="","",S95/S96)</f>
        <v>166.07142857142858</v>
      </c>
      <c r="T97" s="30"/>
      <c r="U97" s="30">
        <f>IF(U95="","",U95/U96)</f>
        <v>179.57142857142858</v>
      </c>
      <c r="V97" s="30"/>
      <c r="W97" s="30"/>
      <c r="X97" s="30"/>
      <c r="Y97" s="30"/>
      <c r="Z97" s="30"/>
      <c r="AA97" s="30">
        <f>IF(AA95="","",AA95/AA96)</f>
        <v>182</v>
      </c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>
        <f>IF(AN95="","",AN95/AN96)</f>
        <v>148.46666666666667</v>
      </c>
      <c r="AO97" s="35"/>
      <c r="AP97" s="30">
        <f>IF(AP95="","",AP95/AP96)</f>
        <v>169</v>
      </c>
      <c r="AQ97" s="35"/>
      <c r="AR97" s="35"/>
      <c r="AS97" s="35"/>
      <c r="AT97" s="30">
        <f>IF(AT95="","",AT95/AT96)</f>
        <v>164</v>
      </c>
      <c r="AU97" s="35"/>
      <c r="AV97" s="35"/>
      <c r="AW97" s="35"/>
      <c r="AX97" s="35"/>
      <c r="AY97" s="35"/>
      <c r="AZ97" s="30">
        <f>IF(AZ95="","",AZ95/AZ96)</f>
        <v>152.83333333333334</v>
      </c>
      <c r="BA97" s="30"/>
      <c r="BB97" s="30"/>
      <c r="BC97" s="30"/>
      <c r="BD97" s="30"/>
      <c r="BE97" s="30"/>
      <c r="BF97" s="30">
        <f>IF(BF95="","",BF95/BF96)</f>
        <v>165.35714285714286</v>
      </c>
      <c r="BG97" s="30"/>
      <c r="BH97" s="144"/>
      <c r="BI97" s="128"/>
      <c r="BJ97" s="128"/>
      <c r="BK97" s="144">
        <f t="shared" ref="BK97" si="94">IF(BK95="","",BK95/BK96)</f>
        <v>160.66666666666666</v>
      </c>
      <c r="BL97" s="128"/>
      <c r="BM97" s="144">
        <f>IF(BM95="","",BM95/BM96)</f>
        <v>155.16666666666666</v>
      </c>
      <c r="BN97" s="144"/>
      <c r="BO97" s="144"/>
      <c r="BP97" s="144"/>
      <c r="BQ97" s="144">
        <f>IF(BQ95="","",BQ95/BQ96)</f>
        <v>171.44444444444446</v>
      </c>
      <c r="BR97" s="144"/>
      <c r="BS97" s="144"/>
      <c r="BT97" s="144"/>
      <c r="BU97" s="144"/>
      <c r="BV97" s="144"/>
      <c r="BW97" s="144">
        <f t="shared" ref="BW97" si="95">IF(BW95="","",BW95/BW96)</f>
        <v>164.30434782608697</v>
      </c>
      <c r="BX97" s="142"/>
      <c r="BY97" s="11"/>
      <c r="BZ97" s="82" t="s">
        <v>173</v>
      </c>
      <c r="CA97" s="14"/>
      <c r="CB97" s="30">
        <f>IF(CB95="","",CB95/CB96)</f>
        <v>164.30434782608697</v>
      </c>
      <c r="CC97" s="57"/>
    </row>
    <row r="98" spans="1:82" x14ac:dyDescent="0.25">
      <c r="A98" s="83" t="s">
        <v>171</v>
      </c>
      <c r="B98" s="7" t="s">
        <v>94</v>
      </c>
      <c r="C98" s="39"/>
      <c r="D98" s="39">
        <v>1757</v>
      </c>
      <c r="E98" s="39"/>
      <c r="F98" s="39"/>
      <c r="G98" s="39"/>
      <c r="H98" s="39"/>
      <c r="I98" s="39">
        <v>1228</v>
      </c>
      <c r="J98" s="39"/>
      <c r="K98" s="39"/>
      <c r="L98" s="39">
        <v>3752</v>
      </c>
      <c r="M98" s="39">
        <v>1133</v>
      </c>
      <c r="N98" s="39"/>
      <c r="O98" s="39"/>
      <c r="P98" s="39">
        <v>1121</v>
      </c>
      <c r="Q98" s="39">
        <v>1167</v>
      </c>
      <c r="R98" s="39"/>
      <c r="S98" s="39">
        <v>2752</v>
      </c>
      <c r="T98" s="39"/>
      <c r="U98" s="39"/>
      <c r="V98" s="39"/>
      <c r="W98" s="39"/>
      <c r="X98" s="39">
        <v>2823</v>
      </c>
      <c r="Y98" s="39"/>
      <c r="Z98" s="39"/>
      <c r="AA98" s="39"/>
      <c r="AB98" s="39">
        <v>2389</v>
      </c>
      <c r="AC98" s="39"/>
      <c r="AD98" s="39"/>
      <c r="AE98" s="39">
        <v>1213</v>
      </c>
      <c r="AF98" s="39"/>
      <c r="AG98" s="39"/>
      <c r="AH98" s="39"/>
      <c r="AI98" s="39"/>
      <c r="AJ98" s="39">
        <v>1174</v>
      </c>
      <c r="AK98" s="39"/>
      <c r="AL98" s="39">
        <v>1392</v>
      </c>
      <c r="AM98" s="39"/>
      <c r="AN98" s="39">
        <v>2796</v>
      </c>
      <c r="AO98" s="39">
        <v>2739</v>
      </c>
      <c r="AP98" s="39">
        <v>1513</v>
      </c>
      <c r="AQ98" s="39"/>
      <c r="AR98" s="39"/>
      <c r="AS98" s="39"/>
      <c r="AT98" s="39"/>
      <c r="AU98" s="39">
        <v>1437</v>
      </c>
      <c r="AV98" s="39">
        <v>3596</v>
      </c>
      <c r="AW98" s="39"/>
      <c r="AX98" s="39"/>
      <c r="AY98" s="39"/>
      <c r="AZ98" s="39"/>
      <c r="BA98" s="39">
        <v>1393</v>
      </c>
      <c r="BB98" s="39"/>
      <c r="BC98" s="39"/>
      <c r="BD98" s="39"/>
      <c r="BE98" s="39"/>
      <c r="BF98" s="39"/>
      <c r="BG98" s="39"/>
      <c r="BH98" s="146">
        <v>1131</v>
      </c>
      <c r="BI98" s="130"/>
      <c r="BJ98" s="130">
        <v>1547</v>
      </c>
      <c r="BK98" s="130"/>
      <c r="BL98" s="130"/>
      <c r="BM98" s="146"/>
      <c r="BN98" s="146"/>
      <c r="BO98" s="146"/>
      <c r="BP98" s="146">
        <v>2694</v>
      </c>
      <c r="BQ98" s="146"/>
      <c r="BR98" s="146"/>
      <c r="BS98" s="146"/>
      <c r="BT98" s="146">
        <v>2544</v>
      </c>
      <c r="BU98" s="146"/>
      <c r="BV98" s="146"/>
      <c r="BW98" s="145">
        <f t="shared" ref="BW98:BW99" si="96">IF(SUM(C98:BV98)=0,"",SUM(C98:BV98))</f>
        <v>43291</v>
      </c>
      <c r="BX98" s="141"/>
      <c r="BY98" s="11"/>
      <c r="BZ98" s="83" t="s">
        <v>171</v>
      </c>
      <c r="CA98" s="14"/>
      <c r="CB98" s="33">
        <v>43291</v>
      </c>
      <c r="CC98" s="145">
        <f>+BW98-CB98</f>
        <v>0</v>
      </c>
    </row>
    <row r="99" spans="1:82" x14ac:dyDescent="0.25">
      <c r="A99" s="84" t="s">
        <v>174</v>
      </c>
      <c r="B99" s="9" t="s">
        <v>96</v>
      </c>
      <c r="C99" s="39"/>
      <c r="D99" s="39">
        <v>9</v>
      </c>
      <c r="E99" s="39"/>
      <c r="F99" s="39"/>
      <c r="G99" s="39"/>
      <c r="H99" s="39"/>
      <c r="I99" s="39">
        <v>6</v>
      </c>
      <c r="J99" s="39"/>
      <c r="K99" s="39"/>
      <c r="L99" s="39">
        <v>18</v>
      </c>
      <c r="M99" s="39">
        <v>6</v>
      </c>
      <c r="N99" s="39"/>
      <c r="O99" s="39"/>
      <c r="P99" s="39">
        <v>6</v>
      </c>
      <c r="Q99" s="39">
        <v>6</v>
      </c>
      <c r="R99" s="39"/>
      <c r="S99" s="39">
        <v>14</v>
      </c>
      <c r="T99" s="39"/>
      <c r="U99" s="39"/>
      <c r="V99" s="39"/>
      <c r="W99" s="39"/>
      <c r="X99" s="39">
        <v>14</v>
      </c>
      <c r="Y99" s="39"/>
      <c r="Z99" s="39"/>
      <c r="AA99" s="39"/>
      <c r="AB99" s="39">
        <v>12</v>
      </c>
      <c r="AC99" s="39"/>
      <c r="AD99" s="39"/>
      <c r="AE99" s="39">
        <v>6</v>
      </c>
      <c r="AF99" s="39"/>
      <c r="AG99" s="39"/>
      <c r="AH99" s="39"/>
      <c r="AI99" s="39"/>
      <c r="AJ99" s="39">
        <v>6</v>
      </c>
      <c r="AK99" s="39"/>
      <c r="AL99" s="39">
        <v>8</v>
      </c>
      <c r="AM99" s="39"/>
      <c r="AN99" s="39">
        <v>15</v>
      </c>
      <c r="AO99" s="39">
        <v>14</v>
      </c>
      <c r="AP99" s="39">
        <v>8</v>
      </c>
      <c r="AQ99" s="39"/>
      <c r="AR99" s="39"/>
      <c r="AS99" s="39"/>
      <c r="AT99" s="39"/>
      <c r="AU99" s="39">
        <v>8</v>
      </c>
      <c r="AV99" s="39">
        <v>18</v>
      </c>
      <c r="AW99" s="39"/>
      <c r="AX99" s="39"/>
      <c r="AY99" s="39"/>
      <c r="AZ99" s="39"/>
      <c r="BA99" s="39">
        <v>7</v>
      </c>
      <c r="BB99" s="39"/>
      <c r="BC99" s="39"/>
      <c r="BD99" s="39"/>
      <c r="BE99" s="39"/>
      <c r="BF99" s="39"/>
      <c r="BG99" s="39"/>
      <c r="BH99" s="146">
        <v>6</v>
      </c>
      <c r="BI99" s="130"/>
      <c r="BJ99" s="130">
        <v>8</v>
      </c>
      <c r="BK99" s="130"/>
      <c r="BL99" s="130"/>
      <c r="BM99" s="146"/>
      <c r="BN99" s="146"/>
      <c r="BO99" s="146"/>
      <c r="BP99" s="146">
        <v>14</v>
      </c>
      <c r="BQ99" s="146"/>
      <c r="BR99" s="146"/>
      <c r="BS99" s="146"/>
      <c r="BT99" s="146">
        <v>14</v>
      </c>
      <c r="BU99" s="146"/>
      <c r="BV99" s="146"/>
      <c r="BW99" s="145">
        <f t="shared" si="96"/>
        <v>223</v>
      </c>
      <c r="BX99" s="143">
        <f t="shared" ref="BX99" si="97">IF(COUNTA(C99:BV99)=0,"",COUNTA(C99:BV99))</f>
        <v>22</v>
      </c>
      <c r="BY99" s="11"/>
      <c r="BZ99" s="84" t="s">
        <v>174</v>
      </c>
      <c r="CA99" s="14"/>
      <c r="CB99" s="33">
        <v>223</v>
      </c>
      <c r="CC99" s="145">
        <f>+BW99-CB99</f>
        <v>0</v>
      </c>
    </row>
    <row r="100" spans="1:82" x14ac:dyDescent="0.25">
      <c r="A100" s="85" t="s">
        <v>175</v>
      </c>
      <c r="B100" s="9" t="s">
        <v>98</v>
      </c>
      <c r="C100" s="47"/>
      <c r="D100" s="30">
        <f>IF(D98="","",D98/D99)</f>
        <v>195.22222222222223</v>
      </c>
      <c r="E100" s="47"/>
      <c r="F100" s="47"/>
      <c r="G100" s="47"/>
      <c r="H100" s="47"/>
      <c r="I100" s="46">
        <f>IF(I98="","",I98/I99)</f>
        <v>204.66666666666666</v>
      </c>
      <c r="J100" s="47"/>
      <c r="K100" s="47"/>
      <c r="L100" s="46">
        <f>IF(L98="","",L98/L99)</f>
        <v>208.44444444444446</v>
      </c>
      <c r="M100" s="30">
        <f>IF(M98="","",M98/M99)</f>
        <v>188.83333333333334</v>
      </c>
      <c r="N100" s="47"/>
      <c r="O100" s="47"/>
      <c r="P100" s="30">
        <f>IF(P98="","",P98/P99)</f>
        <v>186.83333333333334</v>
      </c>
      <c r="Q100" s="30">
        <f>IF(Q98="","",Q98/Q99)</f>
        <v>194.5</v>
      </c>
      <c r="R100" s="30"/>
      <c r="S100" s="30">
        <f>IF(S98="","",S98/S99)</f>
        <v>196.57142857142858</v>
      </c>
      <c r="T100" s="30"/>
      <c r="U100" s="30"/>
      <c r="V100" s="30"/>
      <c r="W100" s="30"/>
      <c r="X100" s="46">
        <f>IF(X98="","",X98/X99)</f>
        <v>201.64285714285714</v>
      </c>
      <c r="Y100" s="30"/>
      <c r="Z100" s="30"/>
      <c r="AA100" s="30"/>
      <c r="AB100" s="30">
        <f>IF(AB98="","",AB98/AB99)</f>
        <v>199.08333333333334</v>
      </c>
      <c r="AC100" s="30"/>
      <c r="AD100" s="30"/>
      <c r="AE100" s="46">
        <f>IF(AE98="","",AE98/AE99)</f>
        <v>202.16666666666666</v>
      </c>
      <c r="AF100" s="30"/>
      <c r="AG100" s="30"/>
      <c r="AH100" s="30"/>
      <c r="AI100" s="30"/>
      <c r="AJ100" s="30">
        <f>IF(AJ98="","",AJ98/AJ99)</f>
        <v>195.66666666666666</v>
      </c>
      <c r="AK100" s="30"/>
      <c r="AL100" s="30">
        <f>IF(AL98="","",AL98/AL99)</f>
        <v>174</v>
      </c>
      <c r="AM100" s="30"/>
      <c r="AN100" s="30">
        <f>IF(AN98="","",AN98/AN99)</f>
        <v>186.4</v>
      </c>
      <c r="AO100" s="30">
        <f>IF(AO98="","",AO98/AO99)</f>
        <v>195.64285714285714</v>
      </c>
      <c r="AP100" s="30">
        <f>IF(AP98="","",AP98/AP99)</f>
        <v>189.125</v>
      </c>
      <c r="AQ100" s="35"/>
      <c r="AR100" s="35"/>
      <c r="AS100" s="30"/>
      <c r="AT100" s="30"/>
      <c r="AU100" s="30">
        <f>IF(AU98="","",AU98/AU99)</f>
        <v>179.625</v>
      </c>
      <c r="AV100" s="114">
        <f>IF(AV98="","",AV98/AV99)</f>
        <v>199.77777777777777</v>
      </c>
      <c r="AW100" s="30"/>
      <c r="AX100" s="30"/>
      <c r="AY100" s="30"/>
      <c r="AZ100" s="30"/>
      <c r="BA100" s="114">
        <f>IF(BA98="","",BA98/BA99)</f>
        <v>199</v>
      </c>
      <c r="BB100" s="30"/>
      <c r="BC100" s="30"/>
      <c r="BD100" s="30"/>
      <c r="BE100" s="30"/>
      <c r="BF100" s="30"/>
      <c r="BG100" s="30"/>
      <c r="BH100" s="144">
        <f>IF(BH98="","",BH98/BH99)</f>
        <v>188.5</v>
      </c>
      <c r="BI100" s="128"/>
      <c r="BJ100" s="144">
        <f t="shared" ref="BJ100" si="98">IF(BJ98="","",BJ98/BJ99)</f>
        <v>193.375</v>
      </c>
      <c r="BK100" s="131"/>
      <c r="BL100" s="131"/>
      <c r="BM100" s="131"/>
      <c r="BN100" s="131"/>
      <c r="BO100" s="131"/>
      <c r="BP100" s="131">
        <f>IF(BP98="","",BP98/BP99)</f>
        <v>192.42857142857142</v>
      </c>
      <c r="BQ100" s="131"/>
      <c r="BR100" s="131"/>
      <c r="BS100" s="131"/>
      <c r="BT100" s="144">
        <f>IF(BT98="","",BT98/BT99)</f>
        <v>181.71428571428572</v>
      </c>
      <c r="BU100" s="144"/>
      <c r="BV100" s="144"/>
      <c r="BW100" s="144">
        <f t="shared" ref="BW100" si="99">IF(BW98="","",BW98/BW99)</f>
        <v>194.13004484304932</v>
      </c>
      <c r="BX100" s="142"/>
      <c r="BY100" s="15"/>
      <c r="BZ100" s="85" t="s">
        <v>175</v>
      </c>
      <c r="CA100" s="14"/>
      <c r="CB100" s="30">
        <f>IF(CB98="","",CB98/CB99)</f>
        <v>194.13004484304932</v>
      </c>
      <c r="CC100" s="57"/>
    </row>
    <row r="101" spans="1:82" x14ac:dyDescent="0.25">
      <c r="A101" s="93" t="s">
        <v>171</v>
      </c>
      <c r="B101" s="7" t="s">
        <v>94</v>
      </c>
      <c r="C101" s="39"/>
      <c r="D101" s="39"/>
      <c r="E101" s="39"/>
      <c r="F101" s="39"/>
      <c r="G101" s="39">
        <v>1782</v>
      </c>
      <c r="H101" s="39"/>
      <c r="I101" s="39">
        <v>1020</v>
      </c>
      <c r="J101" s="39"/>
      <c r="K101" s="39"/>
      <c r="L101" s="39">
        <v>3274</v>
      </c>
      <c r="M101" s="39"/>
      <c r="N101" s="39"/>
      <c r="O101" s="39"/>
      <c r="P101" s="39"/>
      <c r="Q101" s="39">
        <v>1108</v>
      </c>
      <c r="R101" s="39"/>
      <c r="S101" s="39">
        <v>2389</v>
      </c>
      <c r="T101" s="39">
        <v>1895</v>
      </c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  <c r="AN101" s="39"/>
      <c r="AO101" s="39">
        <v>2439</v>
      </c>
      <c r="AP101" s="39">
        <v>1498</v>
      </c>
      <c r="AQ101" s="39"/>
      <c r="AR101" s="39"/>
      <c r="AS101" s="39"/>
      <c r="AT101" s="39">
        <v>1686</v>
      </c>
      <c r="AU101" s="39"/>
      <c r="AV101" s="39">
        <v>3156</v>
      </c>
      <c r="AW101" s="39"/>
      <c r="AX101" s="39"/>
      <c r="AY101" s="39">
        <v>1655</v>
      </c>
      <c r="AZ101" s="39"/>
      <c r="BA101" s="39"/>
      <c r="BB101" s="39"/>
      <c r="BC101" s="39"/>
      <c r="BD101" s="39"/>
      <c r="BE101" s="39"/>
      <c r="BF101" s="39"/>
      <c r="BG101" s="39"/>
      <c r="BH101" s="146">
        <v>950</v>
      </c>
      <c r="BI101" s="130"/>
      <c r="BJ101" s="130"/>
      <c r="BK101" s="130"/>
      <c r="BL101" s="130">
        <v>1454</v>
      </c>
      <c r="BM101" s="146"/>
      <c r="BN101" s="146">
        <v>1331</v>
      </c>
      <c r="BO101" s="146"/>
      <c r="BP101" s="146">
        <v>2607</v>
      </c>
      <c r="BQ101" s="146"/>
      <c r="BR101" s="146"/>
      <c r="BS101" s="146"/>
      <c r="BT101" s="146">
        <v>2503</v>
      </c>
      <c r="BU101" s="146"/>
      <c r="BV101" s="146"/>
      <c r="BW101" s="145">
        <f t="shared" ref="BW101:BW102" si="100">IF(SUM(C101:BV101)=0,"",SUM(C101:BV101))</f>
        <v>30747</v>
      </c>
      <c r="BX101" s="141"/>
      <c r="BY101" s="12"/>
      <c r="BZ101" s="93" t="s">
        <v>171</v>
      </c>
      <c r="CA101" s="14"/>
      <c r="CB101" s="25">
        <v>30747</v>
      </c>
      <c r="CC101" s="145">
        <f>+BW101-CB101</f>
        <v>0</v>
      </c>
      <c r="CD101" s="153"/>
    </row>
    <row r="102" spans="1:82" x14ac:dyDescent="0.25">
      <c r="A102" s="88" t="s">
        <v>176</v>
      </c>
      <c r="B102" s="9" t="s">
        <v>96</v>
      </c>
      <c r="C102" s="39"/>
      <c r="D102" s="39"/>
      <c r="E102" s="39"/>
      <c r="F102" s="39"/>
      <c r="G102" s="39">
        <v>11</v>
      </c>
      <c r="H102" s="39"/>
      <c r="I102" s="39">
        <v>6</v>
      </c>
      <c r="J102" s="39"/>
      <c r="K102" s="39"/>
      <c r="L102" s="39">
        <v>18</v>
      </c>
      <c r="M102" s="39"/>
      <c r="N102" s="39"/>
      <c r="O102" s="39"/>
      <c r="P102" s="39"/>
      <c r="Q102" s="39">
        <v>6</v>
      </c>
      <c r="R102" s="39"/>
      <c r="S102" s="39">
        <v>14</v>
      </c>
      <c r="T102" s="39">
        <v>11</v>
      </c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48"/>
      <c r="AH102" s="39"/>
      <c r="AI102" s="39"/>
      <c r="AJ102" s="39"/>
      <c r="AK102" s="39"/>
      <c r="AL102" s="39"/>
      <c r="AM102" s="39"/>
      <c r="AN102" s="39"/>
      <c r="AO102" s="39">
        <v>14</v>
      </c>
      <c r="AP102" s="39">
        <v>8</v>
      </c>
      <c r="AQ102" s="39"/>
      <c r="AR102" s="39"/>
      <c r="AS102" s="39"/>
      <c r="AT102" s="39">
        <v>9</v>
      </c>
      <c r="AU102" s="39"/>
      <c r="AV102" s="39">
        <v>18</v>
      </c>
      <c r="AW102" s="39"/>
      <c r="AX102" s="39"/>
      <c r="AY102" s="39">
        <v>10</v>
      </c>
      <c r="AZ102" s="39"/>
      <c r="BA102" s="39"/>
      <c r="BB102" s="39"/>
      <c r="BC102" s="39"/>
      <c r="BD102" s="39"/>
      <c r="BE102" s="39"/>
      <c r="BF102" s="39"/>
      <c r="BG102" s="39"/>
      <c r="BH102" s="146">
        <v>6</v>
      </c>
      <c r="BI102" s="130"/>
      <c r="BJ102" s="130"/>
      <c r="BK102" s="130"/>
      <c r="BL102" s="130">
        <v>8</v>
      </c>
      <c r="BM102" s="146"/>
      <c r="BN102" s="146">
        <v>8</v>
      </c>
      <c r="BO102" s="146"/>
      <c r="BP102" s="146">
        <v>14</v>
      </c>
      <c r="BQ102" s="146"/>
      <c r="BR102" s="146"/>
      <c r="BS102" s="146"/>
      <c r="BT102" s="146">
        <v>14</v>
      </c>
      <c r="BU102" s="146"/>
      <c r="BV102" s="146"/>
      <c r="BW102" s="145">
        <f t="shared" si="100"/>
        <v>175</v>
      </c>
      <c r="BX102" s="143">
        <f t="shared" ref="BX102" si="101">IF(COUNTA(C102:BV102)=0,"",COUNTA(C102:BV102))</f>
        <v>16</v>
      </c>
      <c r="BY102" s="12"/>
      <c r="BZ102" s="88" t="s">
        <v>176</v>
      </c>
      <c r="CA102" s="14"/>
      <c r="CB102" s="25">
        <v>175</v>
      </c>
      <c r="CC102" s="145">
        <f>+BW102-CB102</f>
        <v>0</v>
      </c>
    </row>
    <row r="103" spans="1:82" x14ac:dyDescent="0.25">
      <c r="A103" s="82" t="s">
        <v>177</v>
      </c>
      <c r="B103" s="9" t="s">
        <v>98</v>
      </c>
      <c r="C103" s="30"/>
      <c r="D103" s="30"/>
      <c r="E103" s="30"/>
      <c r="F103" s="30"/>
      <c r="G103" s="30">
        <f>IF(G101="","",G101/G102)</f>
        <v>162</v>
      </c>
      <c r="H103" s="30"/>
      <c r="I103" s="30">
        <f>IF(I101="","",I101/I102)</f>
        <v>170</v>
      </c>
      <c r="J103" s="30"/>
      <c r="K103" s="30"/>
      <c r="L103" s="30">
        <f>IF(L101="","",L101/L102)</f>
        <v>181.88888888888889</v>
      </c>
      <c r="M103" s="30"/>
      <c r="N103" s="30"/>
      <c r="O103" s="30"/>
      <c r="P103" s="30"/>
      <c r="Q103" s="30">
        <f>IF(Q101="","",Q101/Q102)</f>
        <v>184.66666666666666</v>
      </c>
      <c r="R103" s="30"/>
      <c r="S103" s="30">
        <f>IF(S101="","",S101/S102)</f>
        <v>170.64285714285714</v>
      </c>
      <c r="T103" s="30">
        <f>IF(T101="","",T101/T102)</f>
        <v>172.27272727272728</v>
      </c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30"/>
      <c r="AM103" s="30"/>
      <c r="AN103" s="30"/>
      <c r="AO103" s="30">
        <f>IF(AO101="","",AO101/AO102)</f>
        <v>174.21428571428572</v>
      </c>
      <c r="AP103" s="30">
        <f>IF(AP101="","",AP101/AP102)</f>
        <v>187.25</v>
      </c>
      <c r="AQ103" s="35"/>
      <c r="AR103" s="35"/>
      <c r="AS103" s="35"/>
      <c r="AT103" s="30">
        <f>IF(AT101="","",AT101/AT102)</f>
        <v>187.33333333333334</v>
      </c>
      <c r="AU103" s="35"/>
      <c r="AV103" s="30">
        <f>IF(AV101="","",AV101/AV102)</f>
        <v>175.33333333333334</v>
      </c>
      <c r="AW103" s="35"/>
      <c r="AX103" s="35"/>
      <c r="AY103" s="30">
        <f>IF(AY101="","",AY101/AY102)</f>
        <v>165.5</v>
      </c>
      <c r="AZ103" s="35"/>
      <c r="BA103" s="35"/>
      <c r="BB103" s="35"/>
      <c r="BC103" s="35"/>
      <c r="BD103" s="35"/>
      <c r="BE103" s="35"/>
      <c r="BF103" s="35"/>
      <c r="BG103" s="35"/>
      <c r="BH103" s="144">
        <f>IF(BH101="","",BH101/BH102)</f>
        <v>158.33333333333334</v>
      </c>
      <c r="BI103" s="129"/>
      <c r="BJ103" s="129"/>
      <c r="BK103" s="129"/>
      <c r="BL103" s="144">
        <f>IF(BL101="","",BL101/BL102)</f>
        <v>181.75</v>
      </c>
      <c r="BM103" s="144"/>
      <c r="BN103" s="144">
        <f>IF(BN101="","",BN101/BN102)</f>
        <v>166.375</v>
      </c>
      <c r="BO103" s="144"/>
      <c r="BP103" s="144">
        <f>IF(BP101="","",BP101/BP102)</f>
        <v>186.21428571428572</v>
      </c>
      <c r="BQ103" s="144"/>
      <c r="BR103" s="144"/>
      <c r="BS103" s="144"/>
      <c r="BT103" s="144">
        <f>IF(BT101="","",BT101/BT102)</f>
        <v>178.78571428571428</v>
      </c>
      <c r="BU103" s="144"/>
      <c r="BV103" s="144"/>
      <c r="BW103" s="144">
        <f t="shared" ref="BW103" si="102">IF(BW101="","",BW101/BW102)</f>
        <v>175.69714285714286</v>
      </c>
      <c r="BX103" s="142"/>
      <c r="BY103" s="12"/>
      <c r="BZ103" s="82" t="s">
        <v>177</v>
      </c>
      <c r="CA103" s="14"/>
      <c r="CB103" s="30">
        <f>IF(CB101="","",CB101/CB102)</f>
        <v>175.69714285714286</v>
      </c>
      <c r="CC103" s="57"/>
    </row>
    <row r="104" spans="1:82" x14ac:dyDescent="0.25">
      <c r="A104" s="93" t="s">
        <v>178</v>
      </c>
      <c r="B104" s="7" t="s">
        <v>94</v>
      </c>
      <c r="C104" s="39"/>
      <c r="D104" s="39"/>
      <c r="E104" s="39"/>
      <c r="F104" s="39"/>
      <c r="G104" s="39"/>
      <c r="H104" s="39">
        <f>348+363+352+134</f>
        <v>1197</v>
      </c>
      <c r="I104" s="39"/>
      <c r="J104" s="39"/>
      <c r="K104" s="39"/>
      <c r="L104" s="39"/>
      <c r="M104" s="39"/>
      <c r="N104" s="39"/>
      <c r="O104" s="39"/>
      <c r="P104" s="39"/>
      <c r="Q104" s="39">
        <v>1024</v>
      </c>
      <c r="R104" s="39"/>
      <c r="S104" s="39"/>
      <c r="T104" s="39"/>
      <c r="U104" s="39">
        <v>1207</v>
      </c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>
        <v>1821</v>
      </c>
      <c r="AI104" s="39"/>
      <c r="AJ104" s="39"/>
      <c r="AK104" s="39"/>
      <c r="AL104" s="39"/>
      <c r="AM104" s="39"/>
      <c r="AN104" s="42"/>
      <c r="AO104" s="39"/>
      <c r="AP104" s="39"/>
      <c r="AQ104" s="39"/>
      <c r="AR104" s="39"/>
      <c r="AS104" s="39"/>
      <c r="AT104" s="39"/>
      <c r="AU104" s="39">
        <v>2456</v>
      </c>
      <c r="AV104" s="39"/>
      <c r="AW104" s="39"/>
      <c r="AX104" s="39"/>
      <c r="AY104" s="39">
        <v>924</v>
      </c>
      <c r="AZ104" s="39"/>
      <c r="BA104" s="39"/>
      <c r="BB104" s="39"/>
      <c r="BC104" s="39"/>
      <c r="BD104" s="39">
        <v>1251</v>
      </c>
      <c r="BE104" s="39"/>
      <c r="BF104" s="39"/>
      <c r="BG104" s="39"/>
      <c r="BH104" s="146"/>
      <c r="BI104" s="134"/>
      <c r="BJ104" s="134"/>
      <c r="BK104" s="134"/>
      <c r="BL104" s="134">
        <v>1156</v>
      </c>
      <c r="BM104" s="146"/>
      <c r="BN104" s="146"/>
      <c r="BO104" s="146">
        <v>1355</v>
      </c>
      <c r="BP104" s="146"/>
      <c r="BQ104" s="146"/>
      <c r="BR104" s="146"/>
      <c r="BS104" s="146"/>
      <c r="BT104" s="146"/>
      <c r="BU104" s="146"/>
      <c r="BV104" s="146"/>
      <c r="BW104" s="145">
        <f t="shared" ref="BW104:BW105" si="103">IF(SUM(C104:BV104)=0,"",SUM(C104:BV104))</f>
        <v>12391</v>
      </c>
      <c r="BX104" s="141"/>
      <c r="BY104" s="14"/>
      <c r="BZ104" s="93" t="s">
        <v>178</v>
      </c>
      <c r="CA104" s="14"/>
      <c r="CB104" s="25">
        <v>12391</v>
      </c>
      <c r="CC104" s="145">
        <f>+BW104-CB104</f>
        <v>0</v>
      </c>
    </row>
    <row r="105" spans="1:82" x14ac:dyDescent="0.25">
      <c r="A105" s="88" t="s">
        <v>179</v>
      </c>
      <c r="B105" s="9" t="s">
        <v>96</v>
      </c>
      <c r="C105" s="39"/>
      <c r="D105" s="39"/>
      <c r="E105" s="39"/>
      <c r="F105" s="39"/>
      <c r="G105" s="39"/>
      <c r="H105" s="39">
        <v>7</v>
      </c>
      <c r="I105" s="39"/>
      <c r="J105" s="39"/>
      <c r="K105" s="39"/>
      <c r="L105" s="39"/>
      <c r="M105" s="39"/>
      <c r="N105" s="39"/>
      <c r="O105" s="39"/>
      <c r="P105" s="39"/>
      <c r="Q105" s="39">
        <v>6</v>
      </c>
      <c r="R105" s="39"/>
      <c r="S105" s="39"/>
      <c r="T105" s="39"/>
      <c r="U105" s="39">
        <v>7</v>
      </c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39">
        <v>10</v>
      </c>
      <c r="AI105" s="39"/>
      <c r="AJ105" s="39"/>
      <c r="AK105" s="39"/>
      <c r="AL105" s="39"/>
      <c r="AM105" s="39"/>
      <c r="AN105" s="42"/>
      <c r="AO105" s="39"/>
      <c r="AP105" s="39"/>
      <c r="AQ105" s="39"/>
      <c r="AR105" s="39"/>
      <c r="AS105" s="39"/>
      <c r="AT105" s="39"/>
      <c r="AU105" s="39">
        <v>14</v>
      </c>
      <c r="AV105" s="39"/>
      <c r="AW105" s="39"/>
      <c r="AX105" s="39"/>
      <c r="AY105" s="39">
        <v>6</v>
      </c>
      <c r="AZ105" s="39"/>
      <c r="BA105" s="39"/>
      <c r="BB105" s="39"/>
      <c r="BC105" s="39"/>
      <c r="BD105" s="39">
        <v>8</v>
      </c>
      <c r="BE105" s="39"/>
      <c r="BF105" s="39"/>
      <c r="BG105" s="39"/>
      <c r="BH105" s="146"/>
      <c r="BI105" s="134"/>
      <c r="BJ105" s="134"/>
      <c r="BK105" s="134"/>
      <c r="BL105" s="134">
        <v>8</v>
      </c>
      <c r="BM105" s="146"/>
      <c r="BN105" s="146"/>
      <c r="BO105" s="146">
        <v>8</v>
      </c>
      <c r="BP105" s="146"/>
      <c r="BQ105" s="146"/>
      <c r="BR105" s="146"/>
      <c r="BS105" s="146"/>
      <c r="BT105" s="146"/>
      <c r="BU105" s="146"/>
      <c r="BV105" s="146"/>
      <c r="BW105" s="145">
        <f t="shared" si="103"/>
        <v>74</v>
      </c>
      <c r="BX105" s="143">
        <f t="shared" ref="BX105" si="104">IF(COUNTA(C105:BV105)=0,"",COUNTA(C105:BV105))</f>
        <v>9</v>
      </c>
      <c r="BY105" s="12"/>
      <c r="BZ105" s="88" t="s">
        <v>179</v>
      </c>
      <c r="CA105" s="14"/>
      <c r="CB105" s="25">
        <v>74</v>
      </c>
      <c r="CC105" s="145">
        <f>+BW105-CB105</f>
        <v>0</v>
      </c>
    </row>
    <row r="106" spans="1:82" x14ac:dyDescent="0.25">
      <c r="A106" s="82" t="s">
        <v>180</v>
      </c>
      <c r="B106" s="9" t="s">
        <v>98</v>
      </c>
      <c r="C106" s="30"/>
      <c r="D106" s="30"/>
      <c r="E106" s="30"/>
      <c r="F106" s="30"/>
      <c r="G106" s="30"/>
      <c r="H106" s="30">
        <f>IF(H104="","",H104/H105)</f>
        <v>171</v>
      </c>
      <c r="I106" s="30"/>
      <c r="J106" s="30"/>
      <c r="K106" s="30"/>
      <c r="L106" s="30"/>
      <c r="M106" s="30"/>
      <c r="N106" s="30"/>
      <c r="O106" s="30"/>
      <c r="P106" s="30"/>
      <c r="Q106" s="30">
        <f>IF(Q104="","",Q104/Q105)</f>
        <v>170.66666666666666</v>
      </c>
      <c r="R106" s="30"/>
      <c r="S106" s="30"/>
      <c r="T106" s="30"/>
      <c r="U106" s="30">
        <f>IF(U104="","",U104/U105)</f>
        <v>172.42857142857142</v>
      </c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>
        <f>IF(AH104="","",AH104/AH105)</f>
        <v>182.1</v>
      </c>
      <c r="AI106" s="30"/>
      <c r="AJ106" s="30"/>
      <c r="AK106" s="30"/>
      <c r="AL106" s="30"/>
      <c r="AM106" s="30"/>
      <c r="AN106" s="35"/>
      <c r="AO106" s="30"/>
      <c r="AP106" s="30"/>
      <c r="AQ106" s="35"/>
      <c r="AR106" s="35"/>
      <c r="AS106" s="35"/>
      <c r="AT106" s="35"/>
      <c r="AU106" s="30">
        <f>IF(AU104="","",AU104/AU105)</f>
        <v>175.42857142857142</v>
      </c>
      <c r="AV106" s="30"/>
      <c r="AW106" s="30"/>
      <c r="AX106" s="30"/>
      <c r="AY106" s="30">
        <f>IF(AY104="","",AY104/AY105)</f>
        <v>154</v>
      </c>
      <c r="AZ106" s="30"/>
      <c r="BA106" s="30"/>
      <c r="BB106" s="30"/>
      <c r="BC106" s="30"/>
      <c r="BD106" s="30">
        <f>IF(BD104="","",BD104/BD105)</f>
        <v>156.375</v>
      </c>
      <c r="BE106" s="30"/>
      <c r="BF106" s="30"/>
      <c r="BG106" s="30"/>
      <c r="BH106" s="144"/>
      <c r="BI106" s="132"/>
      <c r="BJ106" s="132"/>
      <c r="BK106" s="132"/>
      <c r="BL106" s="144">
        <f>IF(BL104="","",BL104/BL105)</f>
        <v>144.5</v>
      </c>
      <c r="BM106" s="144"/>
      <c r="BN106" s="144"/>
      <c r="BO106" s="144">
        <f>IF(BO104="","",BO104/BO105)</f>
        <v>169.375</v>
      </c>
      <c r="BP106" s="144"/>
      <c r="BQ106" s="144"/>
      <c r="BR106" s="144"/>
      <c r="BS106" s="144"/>
      <c r="BT106" s="144"/>
      <c r="BU106" s="144"/>
      <c r="BV106" s="144"/>
      <c r="BW106" s="144">
        <f t="shared" ref="BW106" si="105">IF(BW104="","",BW104/BW105)</f>
        <v>167.44594594594594</v>
      </c>
      <c r="BX106" s="142"/>
      <c r="BY106" s="12"/>
      <c r="BZ106" s="82" t="s">
        <v>180</v>
      </c>
      <c r="CA106" s="14"/>
      <c r="CB106" s="30">
        <f>IF(CB104="","",CB104/CB105)</f>
        <v>167.44594594594594</v>
      </c>
      <c r="CC106" s="57"/>
    </row>
    <row r="107" spans="1:82" x14ac:dyDescent="0.25">
      <c r="A107" s="93" t="s">
        <v>181</v>
      </c>
      <c r="B107" s="7" t="s">
        <v>94</v>
      </c>
      <c r="C107" s="39"/>
      <c r="D107" s="39">
        <v>1400</v>
      </c>
      <c r="E107" s="39"/>
      <c r="F107" s="39"/>
      <c r="G107" s="39">
        <v>1138</v>
      </c>
      <c r="H107" s="39"/>
      <c r="I107" s="39">
        <v>1095</v>
      </c>
      <c r="J107" s="39"/>
      <c r="K107" s="39"/>
      <c r="L107" s="39"/>
      <c r="M107" s="39"/>
      <c r="N107" s="39"/>
      <c r="O107" s="39"/>
      <c r="P107" s="39"/>
      <c r="Q107" s="39"/>
      <c r="R107" s="39">
        <v>1039</v>
      </c>
      <c r="S107" s="39"/>
      <c r="T107" s="39">
        <v>1559</v>
      </c>
      <c r="U107" s="39"/>
      <c r="V107" s="39"/>
      <c r="W107" s="39">
        <v>2203</v>
      </c>
      <c r="X107" s="39"/>
      <c r="Y107" s="39"/>
      <c r="Z107" s="39"/>
      <c r="AA107" s="39"/>
      <c r="AB107" s="39">
        <v>2070</v>
      </c>
      <c r="AC107" s="39"/>
      <c r="AD107" s="39"/>
      <c r="AE107" s="39"/>
      <c r="AF107" s="39"/>
      <c r="AG107" s="39"/>
      <c r="AH107" s="39"/>
      <c r="AI107" s="39"/>
      <c r="AJ107" s="39"/>
      <c r="AK107" s="39"/>
      <c r="AL107" s="39">
        <v>1954</v>
      </c>
      <c r="AM107" s="39"/>
      <c r="AN107" s="42"/>
      <c r="AO107" s="39"/>
      <c r="AP107" s="39"/>
      <c r="AQ107" s="39"/>
      <c r="AR107" s="39"/>
      <c r="AS107" s="39"/>
      <c r="AT107" s="39">
        <v>1559</v>
      </c>
      <c r="AU107" s="39"/>
      <c r="AV107" s="39"/>
      <c r="AW107" s="39"/>
      <c r="AX107" s="39"/>
      <c r="AY107" s="39">
        <v>1491</v>
      </c>
      <c r="AZ107" s="39"/>
      <c r="BA107" s="39"/>
      <c r="BB107" s="39"/>
      <c r="BC107" s="39"/>
      <c r="BD107" s="39"/>
      <c r="BE107" s="39"/>
      <c r="BF107" s="39">
        <v>2523</v>
      </c>
      <c r="BG107" s="39"/>
      <c r="BH107" s="146"/>
      <c r="BI107" s="134"/>
      <c r="BJ107" s="134"/>
      <c r="BK107" s="134"/>
      <c r="BL107" s="134"/>
      <c r="BM107" s="146"/>
      <c r="BN107" s="146"/>
      <c r="BO107" s="146"/>
      <c r="BP107" s="146"/>
      <c r="BQ107" s="146">
        <v>1499</v>
      </c>
      <c r="BR107" s="146"/>
      <c r="BS107" s="146"/>
      <c r="BT107" s="146"/>
      <c r="BU107" s="146"/>
      <c r="BV107" s="146"/>
      <c r="BW107" s="145">
        <f t="shared" ref="BW107:BW108" si="106">IF(SUM(C107:BV107)=0,"",SUM(C107:BV107))</f>
        <v>19530</v>
      </c>
      <c r="BX107" s="141"/>
      <c r="BY107" s="14"/>
      <c r="BZ107" s="93" t="s">
        <v>181</v>
      </c>
      <c r="CA107" s="14"/>
      <c r="CB107" s="25">
        <v>19530</v>
      </c>
      <c r="CC107" s="145">
        <f>+BW107-CB107</f>
        <v>0</v>
      </c>
    </row>
    <row r="108" spans="1:82" x14ac:dyDescent="0.25">
      <c r="A108" s="88" t="s">
        <v>182</v>
      </c>
      <c r="B108" s="9" t="s">
        <v>96</v>
      </c>
      <c r="C108" s="39"/>
      <c r="D108" s="39">
        <v>9</v>
      </c>
      <c r="E108" s="39"/>
      <c r="F108" s="39"/>
      <c r="G108" s="39">
        <v>8</v>
      </c>
      <c r="H108" s="39"/>
      <c r="I108" s="39">
        <v>6</v>
      </c>
      <c r="J108" s="39"/>
      <c r="K108" s="39"/>
      <c r="L108" s="39"/>
      <c r="M108" s="39"/>
      <c r="N108" s="39"/>
      <c r="O108" s="39"/>
      <c r="P108" s="39"/>
      <c r="Q108" s="39"/>
      <c r="R108" s="39">
        <v>6</v>
      </c>
      <c r="S108" s="39"/>
      <c r="T108" s="39">
        <v>10</v>
      </c>
      <c r="U108" s="39"/>
      <c r="V108" s="39"/>
      <c r="W108" s="39">
        <v>14</v>
      </c>
      <c r="X108" s="39"/>
      <c r="Y108" s="39"/>
      <c r="Z108" s="39"/>
      <c r="AA108" s="39"/>
      <c r="AB108" s="39">
        <v>12</v>
      </c>
      <c r="AC108" s="39"/>
      <c r="AD108" s="39"/>
      <c r="AE108" s="39"/>
      <c r="AF108" s="39"/>
      <c r="AG108" s="39"/>
      <c r="AH108" s="39"/>
      <c r="AI108" s="39"/>
      <c r="AJ108" s="39"/>
      <c r="AK108" s="39"/>
      <c r="AL108" s="39">
        <v>12</v>
      </c>
      <c r="AM108" s="39"/>
      <c r="AN108" s="42"/>
      <c r="AO108" s="39"/>
      <c r="AP108" s="39"/>
      <c r="AQ108" s="39"/>
      <c r="AR108" s="39"/>
      <c r="AS108" s="39"/>
      <c r="AT108" s="39">
        <v>9</v>
      </c>
      <c r="AU108" s="39"/>
      <c r="AV108" s="39"/>
      <c r="AW108" s="39"/>
      <c r="AX108" s="39"/>
      <c r="AY108" s="39">
        <v>9</v>
      </c>
      <c r="AZ108" s="39"/>
      <c r="BA108" s="39"/>
      <c r="BB108" s="39"/>
      <c r="BC108" s="39"/>
      <c r="BD108" s="39"/>
      <c r="BE108" s="39"/>
      <c r="BF108" s="39">
        <v>14</v>
      </c>
      <c r="BG108" s="39"/>
      <c r="BH108" s="146"/>
      <c r="BI108" s="134"/>
      <c r="BJ108" s="134"/>
      <c r="BK108" s="134"/>
      <c r="BL108" s="134"/>
      <c r="BM108" s="146"/>
      <c r="BN108" s="146"/>
      <c r="BO108" s="146"/>
      <c r="BP108" s="146"/>
      <c r="BQ108" s="146">
        <v>9</v>
      </c>
      <c r="BR108" s="146"/>
      <c r="BS108" s="146"/>
      <c r="BT108" s="146"/>
      <c r="BU108" s="146"/>
      <c r="BV108" s="146"/>
      <c r="BW108" s="145">
        <f t="shared" si="106"/>
        <v>118</v>
      </c>
      <c r="BX108" s="143">
        <f t="shared" ref="BX108" si="107">IF(COUNTA(C108:BV108)=0,"",COUNTA(C108:BV108))</f>
        <v>12</v>
      </c>
      <c r="BY108" s="11"/>
      <c r="BZ108" s="88" t="s">
        <v>182</v>
      </c>
      <c r="CA108" s="14"/>
      <c r="CB108" s="25">
        <v>118</v>
      </c>
      <c r="CC108" s="145">
        <f>+BW108-CB108</f>
        <v>0</v>
      </c>
    </row>
    <row r="109" spans="1:82" x14ac:dyDescent="0.25">
      <c r="A109" s="82" t="s">
        <v>183</v>
      </c>
      <c r="B109" s="9" t="s">
        <v>98</v>
      </c>
      <c r="C109" s="35"/>
      <c r="D109" s="30">
        <f>IF(D107="","",D107/D108)</f>
        <v>155.55555555555554</v>
      </c>
      <c r="E109" s="35"/>
      <c r="F109" s="35"/>
      <c r="G109" s="30">
        <f>IF(G107="","",G107/G108)</f>
        <v>142.25</v>
      </c>
      <c r="H109" s="35"/>
      <c r="I109" s="30">
        <f>IF(I107="","",I107/I108)</f>
        <v>182.5</v>
      </c>
      <c r="J109" s="30"/>
      <c r="K109" s="30"/>
      <c r="L109" s="30"/>
      <c r="M109" s="30"/>
      <c r="N109" s="30"/>
      <c r="O109" s="30"/>
      <c r="P109" s="30"/>
      <c r="Q109" s="30"/>
      <c r="R109" s="30">
        <f>IF(R107="","",R107/R108)</f>
        <v>173.16666666666666</v>
      </c>
      <c r="S109" s="30"/>
      <c r="T109" s="30">
        <f>IF(T107="","",T107/T108)</f>
        <v>155.9</v>
      </c>
      <c r="U109" s="30"/>
      <c r="V109" s="30"/>
      <c r="W109" s="30">
        <f>IF(W107="","",W107/W108)</f>
        <v>157.35714285714286</v>
      </c>
      <c r="X109" s="30"/>
      <c r="Y109" s="30"/>
      <c r="Z109" s="30"/>
      <c r="AA109" s="30"/>
      <c r="AB109" s="30">
        <f>IF(AB107="","",AB107/AB108)</f>
        <v>172.5</v>
      </c>
      <c r="AC109" s="30"/>
      <c r="AD109" s="30"/>
      <c r="AE109" s="30"/>
      <c r="AF109" s="30"/>
      <c r="AG109" s="30"/>
      <c r="AH109" s="30"/>
      <c r="AI109" s="30"/>
      <c r="AJ109" s="30"/>
      <c r="AK109" s="30"/>
      <c r="AL109" s="30">
        <f>IF(AL107="","",AL107/AL108)</f>
        <v>162.83333333333334</v>
      </c>
      <c r="AM109" s="30"/>
      <c r="AN109" s="35"/>
      <c r="AO109" s="35"/>
      <c r="AP109" s="30"/>
      <c r="AQ109" s="35"/>
      <c r="AR109" s="35"/>
      <c r="AS109" s="35"/>
      <c r="AT109" s="30">
        <f>IF(AT107="","",AT107/AT108)</f>
        <v>173.22222222222223</v>
      </c>
      <c r="AU109" s="35"/>
      <c r="AV109" s="35"/>
      <c r="AW109" s="35"/>
      <c r="AX109" s="35"/>
      <c r="AY109" s="30">
        <f>IF(AY107="","",AY107/AY108)</f>
        <v>165.66666666666666</v>
      </c>
      <c r="AZ109" s="35"/>
      <c r="BA109" s="35"/>
      <c r="BB109" s="35"/>
      <c r="BC109" s="35"/>
      <c r="BD109" s="35"/>
      <c r="BE109" s="35"/>
      <c r="BF109" s="30">
        <f>IF(BF107="","",BF107/BF108)</f>
        <v>180.21428571428572</v>
      </c>
      <c r="BG109" s="35"/>
      <c r="BH109" s="138"/>
      <c r="BI109" s="133"/>
      <c r="BJ109" s="133"/>
      <c r="BK109" s="133"/>
      <c r="BL109" s="133"/>
      <c r="BM109" s="138"/>
      <c r="BN109" s="138"/>
      <c r="BO109" s="138"/>
      <c r="BP109" s="138"/>
      <c r="BQ109" s="144">
        <f>IF(BQ107="","",BQ107/BQ108)</f>
        <v>166.55555555555554</v>
      </c>
      <c r="BR109" s="138"/>
      <c r="BS109" s="138"/>
      <c r="BT109" s="138"/>
      <c r="BU109" s="138"/>
      <c r="BV109" s="138"/>
      <c r="BW109" s="144">
        <f t="shared" ref="BW109" si="108">IF(BW107="","",BW107/BW108)</f>
        <v>165.5084745762712</v>
      </c>
      <c r="BX109" s="142"/>
      <c r="BY109" s="11"/>
      <c r="BZ109" s="82" t="s">
        <v>183</v>
      </c>
      <c r="CA109" s="14"/>
      <c r="CB109" s="30">
        <f>IF(CB107="","",CB107/CB108)</f>
        <v>165.5084745762712</v>
      </c>
      <c r="CC109" s="57"/>
    </row>
    <row r="110" spans="1:82" x14ac:dyDescent="0.25">
      <c r="A110" s="83" t="s">
        <v>221</v>
      </c>
      <c r="B110" s="7" t="s">
        <v>94</v>
      </c>
      <c r="C110" s="42"/>
      <c r="D110" s="32"/>
      <c r="E110" s="42"/>
      <c r="F110" s="42"/>
      <c r="G110" s="32"/>
      <c r="H110" s="4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32"/>
      <c r="AI110" s="32"/>
      <c r="AJ110" s="32"/>
      <c r="AK110" s="32"/>
      <c r="AL110" s="32"/>
      <c r="AM110" s="32"/>
      <c r="AN110" s="42"/>
      <c r="AO110" s="42"/>
      <c r="AP110" s="32"/>
      <c r="AQ110" s="42"/>
      <c r="AR110" s="42"/>
      <c r="AS110" s="42"/>
      <c r="AT110" s="32"/>
      <c r="AU110" s="42"/>
      <c r="AV110" s="42"/>
      <c r="AW110" s="42"/>
      <c r="AX110" s="42"/>
      <c r="AY110" s="32"/>
      <c r="AZ110" s="42"/>
      <c r="BA110" s="42"/>
      <c r="BB110" s="42"/>
      <c r="BC110" s="42"/>
      <c r="BD110" s="42"/>
      <c r="BE110" s="42"/>
      <c r="BF110" s="32"/>
      <c r="BG110" s="42"/>
      <c r="BH110" s="146">
        <v>1084</v>
      </c>
      <c r="BI110" s="135"/>
      <c r="BJ110" s="134">
        <v>3604</v>
      </c>
      <c r="BK110" s="134"/>
      <c r="BL110" s="134">
        <v>1382</v>
      </c>
      <c r="BM110" s="146"/>
      <c r="BN110" s="146">
        <v>1427</v>
      </c>
      <c r="BO110" s="146"/>
      <c r="BP110" s="146">
        <v>2468</v>
      </c>
      <c r="BQ110" s="146"/>
      <c r="BR110" s="146">
        <v>1652</v>
      </c>
      <c r="BS110" s="146"/>
      <c r="BT110" s="146"/>
      <c r="BU110" s="146"/>
      <c r="BV110" s="146">
        <v>1503</v>
      </c>
      <c r="BW110" s="145">
        <f t="shared" ref="BW110:BW111" si="109">IF(SUM(C110:BV110)=0,"",SUM(C110:BV110))</f>
        <v>13120</v>
      </c>
      <c r="BX110" s="141"/>
      <c r="BY110" s="11"/>
      <c r="BZ110" s="83" t="s">
        <v>221</v>
      </c>
      <c r="CA110" s="14"/>
      <c r="CB110" s="33">
        <v>13120</v>
      </c>
      <c r="CC110" s="145">
        <f>+BW110-CB110</f>
        <v>0</v>
      </c>
    </row>
    <row r="111" spans="1:82" x14ac:dyDescent="0.25">
      <c r="A111" s="84" t="s">
        <v>222</v>
      </c>
      <c r="B111" s="9" t="s">
        <v>96</v>
      </c>
      <c r="C111" s="42"/>
      <c r="D111" s="32"/>
      <c r="E111" s="42"/>
      <c r="F111" s="42"/>
      <c r="G111" s="32"/>
      <c r="H111" s="4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32"/>
      <c r="AI111" s="32"/>
      <c r="AJ111" s="32"/>
      <c r="AK111" s="32"/>
      <c r="AL111" s="32"/>
      <c r="AM111" s="32"/>
      <c r="AN111" s="42"/>
      <c r="AO111" s="42"/>
      <c r="AP111" s="32"/>
      <c r="AQ111" s="42"/>
      <c r="AR111" s="42"/>
      <c r="AS111" s="42"/>
      <c r="AT111" s="32"/>
      <c r="AU111" s="42"/>
      <c r="AV111" s="42"/>
      <c r="AW111" s="42"/>
      <c r="AX111" s="42"/>
      <c r="AY111" s="32"/>
      <c r="AZ111" s="42"/>
      <c r="BA111" s="42"/>
      <c r="BB111" s="42"/>
      <c r="BC111" s="42"/>
      <c r="BD111" s="42"/>
      <c r="BE111" s="42"/>
      <c r="BF111" s="32"/>
      <c r="BG111" s="42"/>
      <c r="BH111" s="146">
        <v>6</v>
      </c>
      <c r="BI111" s="135"/>
      <c r="BJ111" s="134">
        <v>19</v>
      </c>
      <c r="BK111" s="134"/>
      <c r="BL111" s="134">
        <v>8</v>
      </c>
      <c r="BM111" s="146"/>
      <c r="BN111" s="146">
        <v>8</v>
      </c>
      <c r="BO111" s="146"/>
      <c r="BP111" s="146">
        <v>14</v>
      </c>
      <c r="BQ111" s="146"/>
      <c r="BR111" s="146">
        <v>9</v>
      </c>
      <c r="BS111" s="146"/>
      <c r="BT111" s="146"/>
      <c r="BU111" s="146"/>
      <c r="BV111" s="146">
        <v>9</v>
      </c>
      <c r="BW111" s="145">
        <f t="shared" si="109"/>
        <v>73</v>
      </c>
      <c r="BX111" s="143">
        <f t="shared" ref="BX111" si="110">IF(COUNTA(C111:BV111)=0,"",COUNTA(C111:BV111))</f>
        <v>7</v>
      </c>
      <c r="BY111" s="11"/>
      <c r="BZ111" s="84" t="s">
        <v>222</v>
      </c>
      <c r="CA111" s="14"/>
      <c r="CB111" s="145">
        <v>73</v>
      </c>
      <c r="CC111" s="145">
        <f>+BW111-CB111</f>
        <v>0</v>
      </c>
    </row>
    <row r="112" spans="1:82" x14ac:dyDescent="0.25">
      <c r="A112" s="117" t="s">
        <v>223</v>
      </c>
      <c r="B112" s="9" t="s">
        <v>98</v>
      </c>
      <c r="C112" s="35"/>
      <c r="D112" s="30"/>
      <c r="E112" s="35"/>
      <c r="F112" s="35"/>
      <c r="G112" s="30"/>
      <c r="H112" s="35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0"/>
      <c r="AJ112" s="30"/>
      <c r="AK112" s="30"/>
      <c r="AL112" s="30"/>
      <c r="AM112" s="30"/>
      <c r="AN112" s="35"/>
      <c r="AO112" s="35"/>
      <c r="AP112" s="30"/>
      <c r="AQ112" s="35"/>
      <c r="AR112" s="35"/>
      <c r="AS112" s="35"/>
      <c r="AT112" s="30"/>
      <c r="AU112" s="35"/>
      <c r="AV112" s="35"/>
      <c r="AW112" s="35"/>
      <c r="AX112" s="35"/>
      <c r="AY112" s="30"/>
      <c r="AZ112" s="35"/>
      <c r="BA112" s="35"/>
      <c r="BB112" s="35"/>
      <c r="BC112" s="35"/>
      <c r="BD112" s="35"/>
      <c r="BE112" s="35"/>
      <c r="BF112" s="30"/>
      <c r="BG112" s="35"/>
      <c r="BH112" s="144">
        <f>IF(BH110="","",BH110/BH111)</f>
        <v>180.66666666666666</v>
      </c>
      <c r="BI112" s="133"/>
      <c r="BJ112" s="144">
        <f>IF(BJ110="","",BJ110/BJ111)</f>
        <v>189.68421052631578</v>
      </c>
      <c r="BK112" s="132"/>
      <c r="BL112" s="144">
        <f>IF(BL110="","",BL110/BL111)</f>
        <v>172.75</v>
      </c>
      <c r="BM112" s="144"/>
      <c r="BN112" s="144">
        <f>IF(BN110="","",BN110/BN111)</f>
        <v>178.375</v>
      </c>
      <c r="BO112" s="144"/>
      <c r="BP112" s="144">
        <f>IF(BP110="","",BP110/BP111)</f>
        <v>176.28571428571428</v>
      </c>
      <c r="BQ112" s="144"/>
      <c r="BR112" s="144">
        <f>IF(BR110="","",BR110/BR111)</f>
        <v>183.55555555555554</v>
      </c>
      <c r="BS112" s="144"/>
      <c r="BT112" s="144"/>
      <c r="BU112" s="144"/>
      <c r="BV112" s="144">
        <f>IF(BV110="","",BV110/BV111)</f>
        <v>167</v>
      </c>
      <c r="BW112" s="144">
        <f t="shared" ref="BW112" si="111">IF(BW110="","",BW110/BW111)</f>
        <v>179.72602739726028</v>
      </c>
      <c r="BX112" s="142"/>
      <c r="BY112" s="11"/>
      <c r="BZ112" s="117" t="s">
        <v>223</v>
      </c>
      <c r="CA112" s="14"/>
      <c r="CB112" s="144">
        <f>IF(CB110="","",CB110/CB111)</f>
        <v>179.72602739726028</v>
      </c>
      <c r="CC112" s="55"/>
    </row>
    <row r="113" spans="1:81" x14ac:dyDescent="0.25">
      <c r="A113" s="83" t="s">
        <v>211</v>
      </c>
      <c r="B113" s="7" t="s">
        <v>94</v>
      </c>
      <c r="C113" s="42"/>
      <c r="D113" s="32"/>
      <c r="E113" s="42"/>
      <c r="F113" s="42"/>
      <c r="G113" s="32"/>
      <c r="H113" s="4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32"/>
      <c r="AI113" s="32"/>
      <c r="AJ113" s="32"/>
      <c r="AK113" s="32"/>
      <c r="AL113" s="32"/>
      <c r="AM113" s="32"/>
      <c r="AN113" s="42"/>
      <c r="AO113" s="42"/>
      <c r="AP113" s="32"/>
      <c r="AQ113" s="42"/>
      <c r="AR113" s="42"/>
      <c r="AS113" s="42"/>
      <c r="AT113" s="32"/>
      <c r="AU113" s="42"/>
      <c r="AV113" s="42"/>
      <c r="AW113" s="42"/>
      <c r="AX113" s="42"/>
      <c r="AY113" s="42"/>
      <c r="AZ113" s="42"/>
      <c r="BA113" s="42"/>
      <c r="BB113" s="42"/>
      <c r="BC113" s="42"/>
      <c r="BD113" s="42"/>
      <c r="BE113" s="42"/>
      <c r="BF113" s="42"/>
      <c r="BG113" s="42"/>
      <c r="BH113" s="140"/>
      <c r="BI113" s="42"/>
      <c r="BJ113" s="42"/>
      <c r="BK113" s="42"/>
      <c r="BL113" s="42"/>
      <c r="BM113" s="140"/>
      <c r="BN113" s="140"/>
      <c r="BO113" s="140"/>
      <c r="BP113" s="140"/>
      <c r="BQ113" s="140"/>
      <c r="BR113" s="140"/>
      <c r="BS113" s="140"/>
      <c r="BT113" s="140"/>
      <c r="BU113" s="140"/>
      <c r="BV113" s="140"/>
      <c r="BW113" s="145" t="str">
        <f t="shared" ref="BW113:BW114" si="112">IF(SUM(C113:BV113)=0,"",SUM(C113:BV113))</f>
        <v/>
      </c>
      <c r="BX113" s="141"/>
      <c r="BY113" s="11"/>
      <c r="BZ113" s="83" t="s">
        <v>211</v>
      </c>
      <c r="CA113" s="14"/>
      <c r="CB113" s="33">
        <v>0</v>
      </c>
      <c r="CC113" s="115"/>
    </row>
    <row r="114" spans="1:81" x14ac:dyDescent="0.25">
      <c r="A114" s="84" t="s">
        <v>212</v>
      </c>
      <c r="B114" s="9" t="s">
        <v>96</v>
      </c>
      <c r="C114" s="42"/>
      <c r="D114" s="32"/>
      <c r="E114" s="42"/>
      <c r="F114" s="42"/>
      <c r="G114" s="32"/>
      <c r="H114" s="4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32"/>
      <c r="AI114" s="32"/>
      <c r="AJ114" s="32"/>
      <c r="AK114" s="32"/>
      <c r="AL114" s="32"/>
      <c r="AM114" s="32"/>
      <c r="AN114" s="42"/>
      <c r="AO114" s="42"/>
      <c r="AP114" s="32"/>
      <c r="AQ114" s="42"/>
      <c r="AR114" s="42"/>
      <c r="AS114" s="42"/>
      <c r="AT114" s="32"/>
      <c r="AU114" s="42"/>
      <c r="AV114" s="42"/>
      <c r="AW114" s="42"/>
      <c r="AX114" s="42"/>
      <c r="AY114" s="42"/>
      <c r="AZ114" s="42"/>
      <c r="BA114" s="42"/>
      <c r="BB114" s="42"/>
      <c r="BC114" s="42"/>
      <c r="BD114" s="42"/>
      <c r="BE114" s="42"/>
      <c r="BF114" s="42"/>
      <c r="BG114" s="42"/>
      <c r="BH114" s="140"/>
      <c r="BI114" s="42"/>
      <c r="BJ114" s="42"/>
      <c r="BK114" s="42"/>
      <c r="BL114" s="42"/>
      <c r="BM114" s="140"/>
      <c r="BN114" s="140"/>
      <c r="BO114" s="140"/>
      <c r="BP114" s="140"/>
      <c r="BQ114" s="140"/>
      <c r="BR114" s="140"/>
      <c r="BS114" s="140"/>
      <c r="BT114" s="140"/>
      <c r="BU114" s="140"/>
      <c r="BV114" s="140"/>
      <c r="BW114" s="145" t="str">
        <f t="shared" si="112"/>
        <v/>
      </c>
      <c r="BX114" s="143" t="str">
        <f t="shared" ref="BX114" si="113">IF(COUNTA(C114:BV114)=0,"",COUNTA(C114:BV114))</f>
        <v/>
      </c>
      <c r="BY114" s="11"/>
      <c r="BZ114" s="84" t="s">
        <v>212</v>
      </c>
      <c r="CA114" s="14"/>
      <c r="CB114" s="32"/>
      <c r="CC114" s="115"/>
    </row>
    <row r="115" spans="1:81" x14ac:dyDescent="0.25">
      <c r="A115" s="85" t="s">
        <v>213</v>
      </c>
      <c r="B115" s="9" t="s">
        <v>98</v>
      </c>
      <c r="C115" s="35"/>
      <c r="D115" s="30"/>
      <c r="E115" s="35"/>
      <c r="F115" s="35"/>
      <c r="G115" s="30"/>
      <c r="H115" s="35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0"/>
      <c r="AJ115" s="30"/>
      <c r="AK115" s="30"/>
      <c r="AL115" s="30"/>
      <c r="AM115" s="30"/>
      <c r="AN115" s="35"/>
      <c r="AO115" s="35"/>
      <c r="AP115" s="30"/>
      <c r="AQ115" s="35"/>
      <c r="AR115" s="35"/>
      <c r="AS115" s="35"/>
      <c r="AT115" s="30"/>
      <c r="AU115" s="35"/>
      <c r="AV115" s="35"/>
      <c r="AW115" s="35"/>
      <c r="AX115" s="35"/>
      <c r="AY115" s="35"/>
      <c r="AZ115" s="35"/>
      <c r="BA115" s="35"/>
      <c r="BB115" s="35"/>
      <c r="BC115" s="35"/>
      <c r="BD115" s="35"/>
      <c r="BE115" s="35"/>
      <c r="BF115" s="35"/>
      <c r="BG115" s="35"/>
      <c r="BH115" s="138"/>
      <c r="BI115" s="35"/>
      <c r="BJ115" s="35"/>
      <c r="BK115" s="35"/>
      <c r="BL115" s="35"/>
      <c r="BM115" s="138"/>
      <c r="BN115" s="138"/>
      <c r="BO115" s="138"/>
      <c r="BP115" s="138"/>
      <c r="BQ115" s="138"/>
      <c r="BR115" s="138"/>
      <c r="BS115" s="138"/>
      <c r="BT115" s="138"/>
      <c r="BU115" s="138"/>
      <c r="BV115" s="138"/>
      <c r="BW115" s="144" t="str">
        <f t="shared" ref="BW115" si="114">IF(BW113="","",BW113/BW114)</f>
        <v/>
      </c>
      <c r="BX115" s="142"/>
      <c r="BY115" s="11"/>
      <c r="BZ115" s="85" t="s">
        <v>213</v>
      </c>
      <c r="CA115" s="14"/>
      <c r="CB115" s="30"/>
      <c r="CC115" s="55"/>
    </row>
    <row r="116" spans="1:81" x14ac:dyDescent="0.25">
      <c r="A116" s="83" t="s">
        <v>184</v>
      </c>
      <c r="B116" s="7" t="s">
        <v>94</v>
      </c>
      <c r="C116" s="39"/>
      <c r="D116" s="39"/>
      <c r="E116" s="39"/>
      <c r="F116" s="39">
        <v>1436</v>
      </c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>
        <v>934</v>
      </c>
      <c r="S116" s="39"/>
      <c r="T116" s="39"/>
      <c r="U116" s="39"/>
      <c r="V116" s="39"/>
      <c r="W116" s="39"/>
      <c r="X116" s="39"/>
      <c r="Y116" s="39"/>
      <c r="Z116" s="39">
        <v>1323</v>
      </c>
      <c r="AA116" s="39"/>
      <c r="AB116" s="39"/>
      <c r="AC116" s="39"/>
      <c r="AD116" s="39"/>
      <c r="AE116" s="39"/>
      <c r="AF116" s="39"/>
      <c r="AG116" s="39"/>
      <c r="AH116" s="39"/>
      <c r="AI116" s="39"/>
      <c r="AJ116" s="39"/>
      <c r="AK116" s="39"/>
      <c r="AL116" s="39"/>
      <c r="AM116" s="39"/>
      <c r="AN116" s="42"/>
      <c r="AO116" s="39"/>
      <c r="AP116" s="39"/>
      <c r="AQ116" s="39"/>
      <c r="AR116" s="39"/>
      <c r="AS116" s="39"/>
      <c r="AT116" s="39"/>
      <c r="AU116" s="39"/>
      <c r="AV116" s="39"/>
      <c r="AW116" s="39"/>
      <c r="AX116" s="42"/>
      <c r="AY116" s="42"/>
      <c r="AZ116" s="42"/>
      <c r="BA116" s="42"/>
      <c r="BB116" s="39">
        <v>732</v>
      </c>
      <c r="BC116" s="42"/>
      <c r="BD116" s="42"/>
      <c r="BE116" s="42"/>
      <c r="BF116" s="42"/>
      <c r="BG116" s="42"/>
      <c r="BH116" s="140"/>
      <c r="BI116" s="42"/>
      <c r="BJ116" s="42"/>
      <c r="BK116" s="42"/>
      <c r="BL116" s="136">
        <v>1298</v>
      </c>
      <c r="BM116" s="146"/>
      <c r="BN116" s="152">
        <v>1270</v>
      </c>
      <c r="BO116" s="146"/>
      <c r="BP116" s="146"/>
      <c r="BQ116" s="146"/>
      <c r="BR116" s="146">
        <v>1314</v>
      </c>
      <c r="BS116" s="146"/>
      <c r="BT116" s="146"/>
      <c r="BU116" s="146"/>
      <c r="BV116" s="146"/>
      <c r="BW116" s="145">
        <f t="shared" ref="BW116:BW117" si="115">IF(SUM(C116:BV116)=0,"",SUM(C116:BV116))</f>
        <v>8307</v>
      </c>
      <c r="BX116" s="141"/>
      <c r="BY116" s="11"/>
      <c r="BZ116" s="83" t="s">
        <v>184</v>
      </c>
      <c r="CA116" s="14"/>
      <c r="CB116" s="33">
        <v>7037</v>
      </c>
      <c r="CC116" s="151">
        <f>+BW116-CB116</f>
        <v>1270</v>
      </c>
    </row>
    <row r="117" spans="1:81" x14ac:dyDescent="0.25">
      <c r="A117" s="84" t="s">
        <v>185</v>
      </c>
      <c r="B117" s="9" t="s">
        <v>96</v>
      </c>
      <c r="C117" s="39"/>
      <c r="D117" s="39"/>
      <c r="E117" s="39"/>
      <c r="F117" s="39">
        <v>9</v>
      </c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>
        <v>6</v>
      </c>
      <c r="S117" s="39"/>
      <c r="T117" s="39"/>
      <c r="U117" s="39"/>
      <c r="V117" s="39"/>
      <c r="W117" s="39"/>
      <c r="X117" s="39"/>
      <c r="Y117" s="39"/>
      <c r="Z117" s="39">
        <v>9</v>
      </c>
      <c r="AA117" s="39"/>
      <c r="AB117" s="39"/>
      <c r="AC117" s="39"/>
      <c r="AD117" s="39"/>
      <c r="AE117" s="39"/>
      <c r="AF117" s="39"/>
      <c r="AG117" s="39"/>
      <c r="AH117" s="39"/>
      <c r="AI117" s="39"/>
      <c r="AJ117" s="39"/>
      <c r="AK117" s="39"/>
      <c r="AL117" s="39"/>
      <c r="AM117" s="39"/>
      <c r="AN117" s="42"/>
      <c r="AO117" s="39"/>
      <c r="AP117" s="39"/>
      <c r="AQ117" s="39"/>
      <c r="AR117" s="39"/>
      <c r="AS117" s="39"/>
      <c r="AT117" s="39"/>
      <c r="AU117" s="39"/>
      <c r="AV117" s="39"/>
      <c r="AW117" s="39"/>
      <c r="AX117" s="42"/>
      <c r="AY117" s="42"/>
      <c r="AZ117" s="42"/>
      <c r="BA117" s="42"/>
      <c r="BB117" s="39">
        <v>5</v>
      </c>
      <c r="BC117" s="42"/>
      <c r="BD117" s="42"/>
      <c r="BE117" s="42"/>
      <c r="BF117" s="42"/>
      <c r="BG117" s="42"/>
      <c r="BH117" s="140"/>
      <c r="BI117" s="42"/>
      <c r="BJ117" s="42"/>
      <c r="BK117" s="42"/>
      <c r="BL117" s="136">
        <v>8</v>
      </c>
      <c r="BM117" s="146"/>
      <c r="BN117" s="152">
        <v>8</v>
      </c>
      <c r="BO117" s="146"/>
      <c r="BP117" s="146"/>
      <c r="BQ117" s="146"/>
      <c r="BR117" s="146">
        <v>9</v>
      </c>
      <c r="BS117" s="146"/>
      <c r="BT117" s="146"/>
      <c r="BU117" s="146"/>
      <c r="BV117" s="146"/>
      <c r="BW117" s="145">
        <f t="shared" si="115"/>
        <v>54</v>
      </c>
      <c r="BX117" s="143">
        <f t="shared" ref="BX117" si="116">IF(COUNTA(C117:BV117)=0,"",COUNTA(C117:BV117))</f>
        <v>7</v>
      </c>
      <c r="BY117" s="11"/>
      <c r="BZ117" s="84" t="s">
        <v>185</v>
      </c>
      <c r="CA117" s="14"/>
      <c r="CB117" s="33">
        <v>46</v>
      </c>
      <c r="CC117" s="151">
        <f>+BW117-CB117</f>
        <v>8</v>
      </c>
    </row>
    <row r="118" spans="1:81" x14ac:dyDescent="0.25">
      <c r="A118" s="85" t="s">
        <v>186</v>
      </c>
      <c r="B118" s="9" t="s">
        <v>98</v>
      </c>
      <c r="C118" s="30"/>
      <c r="D118" s="30"/>
      <c r="E118" s="30"/>
      <c r="F118" s="30">
        <f>IF(F116="","",F116/F117)</f>
        <v>159.55555555555554</v>
      </c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>
        <f>IF(R116="","",R116/R117)</f>
        <v>155.66666666666666</v>
      </c>
      <c r="S118" s="30"/>
      <c r="T118" s="30"/>
      <c r="U118" s="30"/>
      <c r="V118" s="30"/>
      <c r="W118" s="30"/>
      <c r="X118" s="30"/>
      <c r="Y118" s="30"/>
      <c r="Z118" s="30">
        <f>IF(Z116="","",Z116/Z117)</f>
        <v>147</v>
      </c>
      <c r="AA118" s="30"/>
      <c r="AB118" s="30"/>
      <c r="AC118" s="30"/>
      <c r="AD118" s="30"/>
      <c r="AE118" s="30"/>
      <c r="AF118" s="30"/>
      <c r="AG118" s="30"/>
      <c r="AH118" s="30"/>
      <c r="AI118" s="30"/>
      <c r="AJ118" s="30"/>
      <c r="AK118" s="30"/>
      <c r="AL118" s="30"/>
      <c r="AM118" s="30"/>
      <c r="AN118" s="35"/>
      <c r="AO118" s="35"/>
      <c r="AP118" s="35"/>
      <c r="AQ118" s="35"/>
      <c r="AR118" s="35"/>
      <c r="AS118" s="35"/>
      <c r="AT118" s="35"/>
      <c r="AU118" s="35"/>
      <c r="AV118" s="35"/>
      <c r="AW118" s="35"/>
      <c r="AX118" s="35"/>
      <c r="AY118" s="35"/>
      <c r="AZ118" s="35"/>
      <c r="BA118" s="35"/>
      <c r="BB118" s="30">
        <f>IF(BB116="","",BB116/BB117)</f>
        <v>146.4</v>
      </c>
      <c r="BC118" s="35"/>
      <c r="BD118" s="35"/>
      <c r="BE118" s="35"/>
      <c r="BF118" s="35"/>
      <c r="BG118" s="35"/>
      <c r="BH118" s="138"/>
      <c r="BI118" s="35"/>
      <c r="BJ118" s="35"/>
      <c r="BK118" s="35"/>
      <c r="BL118" s="144">
        <f>IF(BL116="","",BL116/BL117)</f>
        <v>162.25</v>
      </c>
      <c r="BM118" s="144"/>
      <c r="BN118" s="144">
        <f>IF(BN116="","",BN116/BN117)</f>
        <v>158.75</v>
      </c>
      <c r="BO118" s="144"/>
      <c r="BP118" s="144"/>
      <c r="BQ118" s="144"/>
      <c r="BR118" s="144">
        <f>IF(BR116="","",BR116/BR117)</f>
        <v>146</v>
      </c>
      <c r="BS118" s="144"/>
      <c r="BT118" s="144"/>
      <c r="BU118" s="144"/>
      <c r="BV118" s="144"/>
      <c r="BW118" s="144">
        <f t="shared" ref="BW118" si="117">IF(BW116="","",BW116/BW117)</f>
        <v>153.83333333333334</v>
      </c>
      <c r="BX118" s="142"/>
      <c r="BY118" s="11"/>
      <c r="BZ118" s="85" t="s">
        <v>186</v>
      </c>
      <c r="CA118" s="14"/>
      <c r="CB118" s="30">
        <f>IF(CB116="","",CB116/CB117)</f>
        <v>152.97826086956522</v>
      </c>
      <c r="CC118" s="55"/>
    </row>
    <row r="119" spans="1:81" x14ac:dyDescent="0.25">
      <c r="A119" s="83" t="s">
        <v>187</v>
      </c>
      <c r="B119" s="7" t="s">
        <v>94</v>
      </c>
      <c r="C119" s="39"/>
      <c r="D119" s="39"/>
      <c r="E119" s="39"/>
      <c r="F119" s="39"/>
      <c r="G119" s="39"/>
      <c r="H119" s="39"/>
      <c r="I119" s="39">
        <v>1160</v>
      </c>
      <c r="J119" s="39"/>
      <c r="K119" s="39"/>
      <c r="L119" s="39"/>
      <c r="M119" s="39"/>
      <c r="N119" s="39">
        <v>735</v>
      </c>
      <c r="O119" s="39"/>
      <c r="P119" s="39"/>
      <c r="Q119" s="39">
        <v>1063</v>
      </c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F119" s="39">
        <v>767</v>
      </c>
      <c r="AG119" s="39"/>
      <c r="AH119" s="39">
        <v>1900</v>
      </c>
      <c r="AI119" s="39"/>
      <c r="AJ119" s="39">
        <v>964</v>
      </c>
      <c r="AK119" s="39"/>
      <c r="AL119" s="39"/>
      <c r="AM119" s="39"/>
      <c r="AN119" s="42"/>
      <c r="AO119" s="39"/>
      <c r="AP119" s="39"/>
      <c r="AQ119" s="39"/>
      <c r="AR119" s="39"/>
      <c r="AS119" s="39"/>
      <c r="AT119" s="39"/>
      <c r="AU119" s="39"/>
      <c r="AV119" s="39"/>
      <c r="AW119" s="39"/>
      <c r="AX119" s="39"/>
      <c r="AY119" s="39"/>
      <c r="AZ119" s="39"/>
      <c r="BA119" s="39">
        <v>1288</v>
      </c>
      <c r="BB119" s="39"/>
      <c r="BC119" s="39"/>
      <c r="BD119" s="39"/>
      <c r="BE119" s="39"/>
      <c r="BF119" s="39"/>
      <c r="BG119" s="39"/>
      <c r="BH119" s="146"/>
      <c r="BI119" s="39"/>
      <c r="BJ119" s="39"/>
      <c r="BK119" s="39"/>
      <c r="BL119" s="139">
        <v>1534</v>
      </c>
      <c r="BM119" s="146"/>
      <c r="BN119" s="152">
        <v>1417</v>
      </c>
      <c r="BO119" s="146"/>
      <c r="BP119" s="146"/>
      <c r="BQ119" s="146"/>
      <c r="BR119" s="146"/>
      <c r="BS119" s="146"/>
      <c r="BT119" s="146"/>
      <c r="BU119" s="146"/>
      <c r="BV119" s="146"/>
      <c r="BW119" s="145">
        <f t="shared" ref="BW119:BW120" si="118">IF(SUM(C119:BV119)=0,"",SUM(C119:BV119))</f>
        <v>10828</v>
      </c>
      <c r="BX119" s="141"/>
      <c r="BY119" s="11"/>
      <c r="BZ119" s="83" t="s">
        <v>187</v>
      </c>
      <c r="CA119" s="14"/>
      <c r="CB119" s="33">
        <v>9411</v>
      </c>
      <c r="CC119" s="151">
        <f>+BW119-CB119</f>
        <v>1417</v>
      </c>
    </row>
    <row r="120" spans="1:81" x14ac:dyDescent="0.25">
      <c r="A120" s="84" t="s">
        <v>100</v>
      </c>
      <c r="B120" s="9" t="s">
        <v>96</v>
      </c>
      <c r="C120" s="39"/>
      <c r="D120" s="39"/>
      <c r="E120" s="39"/>
      <c r="F120" s="39"/>
      <c r="G120" s="39"/>
      <c r="H120" s="39"/>
      <c r="I120" s="39">
        <v>6</v>
      </c>
      <c r="J120" s="39"/>
      <c r="K120" s="39"/>
      <c r="L120" s="39"/>
      <c r="M120" s="39"/>
      <c r="N120" s="39">
        <v>4</v>
      </c>
      <c r="O120" s="39"/>
      <c r="P120" s="39"/>
      <c r="Q120" s="39">
        <v>6</v>
      </c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F120" s="39">
        <v>5</v>
      </c>
      <c r="AG120" s="39"/>
      <c r="AH120" s="39">
        <v>10</v>
      </c>
      <c r="AI120" s="39"/>
      <c r="AJ120" s="39">
        <v>6</v>
      </c>
      <c r="AK120" s="39"/>
      <c r="AL120" s="39"/>
      <c r="AM120" s="39"/>
      <c r="AN120" s="42"/>
      <c r="AO120" s="39"/>
      <c r="AP120" s="39"/>
      <c r="AQ120" s="39"/>
      <c r="AR120" s="39"/>
      <c r="AS120" s="39"/>
      <c r="AT120" s="39"/>
      <c r="AU120" s="39"/>
      <c r="AV120" s="39"/>
      <c r="AW120" s="39"/>
      <c r="AX120" s="39"/>
      <c r="AY120" s="39"/>
      <c r="AZ120" s="39"/>
      <c r="BA120" s="39">
        <v>7</v>
      </c>
      <c r="BB120" s="39"/>
      <c r="BC120" s="39"/>
      <c r="BD120" s="39"/>
      <c r="BE120" s="39"/>
      <c r="BF120" s="39"/>
      <c r="BG120" s="39"/>
      <c r="BH120" s="146"/>
      <c r="BI120" s="39"/>
      <c r="BJ120" s="39"/>
      <c r="BK120" s="39"/>
      <c r="BL120" s="139">
        <v>8</v>
      </c>
      <c r="BM120" s="146"/>
      <c r="BN120" s="152">
        <v>8</v>
      </c>
      <c r="BO120" s="146"/>
      <c r="BP120" s="146"/>
      <c r="BQ120" s="146"/>
      <c r="BR120" s="146"/>
      <c r="BS120" s="146"/>
      <c r="BT120" s="146"/>
      <c r="BU120" s="146"/>
      <c r="BV120" s="146"/>
      <c r="BW120" s="145">
        <f t="shared" si="118"/>
        <v>60</v>
      </c>
      <c r="BX120" s="143">
        <f t="shared" ref="BX120" si="119">IF(COUNTA(C120:BV120)=0,"",COUNTA(C120:BV120))</f>
        <v>9</v>
      </c>
      <c r="BY120" s="11"/>
      <c r="BZ120" s="84" t="s">
        <v>100</v>
      </c>
      <c r="CA120" s="14"/>
      <c r="CB120" s="33">
        <v>52</v>
      </c>
      <c r="CC120" s="151">
        <f>+BW120-CB120</f>
        <v>8</v>
      </c>
    </row>
    <row r="121" spans="1:81" x14ac:dyDescent="0.25">
      <c r="A121" s="85" t="s">
        <v>188</v>
      </c>
      <c r="B121" s="9" t="s">
        <v>98</v>
      </c>
      <c r="C121" s="30"/>
      <c r="D121" s="30"/>
      <c r="E121" s="30"/>
      <c r="F121" s="30"/>
      <c r="G121" s="30"/>
      <c r="H121" s="30"/>
      <c r="I121" s="30">
        <f>IF(I119="","",I119/I120)</f>
        <v>193.33333333333334</v>
      </c>
      <c r="J121" s="30"/>
      <c r="K121" s="30"/>
      <c r="L121" s="30"/>
      <c r="M121" s="30"/>
      <c r="N121" s="30">
        <f>IF(N119="","",N119/N120)</f>
        <v>183.75</v>
      </c>
      <c r="O121" s="30"/>
      <c r="P121" s="30"/>
      <c r="Q121" s="30">
        <f>IF(Q119="","",Q119/Q120)</f>
        <v>177.16666666666666</v>
      </c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F121" s="30">
        <f>IF(AF119="","",AF119/AF120)</f>
        <v>153.4</v>
      </c>
      <c r="AG121" s="30"/>
      <c r="AH121" s="30">
        <f>IF(AH119="","",AH119/AH120)</f>
        <v>190</v>
      </c>
      <c r="AI121" s="30"/>
      <c r="AJ121" s="30">
        <f>IF(AJ119="","",AJ119/AJ120)</f>
        <v>160.66666666666666</v>
      </c>
      <c r="AK121" s="30"/>
      <c r="AL121" s="30"/>
      <c r="AM121" s="30"/>
      <c r="AN121" s="35"/>
      <c r="AO121" s="35"/>
      <c r="AP121" s="35"/>
      <c r="AQ121" s="35"/>
      <c r="AR121" s="35"/>
      <c r="AS121" s="35"/>
      <c r="AT121" s="35"/>
      <c r="AU121" s="35"/>
      <c r="AV121" s="35"/>
      <c r="AW121" s="35"/>
      <c r="AX121" s="35"/>
      <c r="AY121" s="35"/>
      <c r="AZ121" s="35"/>
      <c r="BA121" s="30">
        <f>IF(BA119="","",BA119/BA120)</f>
        <v>184</v>
      </c>
      <c r="BB121" s="35"/>
      <c r="BC121" s="35"/>
      <c r="BD121" s="35"/>
      <c r="BE121" s="35"/>
      <c r="BF121" s="35"/>
      <c r="BG121" s="35"/>
      <c r="BH121" s="138"/>
      <c r="BI121" s="35"/>
      <c r="BJ121" s="35"/>
      <c r="BK121" s="35"/>
      <c r="BL121" s="144">
        <f>IF(BL119="","",BL119/BL120)</f>
        <v>191.75</v>
      </c>
      <c r="BM121" s="131"/>
      <c r="BN121" s="144">
        <f>IF(BN119="","",BN119/BN120)</f>
        <v>177.125</v>
      </c>
      <c r="BO121" s="131"/>
      <c r="BP121" s="131"/>
      <c r="BQ121" s="131"/>
      <c r="BR121" s="131"/>
      <c r="BS121" s="131"/>
      <c r="BT121" s="131"/>
      <c r="BU121" s="131"/>
      <c r="BV121" s="131"/>
      <c r="BW121" s="144">
        <f t="shared" ref="BW121" si="120">IF(BW119="","",BW119/BW120)</f>
        <v>180.46666666666667</v>
      </c>
      <c r="BX121" s="142"/>
      <c r="BY121" s="11"/>
      <c r="BZ121" s="85" t="s">
        <v>188</v>
      </c>
      <c r="CA121" s="14"/>
      <c r="CB121" s="30">
        <f>IF(CB119="","",CB119/CB120)</f>
        <v>180.98076923076923</v>
      </c>
      <c r="CC121" s="57"/>
    </row>
    <row r="122" spans="1:81" x14ac:dyDescent="0.25">
      <c r="A122" s="83" t="s">
        <v>189</v>
      </c>
      <c r="B122" s="7" t="s">
        <v>94</v>
      </c>
      <c r="C122" s="42"/>
      <c r="D122" s="42"/>
      <c r="E122" s="42"/>
      <c r="F122" s="42"/>
      <c r="G122" s="42"/>
      <c r="H122" s="42"/>
      <c r="I122" s="42"/>
      <c r="J122" s="42"/>
      <c r="K122" s="42"/>
      <c r="L122" s="42"/>
      <c r="M122" s="42"/>
      <c r="N122" s="39">
        <v>289</v>
      </c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42"/>
      <c r="AC122" s="42"/>
      <c r="AD122" s="42"/>
      <c r="AE122" s="42"/>
      <c r="AF122" s="39">
        <v>713</v>
      </c>
      <c r="AG122" s="42"/>
      <c r="AH122" s="42"/>
      <c r="AI122" s="42"/>
      <c r="AJ122" s="42"/>
      <c r="AK122" s="42"/>
      <c r="AL122" s="42"/>
      <c r="AM122" s="42"/>
      <c r="AN122" s="42"/>
      <c r="AO122" s="42"/>
      <c r="AP122" s="42"/>
      <c r="AQ122" s="42"/>
      <c r="AR122" s="42"/>
      <c r="AS122" s="42"/>
      <c r="AT122" s="42"/>
      <c r="AU122" s="42"/>
      <c r="AV122" s="42"/>
      <c r="AW122" s="42"/>
      <c r="AX122" s="42"/>
      <c r="AY122" s="42"/>
      <c r="AZ122" s="42"/>
      <c r="BA122" s="42"/>
      <c r="BB122" s="39">
        <v>732</v>
      </c>
      <c r="BC122" s="42"/>
      <c r="BD122" s="42"/>
      <c r="BE122" s="42"/>
      <c r="BF122" s="42"/>
      <c r="BG122" s="42"/>
      <c r="BH122" s="140"/>
      <c r="BI122" s="42"/>
      <c r="BJ122" s="42"/>
      <c r="BK122" s="42"/>
      <c r="BL122" s="140"/>
      <c r="BM122" s="140"/>
      <c r="BN122" s="140"/>
      <c r="BO122" s="140"/>
      <c r="BP122" s="140"/>
      <c r="BQ122" s="140"/>
      <c r="BR122" s="140"/>
      <c r="BS122" s="140"/>
      <c r="BT122" s="140"/>
      <c r="BU122" s="140"/>
      <c r="BV122" s="140"/>
      <c r="BW122" s="145">
        <f t="shared" ref="BW122:BW123" si="121">IF(SUM(C122:BV122)=0,"",SUM(C122:BV122))</f>
        <v>1734</v>
      </c>
      <c r="BX122" s="141"/>
      <c r="BY122" s="11"/>
      <c r="BZ122" s="83" t="s">
        <v>189</v>
      </c>
      <c r="CA122" s="14"/>
      <c r="CB122" s="33">
        <v>1734</v>
      </c>
      <c r="CC122" s="33">
        <f>+BW122-CB122</f>
        <v>0</v>
      </c>
    </row>
    <row r="123" spans="1:81" x14ac:dyDescent="0.25">
      <c r="A123" s="84" t="s">
        <v>190</v>
      </c>
      <c r="B123" s="9" t="s">
        <v>96</v>
      </c>
      <c r="C123" s="42"/>
      <c r="D123" s="42"/>
      <c r="E123" s="42"/>
      <c r="F123" s="42"/>
      <c r="G123" s="42"/>
      <c r="H123" s="42"/>
      <c r="I123" s="42"/>
      <c r="J123" s="42"/>
      <c r="K123" s="42"/>
      <c r="L123" s="42"/>
      <c r="M123" s="42"/>
      <c r="N123" s="39">
        <v>2</v>
      </c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  <c r="AC123" s="42"/>
      <c r="AD123" s="42"/>
      <c r="AE123" s="42"/>
      <c r="AF123" s="39">
        <v>5</v>
      </c>
      <c r="AG123" s="42"/>
      <c r="AH123" s="42"/>
      <c r="AI123" s="42"/>
      <c r="AJ123" s="42"/>
      <c r="AK123" s="42"/>
      <c r="AL123" s="42"/>
      <c r="AM123" s="42"/>
      <c r="AN123" s="42"/>
      <c r="AO123" s="42"/>
      <c r="AP123" s="42"/>
      <c r="AQ123" s="42"/>
      <c r="AR123" s="42"/>
      <c r="AS123" s="42"/>
      <c r="AT123" s="42"/>
      <c r="AU123" s="42"/>
      <c r="AV123" s="42"/>
      <c r="AW123" s="42"/>
      <c r="AX123" s="42"/>
      <c r="AY123" s="42"/>
      <c r="AZ123" s="42"/>
      <c r="BA123" s="42"/>
      <c r="BB123" s="39">
        <v>5</v>
      </c>
      <c r="BC123" s="42"/>
      <c r="BD123" s="42"/>
      <c r="BE123" s="42"/>
      <c r="BF123" s="42"/>
      <c r="BG123" s="42"/>
      <c r="BH123" s="140"/>
      <c r="BI123" s="42"/>
      <c r="BJ123" s="42"/>
      <c r="BK123" s="42"/>
      <c r="BL123" s="140"/>
      <c r="BM123" s="140"/>
      <c r="BN123" s="140"/>
      <c r="BO123" s="140"/>
      <c r="BP123" s="140"/>
      <c r="BQ123" s="140"/>
      <c r="BR123" s="140"/>
      <c r="BS123" s="140"/>
      <c r="BT123" s="140"/>
      <c r="BU123" s="140"/>
      <c r="BV123" s="140"/>
      <c r="BW123" s="145">
        <f t="shared" si="121"/>
        <v>12</v>
      </c>
      <c r="BX123" s="143">
        <f t="shared" ref="BX123" si="122">IF(COUNTA(C123:BV123)=0,"",COUNTA(C123:BV123))</f>
        <v>3</v>
      </c>
      <c r="BY123" s="11"/>
      <c r="BZ123" s="84" t="s">
        <v>190</v>
      </c>
      <c r="CA123" s="14"/>
      <c r="CB123" s="33">
        <v>12</v>
      </c>
      <c r="CC123" s="33">
        <f>+BW123-CB123</f>
        <v>0</v>
      </c>
    </row>
    <row r="124" spans="1:81" x14ac:dyDescent="0.25">
      <c r="A124" s="85" t="s">
        <v>191</v>
      </c>
      <c r="B124" s="9" t="s">
        <v>98</v>
      </c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0">
        <f>IF(N122="","",N122/N123)</f>
        <v>144.5</v>
      </c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0">
        <f>IF(AF122="","",AF122/AF123)</f>
        <v>142.6</v>
      </c>
      <c r="AG124" s="35"/>
      <c r="AH124" s="35"/>
      <c r="AI124" s="35"/>
      <c r="AJ124" s="35"/>
      <c r="AK124" s="35"/>
      <c r="AL124" s="35"/>
      <c r="AM124" s="35"/>
      <c r="AN124" s="35"/>
      <c r="AO124" s="35"/>
      <c r="AP124" s="35"/>
      <c r="AQ124" s="35"/>
      <c r="AR124" s="35"/>
      <c r="AS124" s="35"/>
      <c r="AT124" s="35"/>
      <c r="AU124" s="35"/>
      <c r="AV124" s="35"/>
      <c r="AW124" s="35"/>
      <c r="AX124" s="35"/>
      <c r="AY124" s="35"/>
      <c r="AZ124" s="35"/>
      <c r="BA124" s="35"/>
      <c r="BB124" s="30">
        <f>IF(BB122="","",BB122/BB123)</f>
        <v>146.4</v>
      </c>
      <c r="BC124" s="35"/>
      <c r="BD124" s="35"/>
      <c r="BE124" s="35"/>
      <c r="BF124" s="35"/>
      <c r="BG124" s="35"/>
      <c r="BH124" s="138"/>
      <c r="BI124" s="35"/>
      <c r="BJ124" s="35"/>
      <c r="BK124" s="35"/>
      <c r="BL124" s="138"/>
      <c r="BM124" s="138"/>
      <c r="BN124" s="138"/>
      <c r="BO124" s="138"/>
      <c r="BP124" s="138"/>
      <c r="BQ124" s="138"/>
      <c r="BR124" s="138"/>
      <c r="BS124" s="138"/>
      <c r="BT124" s="138"/>
      <c r="BU124" s="138"/>
      <c r="BV124" s="138"/>
      <c r="BW124" s="144">
        <f t="shared" ref="BW124" si="123">IF(BW122="","",BW122/BW123)</f>
        <v>144.5</v>
      </c>
      <c r="BX124" s="142"/>
      <c r="BY124" s="11"/>
      <c r="BZ124" s="85" t="s">
        <v>191</v>
      </c>
      <c r="CA124" s="14"/>
      <c r="CB124" s="30">
        <f>IF(CB122="","",CB122/CB123)</f>
        <v>144.5</v>
      </c>
      <c r="CC124" s="57"/>
    </row>
    <row r="125" spans="1:81" x14ac:dyDescent="0.25">
      <c r="A125" s="93" t="s">
        <v>192</v>
      </c>
      <c r="B125" s="7" t="s">
        <v>94</v>
      </c>
      <c r="C125" s="42"/>
      <c r="D125" s="42"/>
      <c r="E125" s="42"/>
      <c r="F125" s="39">
        <v>1074</v>
      </c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F125" s="39"/>
      <c r="AG125" s="39"/>
      <c r="AH125" s="39"/>
      <c r="AI125" s="39"/>
      <c r="AJ125" s="39"/>
      <c r="AK125" s="39"/>
      <c r="AL125" s="39"/>
      <c r="AM125" s="39"/>
      <c r="AN125" s="42"/>
      <c r="AO125" s="42"/>
      <c r="AP125" s="42"/>
      <c r="AQ125" s="42"/>
      <c r="AR125" s="42"/>
      <c r="AS125" s="42"/>
      <c r="AT125" s="42"/>
      <c r="AU125" s="42"/>
      <c r="AV125" s="42"/>
      <c r="AW125" s="42"/>
      <c r="AX125" s="42"/>
      <c r="AY125" s="42"/>
      <c r="AZ125" s="42"/>
      <c r="BA125" s="42"/>
      <c r="BB125" s="42"/>
      <c r="BC125" s="42"/>
      <c r="BD125" s="42"/>
      <c r="BE125" s="42"/>
      <c r="BF125" s="42"/>
      <c r="BG125" s="42"/>
      <c r="BH125" s="140"/>
      <c r="BI125" s="42"/>
      <c r="BJ125" s="42"/>
      <c r="BK125" s="42"/>
      <c r="BL125" s="139">
        <v>981</v>
      </c>
      <c r="BM125" s="146"/>
      <c r="BN125" s="146"/>
      <c r="BO125" s="146"/>
      <c r="BP125" s="146"/>
      <c r="BQ125" s="146"/>
      <c r="BR125" s="146"/>
      <c r="BS125" s="146">
        <v>1042</v>
      </c>
      <c r="BT125" s="146"/>
      <c r="BU125" s="146"/>
      <c r="BV125" s="146"/>
      <c r="BW125" s="145">
        <f t="shared" ref="BW125:BW126" si="124">IF(SUM(C125:BV125)=0,"",SUM(C125:BV125))</f>
        <v>3097</v>
      </c>
      <c r="BX125" s="141"/>
      <c r="BY125" s="11"/>
      <c r="BZ125" s="93" t="s">
        <v>192</v>
      </c>
      <c r="CA125" s="14"/>
      <c r="CB125" s="33">
        <v>3097</v>
      </c>
      <c r="CC125" s="33">
        <f>+BW125-CB125</f>
        <v>0</v>
      </c>
    </row>
    <row r="126" spans="1:81" x14ac:dyDescent="0.25">
      <c r="A126" s="88" t="s">
        <v>151</v>
      </c>
      <c r="B126" s="9" t="s">
        <v>96</v>
      </c>
      <c r="C126" s="42"/>
      <c r="D126" s="42"/>
      <c r="E126" s="42"/>
      <c r="F126" s="39">
        <v>9</v>
      </c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F126" s="39"/>
      <c r="AG126" s="39"/>
      <c r="AH126" s="39"/>
      <c r="AI126" s="39"/>
      <c r="AJ126" s="39"/>
      <c r="AK126" s="39"/>
      <c r="AL126" s="39"/>
      <c r="AM126" s="39"/>
      <c r="AN126" s="42"/>
      <c r="AO126" s="42"/>
      <c r="AP126" s="42"/>
      <c r="AQ126" s="42"/>
      <c r="AR126" s="42"/>
      <c r="AS126" s="42"/>
      <c r="AT126" s="42"/>
      <c r="AU126" s="42"/>
      <c r="AV126" s="42"/>
      <c r="AW126" s="42"/>
      <c r="AX126" s="42"/>
      <c r="AY126" s="42"/>
      <c r="AZ126" s="42"/>
      <c r="BA126" s="42"/>
      <c r="BB126" s="42"/>
      <c r="BC126" s="42"/>
      <c r="BD126" s="42"/>
      <c r="BE126" s="42"/>
      <c r="BF126" s="42"/>
      <c r="BG126" s="42"/>
      <c r="BH126" s="140"/>
      <c r="BI126" s="42"/>
      <c r="BJ126" s="42"/>
      <c r="BK126" s="42"/>
      <c r="BL126" s="139">
        <v>8</v>
      </c>
      <c r="BM126" s="146"/>
      <c r="BN126" s="146"/>
      <c r="BO126" s="146"/>
      <c r="BP126" s="146"/>
      <c r="BQ126" s="146"/>
      <c r="BR126" s="146"/>
      <c r="BS126" s="146">
        <v>9</v>
      </c>
      <c r="BT126" s="146"/>
      <c r="BU126" s="146"/>
      <c r="BV126" s="146"/>
      <c r="BW126" s="145">
        <f t="shared" si="124"/>
        <v>26</v>
      </c>
      <c r="BX126" s="143">
        <f t="shared" ref="BX126" si="125">IF(COUNTA(C126:BV126)=0,"",COUNTA(C126:BV126))</f>
        <v>3</v>
      </c>
      <c r="BY126" s="11"/>
      <c r="BZ126" s="88" t="s">
        <v>151</v>
      </c>
      <c r="CA126" s="14"/>
      <c r="CB126" s="33">
        <v>26</v>
      </c>
      <c r="CC126" s="33">
        <f>+BW126-CB126</f>
        <v>0</v>
      </c>
    </row>
    <row r="127" spans="1:81" x14ac:dyDescent="0.25">
      <c r="A127" s="82" t="s">
        <v>193</v>
      </c>
      <c r="B127" s="9" t="s">
        <v>98</v>
      </c>
      <c r="C127" s="42"/>
      <c r="D127" s="42"/>
      <c r="E127" s="42"/>
      <c r="F127" s="30">
        <f>IF(F125="","",F125/F126)</f>
        <v>119.33333333333333</v>
      </c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0"/>
      <c r="AJ127" s="30"/>
      <c r="AK127" s="30"/>
      <c r="AL127" s="30"/>
      <c r="AM127" s="30"/>
      <c r="AN127" s="42"/>
      <c r="AO127" s="42"/>
      <c r="AP127" s="42"/>
      <c r="AQ127" s="35"/>
      <c r="AR127" s="35"/>
      <c r="AS127" s="35"/>
      <c r="AT127" s="35"/>
      <c r="AU127" s="35"/>
      <c r="AV127" s="35"/>
      <c r="AW127" s="35"/>
      <c r="AX127" s="35"/>
      <c r="AY127" s="35"/>
      <c r="AZ127" s="35"/>
      <c r="BA127" s="35"/>
      <c r="BB127" s="35"/>
      <c r="BC127" s="35"/>
      <c r="BD127" s="35"/>
      <c r="BE127" s="35"/>
      <c r="BF127" s="35"/>
      <c r="BG127" s="35"/>
      <c r="BH127" s="138"/>
      <c r="BI127" s="35"/>
      <c r="BJ127" s="35"/>
      <c r="BK127" s="35"/>
      <c r="BL127" s="144">
        <f>IF(BL125="","",BL125/BL126)</f>
        <v>122.625</v>
      </c>
      <c r="BM127" s="144"/>
      <c r="BN127" s="144"/>
      <c r="BO127" s="144"/>
      <c r="BP127" s="144"/>
      <c r="BQ127" s="144"/>
      <c r="BR127" s="144"/>
      <c r="BS127" s="144">
        <f>IF(BS125="","",BS125/BS126)</f>
        <v>115.77777777777777</v>
      </c>
      <c r="BT127" s="144"/>
      <c r="BU127" s="144"/>
      <c r="BV127" s="144"/>
      <c r="BW127" s="144">
        <f t="shared" ref="BW127" si="126">IF(BW125="","",BW125/BW126)</f>
        <v>119.11538461538461</v>
      </c>
      <c r="BX127" s="142"/>
      <c r="BY127" s="11"/>
      <c r="BZ127" s="82" t="s">
        <v>193</v>
      </c>
      <c r="CA127" s="14"/>
      <c r="CB127" s="30">
        <f>IF(CB125="","",CB125/CB126)</f>
        <v>119.11538461538461</v>
      </c>
      <c r="CC127" s="57"/>
    </row>
    <row r="128" spans="1:81" x14ac:dyDescent="0.25">
      <c r="A128" s="16"/>
      <c r="B128" s="7" t="s">
        <v>94</v>
      </c>
      <c r="C128" s="137">
        <f t="shared" ref="C128:BE128" si="127">C11+C14+C17+C20+C23+C26+C29+C32+C35+C38+C41+C44+C47+C50+C53+C56+C59+C62+C65+C68+C71+C74+C77+C80+C83+C86+C89+C92+C95+C98+C101+C104+C107+C110+C113+C116+C119+C122+C125</f>
        <v>2530</v>
      </c>
      <c r="D128" s="137">
        <f t="shared" si="127"/>
        <v>12895</v>
      </c>
      <c r="E128" s="137">
        <f t="shared" si="127"/>
        <v>4190</v>
      </c>
      <c r="F128" s="137">
        <f t="shared" si="127"/>
        <v>6438</v>
      </c>
      <c r="G128" s="137">
        <f t="shared" si="127"/>
        <v>6990</v>
      </c>
      <c r="H128" s="137">
        <f t="shared" si="127"/>
        <v>4600</v>
      </c>
      <c r="I128" s="137">
        <f t="shared" si="127"/>
        <v>17981</v>
      </c>
      <c r="J128" s="137">
        <f t="shared" si="127"/>
        <v>2122</v>
      </c>
      <c r="K128" s="137">
        <f t="shared" si="127"/>
        <v>1879</v>
      </c>
      <c r="L128" s="137">
        <f t="shared" si="127"/>
        <v>27091</v>
      </c>
      <c r="M128" s="137">
        <f t="shared" si="127"/>
        <v>6269</v>
      </c>
      <c r="N128" s="137">
        <f t="shared" si="127"/>
        <v>4495</v>
      </c>
      <c r="O128" s="137">
        <f t="shared" si="127"/>
        <v>3728</v>
      </c>
      <c r="P128" s="137">
        <f t="shared" si="127"/>
        <v>1121</v>
      </c>
      <c r="Q128" s="137">
        <f t="shared" si="127"/>
        <v>12463</v>
      </c>
      <c r="R128" s="137">
        <f t="shared" si="127"/>
        <v>7467</v>
      </c>
      <c r="S128" s="137">
        <f t="shared" si="127"/>
        <v>20068</v>
      </c>
      <c r="T128" s="137">
        <f t="shared" si="127"/>
        <v>7445</v>
      </c>
      <c r="U128" s="137">
        <f t="shared" si="127"/>
        <v>4749</v>
      </c>
      <c r="V128" s="137">
        <f t="shared" si="127"/>
        <v>1381</v>
      </c>
      <c r="W128" s="137">
        <f t="shared" si="127"/>
        <v>4736</v>
      </c>
      <c r="X128" s="137">
        <f t="shared" si="127"/>
        <v>7862</v>
      </c>
      <c r="Y128" s="137">
        <f t="shared" si="127"/>
        <v>2786</v>
      </c>
      <c r="Z128" s="137">
        <f t="shared" si="127"/>
        <v>5067</v>
      </c>
      <c r="AA128" s="137">
        <f t="shared" si="127"/>
        <v>2805</v>
      </c>
      <c r="AB128" s="137">
        <f t="shared" si="127"/>
        <v>10569</v>
      </c>
      <c r="AC128" s="137">
        <f t="shared" si="127"/>
        <v>2506</v>
      </c>
      <c r="AD128" s="137">
        <f t="shared" si="127"/>
        <v>6087</v>
      </c>
      <c r="AE128" s="137">
        <f t="shared" si="127"/>
        <v>6729</v>
      </c>
      <c r="AF128" s="137">
        <f t="shared" si="127"/>
        <v>3886</v>
      </c>
      <c r="AG128" s="137">
        <f t="shared" si="127"/>
        <v>3977</v>
      </c>
      <c r="AH128" s="137">
        <f t="shared" si="127"/>
        <v>10666</v>
      </c>
      <c r="AI128" s="137">
        <f t="shared" si="127"/>
        <v>1217</v>
      </c>
      <c r="AJ128" s="137">
        <f t="shared" si="127"/>
        <v>6124</v>
      </c>
      <c r="AK128" s="137">
        <f t="shared" si="127"/>
        <v>6424</v>
      </c>
      <c r="AL128" s="137">
        <f t="shared" si="127"/>
        <v>3346</v>
      </c>
      <c r="AM128" s="137">
        <f t="shared" si="127"/>
        <v>10777</v>
      </c>
      <c r="AN128" s="137">
        <f t="shared" si="127"/>
        <v>18223</v>
      </c>
      <c r="AO128" s="137">
        <f t="shared" si="127"/>
        <v>17282</v>
      </c>
      <c r="AP128" s="137">
        <f t="shared" si="127"/>
        <v>20776</v>
      </c>
      <c r="AQ128" s="137">
        <f t="shared" si="127"/>
        <v>2060</v>
      </c>
      <c r="AR128" s="137">
        <f t="shared" si="127"/>
        <v>5135</v>
      </c>
      <c r="AS128" s="137">
        <f t="shared" si="127"/>
        <v>5399</v>
      </c>
      <c r="AT128" s="137">
        <f t="shared" si="127"/>
        <v>16232</v>
      </c>
      <c r="AU128" s="137">
        <f t="shared" si="127"/>
        <v>7783</v>
      </c>
      <c r="AV128" s="137">
        <f t="shared" si="127"/>
        <v>15893</v>
      </c>
      <c r="AW128" s="137">
        <f t="shared" si="127"/>
        <v>13171</v>
      </c>
      <c r="AX128" s="137">
        <f t="shared" si="127"/>
        <v>1897</v>
      </c>
      <c r="AY128" s="137">
        <f t="shared" si="127"/>
        <v>7282</v>
      </c>
      <c r="AZ128" s="137">
        <f t="shared" si="127"/>
        <v>4232</v>
      </c>
      <c r="BA128" s="137">
        <f t="shared" si="127"/>
        <v>12618</v>
      </c>
      <c r="BB128" s="137">
        <f t="shared" si="127"/>
        <v>3627</v>
      </c>
      <c r="BC128" s="137">
        <f t="shared" si="127"/>
        <v>3805</v>
      </c>
      <c r="BD128" s="137">
        <f t="shared" si="127"/>
        <v>2682</v>
      </c>
      <c r="BE128" s="137">
        <f t="shared" si="127"/>
        <v>8077</v>
      </c>
      <c r="BF128" s="137">
        <f t="shared" ref="BF128:BK128" si="128">BF11+BF14+BF17+BF20+BF23+BF26+BF29+BF32+BF35+BF38+BF41+BF44+BF47+BF50+BF53+BF56+BF59+BF62+BF65+BF68+BF71+BF74+BF77+BF80+BF83+BF86+BF89+BF92+BF95+BF98+BF101+BF104+BF107+BF110+BF113+BF116+BF119+BF122+BF125</f>
        <v>4838</v>
      </c>
      <c r="BG128" s="137">
        <f t="shared" si="128"/>
        <v>5589</v>
      </c>
      <c r="BH128" s="137">
        <f t="shared" si="128"/>
        <v>7321</v>
      </c>
      <c r="BI128" s="137">
        <f t="shared" si="128"/>
        <v>3028</v>
      </c>
      <c r="BJ128" s="137">
        <f t="shared" si="128"/>
        <v>13022</v>
      </c>
      <c r="BK128" s="137">
        <f t="shared" si="128"/>
        <v>1938</v>
      </c>
      <c r="BL128" s="137">
        <f>BL11+BL14+BL17+BL20+BL23+BL26+BL29+BL32+BL35+BL38+BL41+BL44+BL47+BL50+BL53+BL56+BL59+BL62+BL65+BL68+BL71+BL74+BL77+BL80+BL83+BL86+BL89+BL92+BL95+BL98+BL101+BL104+BL107+BL110+BL113+BL116+BL119+BL122+BL125</f>
        <v>23203</v>
      </c>
      <c r="BM128" s="137">
        <f t="shared" ref="BM128:BP128" si="129">BM11+BM14+BM17+BM20+BM23+BM26+BM29+BM32+BM35+BM38+BM41+BM44+BM47+BM50+BM53+BM56+BM59+BM62+BM65+BM68+BM71+BM74+BM77+BM80+BM83+BM86+BM89+BM92+BM95+BM98+BM101+BM104+BM107+BM110+BM113+BM116+BM119+BM122+BM125</f>
        <v>1867</v>
      </c>
      <c r="BN128" s="137">
        <f t="shared" si="129"/>
        <v>13297</v>
      </c>
      <c r="BO128" s="137">
        <f t="shared" si="129"/>
        <v>6862</v>
      </c>
      <c r="BP128" s="137">
        <f t="shared" si="129"/>
        <v>15023</v>
      </c>
      <c r="BQ128" s="137">
        <f t="shared" ref="BQ128:BV128" si="130">BQ11+BQ14+BQ17+BQ20+BQ23+BQ26+BQ29+BQ32+BQ35+BQ38+BQ41+BQ44+BQ47+BQ50+BQ53+BQ56+BQ59+BQ62+BQ65+BQ68+BQ71+BQ74+BQ77+BQ80+BQ83+BQ86+BQ89+BQ92+BQ95+BQ98+BQ101+BQ104+BQ107+BQ110+BQ113+BQ116+BQ119+BQ122+BQ125</f>
        <v>12708</v>
      </c>
      <c r="BR128" s="137">
        <f t="shared" si="130"/>
        <v>2966</v>
      </c>
      <c r="BS128" s="137">
        <f t="shared" si="130"/>
        <v>5980</v>
      </c>
      <c r="BT128" s="137">
        <f t="shared" si="130"/>
        <v>7450</v>
      </c>
      <c r="BU128" s="137">
        <f t="shared" si="130"/>
        <v>995</v>
      </c>
      <c r="BV128" s="137">
        <f t="shared" si="130"/>
        <v>3085</v>
      </c>
      <c r="BW128" s="33">
        <f>SUM(C128:BV128)</f>
        <v>546812</v>
      </c>
      <c r="BX128" s="40"/>
      <c r="BY128" s="17"/>
      <c r="BZ128" s="16"/>
      <c r="CA128" s="17"/>
      <c r="CB128" s="31">
        <f>CB11+CB14+CB17+CB20+CB23+CB26+CB29+CB32+CB35+CB38+CB41+CB44+CB47+CB50+CB53+CB56+CB59+CB62+CB65+CB68+CB71+CB74+CB77+CB80+CB83+CB86+CB89+CB92+CB95+CB98+CB101+CB104+CB107+CB110+CB113+CB116+CB119+CB122+CB125</f>
        <v>539950</v>
      </c>
      <c r="CC128" s="45">
        <f>+BW128-CB128</f>
        <v>6862</v>
      </c>
    </row>
    <row r="129" spans="1:81" x14ac:dyDescent="0.25">
      <c r="A129" s="18"/>
      <c r="B129" s="19" t="s">
        <v>96</v>
      </c>
      <c r="C129" s="146">
        <f t="shared" ref="C129:BE129" si="131">C12+C15+C18+C21+C24+C27+C30+C33+C36+C39+C42+C45+C48+C51+C54+C57+C60+C63+C66+C69+C72+C75+C78+C81+C84+C87+C90+C93+C96+C99+C102+C105+C108+C111+C114+C117+C120+C123+C126</f>
        <v>14</v>
      </c>
      <c r="D129" s="146">
        <f t="shared" si="131"/>
        <v>72</v>
      </c>
      <c r="E129" s="146">
        <f t="shared" si="131"/>
        <v>27</v>
      </c>
      <c r="F129" s="146">
        <f t="shared" si="131"/>
        <v>45</v>
      </c>
      <c r="G129" s="146">
        <f t="shared" si="131"/>
        <v>44</v>
      </c>
      <c r="H129" s="146">
        <f t="shared" si="131"/>
        <v>28</v>
      </c>
      <c r="I129" s="146">
        <f t="shared" si="131"/>
        <v>102</v>
      </c>
      <c r="J129" s="146">
        <f t="shared" si="131"/>
        <v>12</v>
      </c>
      <c r="K129" s="146">
        <f t="shared" si="131"/>
        <v>12</v>
      </c>
      <c r="L129" s="146">
        <f t="shared" si="131"/>
        <v>144</v>
      </c>
      <c r="M129" s="146">
        <f t="shared" si="131"/>
        <v>35</v>
      </c>
      <c r="N129" s="146">
        <f t="shared" si="131"/>
        <v>25</v>
      </c>
      <c r="O129" s="146">
        <f t="shared" si="131"/>
        <v>27</v>
      </c>
      <c r="P129" s="146">
        <f t="shared" si="131"/>
        <v>6</v>
      </c>
      <c r="Q129" s="146">
        <f t="shared" si="131"/>
        <v>72</v>
      </c>
      <c r="R129" s="146">
        <f t="shared" si="131"/>
        <v>42</v>
      </c>
      <c r="S129" s="146">
        <f t="shared" si="131"/>
        <v>112</v>
      </c>
      <c r="T129" s="146">
        <f t="shared" si="131"/>
        <v>44</v>
      </c>
      <c r="U129" s="146">
        <f t="shared" si="131"/>
        <v>28</v>
      </c>
      <c r="V129" s="146">
        <f t="shared" si="131"/>
        <v>8</v>
      </c>
      <c r="W129" s="146">
        <f t="shared" si="131"/>
        <v>28</v>
      </c>
      <c r="X129" s="146">
        <f t="shared" si="131"/>
        <v>42</v>
      </c>
      <c r="Y129" s="146">
        <f t="shared" si="131"/>
        <v>18</v>
      </c>
      <c r="Z129" s="146">
        <f t="shared" si="131"/>
        <v>36</v>
      </c>
      <c r="AA129" s="146">
        <f t="shared" si="131"/>
        <v>16</v>
      </c>
      <c r="AB129" s="146">
        <f t="shared" si="131"/>
        <v>60</v>
      </c>
      <c r="AC129" s="146">
        <f t="shared" si="131"/>
        <v>16</v>
      </c>
      <c r="AD129" s="146">
        <f t="shared" si="131"/>
        <v>34</v>
      </c>
      <c r="AE129" s="146">
        <f t="shared" si="131"/>
        <v>35</v>
      </c>
      <c r="AF129" s="146">
        <f t="shared" si="131"/>
        <v>25</v>
      </c>
      <c r="AG129" s="146">
        <f t="shared" si="131"/>
        <v>27</v>
      </c>
      <c r="AH129" s="146">
        <f t="shared" si="131"/>
        <v>60</v>
      </c>
      <c r="AI129" s="146">
        <f t="shared" si="131"/>
        <v>8</v>
      </c>
      <c r="AJ129" s="146">
        <f t="shared" si="131"/>
        <v>36</v>
      </c>
      <c r="AK129" s="146">
        <f t="shared" si="131"/>
        <v>36</v>
      </c>
      <c r="AL129" s="146">
        <f t="shared" si="131"/>
        <v>20</v>
      </c>
      <c r="AM129" s="146">
        <f t="shared" si="131"/>
        <v>64</v>
      </c>
      <c r="AN129" s="146">
        <f t="shared" si="131"/>
        <v>105</v>
      </c>
      <c r="AO129" s="146">
        <f t="shared" si="131"/>
        <v>98</v>
      </c>
      <c r="AP129" s="146">
        <f t="shared" si="131"/>
        <v>120</v>
      </c>
      <c r="AQ129" s="146">
        <f t="shared" si="131"/>
        <v>12</v>
      </c>
      <c r="AR129" s="146">
        <f t="shared" si="131"/>
        <v>32</v>
      </c>
      <c r="AS129" s="146">
        <f t="shared" si="131"/>
        <v>36</v>
      </c>
      <c r="AT129" s="146">
        <f t="shared" si="131"/>
        <v>90</v>
      </c>
      <c r="AU129" s="146">
        <f t="shared" si="131"/>
        <v>44</v>
      </c>
      <c r="AV129" s="146">
        <f t="shared" si="131"/>
        <v>90</v>
      </c>
      <c r="AW129" s="146">
        <f t="shared" si="131"/>
        <v>75</v>
      </c>
      <c r="AX129" s="146">
        <f t="shared" si="131"/>
        <v>11</v>
      </c>
      <c r="AY129" s="146">
        <f t="shared" si="131"/>
        <v>44</v>
      </c>
      <c r="AZ129" s="146">
        <f t="shared" si="131"/>
        <v>28</v>
      </c>
      <c r="BA129" s="146">
        <f t="shared" si="131"/>
        <v>70</v>
      </c>
      <c r="BB129" s="146">
        <f t="shared" si="131"/>
        <v>25</v>
      </c>
      <c r="BC129" s="146">
        <f t="shared" si="131"/>
        <v>27</v>
      </c>
      <c r="BD129" s="146">
        <f t="shared" si="131"/>
        <v>16</v>
      </c>
      <c r="BE129" s="146">
        <f t="shared" si="131"/>
        <v>56</v>
      </c>
      <c r="BF129" s="146">
        <f t="shared" ref="BF129:BK129" si="132">BF12+BF15+BF18+BF21+BF24+BF27+BF30+BF33+BF36+BF39+BF42+BF45+BF48+BF51+BF54+BF57+BF60+BF63+BF66+BF69+BF72+BF75+BF78+BF81+BF84+BF87+BF90+BF93+BF96+BF99+BF102+BF105+BF108+BF111+BF114+BF117+BF120+BF123+BF126</f>
        <v>28</v>
      </c>
      <c r="BG129" s="146">
        <f t="shared" si="132"/>
        <v>32</v>
      </c>
      <c r="BH129" s="146">
        <f t="shared" si="132"/>
        <v>42</v>
      </c>
      <c r="BI129" s="146">
        <f t="shared" si="132"/>
        <v>18</v>
      </c>
      <c r="BJ129" s="146">
        <f t="shared" si="132"/>
        <v>70</v>
      </c>
      <c r="BK129" s="146">
        <f t="shared" si="132"/>
        <v>12</v>
      </c>
      <c r="BL129" s="139">
        <f>BL12+BL15+BL18+BL21+BL24+BL27+BL30+BL33+BL36+BL39+BL42+BL45+BL48+BL51+BL54+BL57+BL60+BL63+BL66+BL69+BL72+BL75+BL78+BL81+BL84+BL87+BL90+BL93+BL96+BL99+BL102+BL105+BL108+BL111+BL114+BL117+BL120+BL123+BL126</f>
        <v>140</v>
      </c>
      <c r="BM129" s="146">
        <f t="shared" ref="BM129:BP129" si="133">BM12+BM15+BM18+BM21+BM24+BM27+BM30+BM33+BM36+BM39+BM42+BM45+BM48+BM51+BM54+BM57+BM60+BM63+BM66+BM69+BM72+BM75+BM78+BM81+BM84+BM87+BM90+BM93+BM96+BM99+BM102+BM105+BM108+BM111+BM114+BM117+BM120+BM123+BM126</f>
        <v>12</v>
      </c>
      <c r="BN129" s="146">
        <f t="shared" si="133"/>
        <v>80</v>
      </c>
      <c r="BO129" s="146">
        <f t="shared" si="133"/>
        <v>40</v>
      </c>
      <c r="BP129" s="146">
        <f t="shared" si="133"/>
        <v>84</v>
      </c>
      <c r="BQ129" s="146">
        <f t="shared" ref="BQ129:BV129" si="134">BQ12+BQ15+BQ18+BQ21+BQ24+BQ27+BQ30+BQ33+BQ36+BQ39+BQ42+BQ45+BQ48+BQ51+BQ54+BQ57+BQ60+BQ63+BQ66+BQ69+BQ72+BQ75+BQ78+BQ81+BQ84+BQ87+BQ90+BQ93+BQ96+BQ99+BQ102+BQ105+BQ108+BQ111+BQ114+BQ117+BQ120+BQ123+BQ126</f>
        <v>72</v>
      </c>
      <c r="BR129" s="146">
        <f t="shared" si="134"/>
        <v>18</v>
      </c>
      <c r="BS129" s="146">
        <f t="shared" si="134"/>
        <v>45</v>
      </c>
      <c r="BT129" s="146">
        <f t="shared" si="134"/>
        <v>42</v>
      </c>
      <c r="BU129" s="146">
        <f t="shared" si="134"/>
        <v>6</v>
      </c>
      <c r="BV129" s="146">
        <f t="shared" si="134"/>
        <v>18</v>
      </c>
      <c r="BW129" s="33">
        <f>SUM(C129:BV129)</f>
        <v>3198</v>
      </c>
      <c r="BX129" s="78">
        <f>SUM(BX12:BX128)</f>
        <v>352</v>
      </c>
      <c r="BY129" s="17"/>
      <c r="BZ129" s="18" t="s">
        <v>200</v>
      </c>
      <c r="CA129" s="17"/>
      <c r="CB129" s="33">
        <f>CB12+CB15+CB18+CB21+CB24+CB27+CB30+CB33+CB36+CB39+CB42+CB45+CB48+CB51+CB54+CB57+CB60+CB63+CB66+CB69+CB72+CB75+CB78+CB81+CB84+CB87+CB90+CB93+CB96+CB99+CB102+CB105+CB108+CB111+CB114+CB117+CB120+CB123+CB126</f>
        <v>3158</v>
      </c>
      <c r="CC129" s="75">
        <f>CC12+CC15+CC18+CC21+CC24+CC27+CC30+CC33+CC36+CC39+CC42+CC45+CC48+CC51+CC54+CC57+CC60+CC66+CC69+CC72+CC75+CC78+CC81+CC84+CC87+CC90+CC93+CC96+CC99+CC102+CC105+CC108+CC117+CC120</f>
        <v>40</v>
      </c>
    </row>
    <row r="130" spans="1:81" x14ac:dyDescent="0.25">
      <c r="A130" s="16"/>
      <c r="B130" s="9" t="s">
        <v>98</v>
      </c>
      <c r="C130" s="35">
        <f t="shared" ref="C130:AJ130" si="135">IF(C129=0,"",(C128/C129))</f>
        <v>180.71428571428572</v>
      </c>
      <c r="D130" s="35">
        <f t="shared" si="135"/>
        <v>179.09722222222223</v>
      </c>
      <c r="E130" s="35">
        <f t="shared" si="135"/>
        <v>155.18518518518519</v>
      </c>
      <c r="F130" s="35">
        <f t="shared" si="135"/>
        <v>143.06666666666666</v>
      </c>
      <c r="G130" s="35">
        <f t="shared" si="135"/>
        <v>158.86363636363637</v>
      </c>
      <c r="H130" s="35">
        <f t="shared" si="135"/>
        <v>164.28571428571428</v>
      </c>
      <c r="I130" s="35">
        <f t="shared" si="135"/>
        <v>176.28431372549019</v>
      </c>
      <c r="J130" s="35">
        <f t="shared" si="135"/>
        <v>176.83333333333334</v>
      </c>
      <c r="K130" s="35">
        <f t="shared" si="135"/>
        <v>156.58333333333334</v>
      </c>
      <c r="L130" s="35">
        <f t="shared" si="135"/>
        <v>188.13194444444446</v>
      </c>
      <c r="M130" s="35">
        <f t="shared" si="135"/>
        <v>179.11428571428573</v>
      </c>
      <c r="N130" s="35">
        <f t="shared" si="135"/>
        <v>179.8</v>
      </c>
      <c r="O130" s="35">
        <f t="shared" si="135"/>
        <v>138.07407407407408</v>
      </c>
      <c r="P130" s="35">
        <f t="shared" si="135"/>
        <v>186.83333333333334</v>
      </c>
      <c r="Q130" s="35">
        <f t="shared" si="135"/>
        <v>173.09722222222223</v>
      </c>
      <c r="R130" s="35">
        <f t="shared" si="135"/>
        <v>177.78571428571428</v>
      </c>
      <c r="S130" s="35">
        <f t="shared" si="135"/>
        <v>179.17857142857142</v>
      </c>
      <c r="T130" s="35">
        <f t="shared" si="135"/>
        <v>169.20454545454547</v>
      </c>
      <c r="U130" s="35">
        <f t="shared" si="135"/>
        <v>169.60714285714286</v>
      </c>
      <c r="V130" s="35">
        <f t="shared" si="135"/>
        <v>172.625</v>
      </c>
      <c r="W130" s="35">
        <f t="shared" si="135"/>
        <v>169.14285714285714</v>
      </c>
      <c r="X130" s="35">
        <f t="shared" si="135"/>
        <v>187.1904761904762</v>
      </c>
      <c r="Y130" s="35">
        <f t="shared" si="135"/>
        <v>154.77777777777777</v>
      </c>
      <c r="Z130" s="35">
        <f t="shared" si="135"/>
        <v>140.75</v>
      </c>
      <c r="AA130" s="35">
        <f t="shared" si="135"/>
        <v>175.3125</v>
      </c>
      <c r="AB130" s="35">
        <f t="shared" si="135"/>
        <v>176.15</v>
      </c>
      <c r="AC130" s="35">
        <f t="shared" si="135"/>
        <v>156.625</v>
      </c>
      <c r="AD130" s="35">
        <f t="shared" si="135"/>
        <v>179.02941176470588</v>
      </c>
      <c r="AE130" s="35">
        <f t="shared" si="135"/>
        <v>192.25714285714287</v>
      </c>
      <c r="AF130" s="35">
        <f t="shared" si="135"/>
        <v>155.44</v>
      </c>
      <c r="AG130" s="35">
        <f t="shared" si="135"/>
        <v>147.2962962962963</v>
      </c>
      <c r="AH130" s="35">
        <f t="shared" si="135"/>
        <v>177.76666666666668</v>
      </c>
      <c r="AI130" s="35">
        <f t="shared" si="135"/>
        <v>152.125</v>
      </c>
      <c r="AJ130" s="35">
        <f t="shared" si="135"/>
        <v>170.11111111111111</v>
      </c>
      <c r="AK130" s="35">
        <f>IF(AK129=0,"",(AK128/AK129))</f>
        <v>178.44444444444446</v>
      </c>
      <c r="AL130" s="35">
        <f>IF(AL129=0,"",(AL128/AL129))</f>
        <v>167.3</v>
      </c>
      <c r="AM130" s="35">
        <f>IF(AM129=0,"",(AM128/AM129))</f>
        <v>168.390625</v>
      </c>
      <c r="AN130" s="35">
        <f t="shared" ref="AN130:AP130" si="136">IF(AN129=0,"",(AN128/AN129))</f>
        <v>173.55238095238096</v>
      </c>
      <c r="AO130" s="35">
        <f t="shared" si="136"/>
        <v>176.34693877551021</v>
      </c>
      <c r="AP130" s="35">
        <f t="shared" si="136"/>
        <v>173.13333333333333</v>
      </c>
      <c r="AQ130" s="35">
        <f t="shared" ref="AQ130:AV130" si="137">IF(AQ129=0,"",(AQ128/AQ129))</f>
        <v>171.66666666666666</v>
      </c>
      <c r="AR130" s="35">
        <f t="shared" si="137"/>
        <v>160.46875</v>
      </c>
      <c r="AS130" s="35">
        <f t="shared" si="137"/>
        <v>149.97222222222223</v>
      </c>
      <c r="AT130" s="35">
        <f t="shared" si="137"/>
        <v>180.35555555555555</v>
      </c>
      <c r="AU130" s="35">
        <f t="shared" si="137"/>
        <v>176.88636363636363</v>
      </c>
      <c r="AV130" s="35">
        <f t="shared" si="137"/>
        <v>176.5888888888889</v>
      </c>
      <c r="AW130" s="35">
        <f t="shared" ref="AW130:BG130" si="138">IF(AW129=0,"",(AW128/AW129))</f>
        <v>175.61333333333334</v>
      </c>
      <c r="AX130" s="35">
        <f t="shared" si="138"/>
        <v>172.45454545454547</v>
      </c>
      <c r="AY130" s="35">
        <f t="shared" si="138"/>
        <v>165.5</v>
      </c>
      <c r="AZ130" s="35">
        <f t="shared" si="138"/>
        <v>151.14285714285714</v>
      </c>
      <c r="BA130" s="35">
        <f t="shared" si="138"/>
        <v>180.25714285714287</v>
      </c>
      <c r="BB130" s="35">
        <f t="shared" si="138"/>
        <v>145.08000000000001</v>
      </c>
      <c r="BC130" s="35">
        <f t="shared" si="138"/>
        <v>140.92592592592592</v>
      </c>
      <c r="BD130" s="35">
        <f t="shared" si="138"/>
        <v>167.625</v>
      </c>
      <c r="BE130" s="35">
        <f t="shared" si="138"/>
        <v>144.23214285714286</v>
      </c>
      <c r="BF130" s="35">
        <f t="shared" si="138"/>
        <v>172.78571428571428</v>
      </c>
      <c r="BG130" s="35">
        <f t="shared" si="138"/>
        <v>174.65625</v>
      </c>
      <c r="BH130" s="138">
        <f t="shared" ref="BH130" si="139">IF(BH129=0,"",(BH128/BH129))</f>
        <v>174.3095238095238</v>
      </c>
      <c r="BI130" s="138">
        <f t="shared" ref="BI130:BL130" si="140">IF(BI129=0,"",(BI128/BI129))</f>
        <v>168.22222222222223</v>
      </c>
      <c r="BJ130" s="138">
        <f t="shared" si="140"/>
        <v>186.02857142857144</v>
      </c>
      <c r="BK130" s="138">
        <f t="shared" si="140"/>
        <v>161.5</v>
      </c>
      <c r="BL130" s="138">
        <f t="shared" si="140"/>
        <v>165.73571428571429</v>
      </c>
      <c r="BM130" s="138">
        <f t="shared" ref="BM130:BP130" si="141">IF(BM129=0,"",(BM128/BM129))</f>
        <v>155.58333333333334</v>
      </c>
      <c r="BN130" s="138">
        <f t="shared" si="141"/>
        <v>166.21250000000001</v>
      </c>
      <c r="BO130" s="138">
        <f t="shared" si="141"/>
        <v>171.55</v>
      </c>
      <c r="BP130" s="138">
        <f t="shared" si="141"/>
        <v>178.8452380952381</v>
      </c>
      <c r="BQ130" s="138">
        <f t="shared" ref="BQ130:BV130" si="142">IF(BQ129=0,"",(BQ128/BQ129))</f>
        <v>176.5</v>
      </c>
      <c r="BR130" s="138">
        <f t="shared" si="142"/>
        <v>164.77777777777777</v>
      </c>
      <c r="BS130" s="138">
        <f t="shared" si="142"/>
        <v>132.88888888888889</v>
      </c>
      <c r="BT130" s="138">
        <f t="shared" si="142"/>
        <v>177.38095238095238</v>
      </c>
      <c r="BU130" s="138">
        <f t="shared" si="142"/>
        <v>165.83333333333334</v>
      </c>
      <c r="BV130" s="138">
        <f t="shared" si="142"/>
        <v>171.38888888888889</v>
      </c>
      <c r="BW130" s="35">
        <f>IF(BW129=0,"",(BW128/BW129))</f>
        <v>170.98561601000625</v>
      </c>
      <c r="BX130" s="20"/>
      <c r="BY130" s="21"/>
      <c r="BZ130" s="59">
        <f>BW128-CB128</f>
        <v>6862</v>
      </c>
      <c r="CA130" s="21"/>
      <c r="CB130" s="35">
        <f>IF(CB129=0,"",(CB128/CB129))</f>
        <v>170.97846738442053</v>
      </c>
      <c r="CC130" s="21"/>
    </row>
    <row r="131" spans="1:81" x14ac:dyDescent="0.25"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  <c r="AG131" s="23"/>
      <c r="AH131" s="23"/>
      <c r="AI131" s="23"/>
      <c r="AJ131" s="23"/>
      <c r="AK131" s="23"/>
      <c r="AL131" s="23"/>
      <c r="AM131" s="23"/>
      <c r="AN131" s="23"/>
      <c r="AO131" s="23"/>
      <c r="AP131" s="23"/>
      <c r="AQ131" s="23"/>
      <c r="AR131" s="23"/>
      <c r="AS131" s="23"/>
      <c r="AT131" s="23"/>
      <c r="AU131" s="23"/>
      <c r="AV131" s="23"/>
      <c r="AW131" s="23"/>
      <c r="AX131" s="23"/>
      <c r="AY131" s="23"/>
      <c r="AZ131" s="23"/>
      <c r="BA131" s="23"/>
      <c r="BB131" s="23"/>
      <c r="BC131" s="23"/>
      <c r="BD131" s="23"/>
      <c r="BE131" s="23"/>
      <c r="BF131" s="23"/>
      <c r="BG131" s="23"/>
      <c r="BH131" s="23"/>
      <c r="BI131" s="23"/>
      <c r="BJ131" s="23"/>
      <c r="BK131" s="23"/>
      <c r="BL131" s="23"/>
      <c r="BM131" s="23"/>
      <c r="BN131" s="23"/>
      <c r="BO131" s="23"/>
      <c r="BP131" s="23"/>
      <c r="BQ131" s="23"/>
      <c r="BR131" s="23"/>
      <c r="BS131" s="23"/>
      <c r="BT131" s="23"/>
      <c r="BU131" s="23"/>
      <c r="BV131" s="23"/>
      <c r="BW131" s="23"/>
      <c r="BX131" s="79"/>
    </row>
    <row r="132" spans="1:81" x14ac:dyDescent="0.25">
      <c r="A132" s="13" t="s">
        <v>194</v>
      </c>
      <c r="C132" s="100">
        <f t="shared" ref="C132:AE132" si="143">COUNTA(C11:C127)/3</f>
        <v>1</v>
      </c>
      <c r="D132" s="100">
        <f t="shared" si="143"/>
        <v>8</v>
      </c>
      <c r="E132" s="100">
        <f t="shared" si="143"/>
        <v>3</v>
      </c>
      <c r="F132" s="100">
        <f t="shared" si="143"/>
        <v>5</v>
      </c>
      <c r="G132" s="100">
        <f t="shared" si="143"/>
        <v>5</v>
      </c>
      <c r="H132" s="100">
        <f t="shared" si="143"/>
        <v>4</v>
      </c>
      <c r="I132" s="100">
        <f t="shared" si="143"/>
        <v>15</v>
      </c>
      <c r="J132" s="100">
        <f t="shared" si="143"/>
        <v>1</v>
      </c>
      <c r="K132" s="100">
        <f t="shared" si="143"/>
        <v>2</v>
      </c>
      <c r="L132" s="100">
        <f t="shared" si="143"/>
        <v>8</v>
      </c>
      <c r="M132" s="100">
        <f t="shared" si="143"/>
        <v>6</v>
      </c>
      <c r="N132" s="100">
        <f t="shared" si="143"/>
        <v>7</v>
      </c>
      <c r="O132" s="100">
        <f t="shared" si="143"/>
        <v>4</v>
      </c>
      <c r="P132" s="100">
        <f t="shared" si="143"/>
        <v>1</v>
      </c>
      <c r="Q132" s="100">
        <f t="shared" si="143"/>
        <v>13</v>
      </c>
      <c r="R132" s="100">
        <f t="shared" si="143"/>
        <v>7</v>
      </c>
      <c r="S132" s="100">
        <f t="shared" si="143"/>
        <v>8</v>
      </c>
      <c r="T132" s="100">
        <f t="shared" si="143"/>
        <v>5</v>
      </c>
      <c r="U132" s="100">
        <f t="shared" si="143"/>
        <v>5</v>
      </c>
      <c r="V132" s="100">
        <f t="shared" si="143"/>
        <v>1</v>
      </c>
      <c r="W132" s="100">
        <f t="shared" si="143"/>
        <v>2</v>
      </c>
      <c r="X132" s="100">
        <f t="shared" si="143"/>
        <v>3</v>
      </c>
      <c r="Y132" s="100">
        <f t="shared" si="143"/>
        <v>2</v>
      </c>
      <c r="Z132" s="100">
        <f t="shared" si="143"/>
        <v>4</v>
      </c>
      <c r="AA132" s="100">
        <f t="shared" si="143"/>
        <v>2</v>
      </c>
      <c r="AB132" s="100">
        <f t="shared" si="143"/>
        <v>5</v>
      </c>
      <c r="AC132" s="100">
        <f t="shared" si="143"/>
        <v>2</v>
      </c>
      <c r="AD132" s="100">
        <f t="shared" si="143"/>
        <v>2</v>
      </c>
      <c r="AE132" s="100">
        <f t="shared" si="143"/>
        <v>6</v>
      </c>
      <c r="AF132" s="100">
        <f t="shared" ref="AF132:AW132" si="144">COUNTA(AF11:AF127)/3</f>
        <v>5</v>
      </c>
      <c r="AG132" s="100">
        <f t="shared" si="144"/>
        <v>3</v>
      </c>
      <c r="AH132" s="100">
        <f t="shared" si="144"/>
        <v>6</v>
      </c>
      <c r="AI132" s="100">
        <f t="shared" si="144"/>
        <v>1</v>
      </c>
      <c r="AJ132" s="100">
        <f t="shared" si="144"/>
        <v>6</v>
      </c>
      <c r="AK132" s="100">
        <f t="shared" si="144"/>
        <v>3</v>
      </c>
      <c r="AL132" s="100">
        <f t="shared" si="144"/>
        <v>2</v>
      </c>
      <c r="AM132" s="100">
        <f t="shared" si="144"/>
        <v>4</v>
      </c>
      <c r="AN132" s="100">
        <f t="shared" si="144"/>
        <v>7</v>
      </c>
      <c r="AO132" s="100">
        <f t="shared" si="144"/>
        <v>7</v>
      </c>
      <c r="AP132" s="100">
        <f t="shared" si="144"/>
        <v>15</v>
      </c>
      <c r="AQ132" s="100">
        <f t="shared" si="144"/>
        <v>2</v>
      </c>
      <c r="AR132" s="100">
        <f t="shared" si="144"/>
        <v>2</v>
      </c>
      <c r="AS132" s="100">
        <f t="shared" si="144"/>
        <v>4</v>
      </c>
      <c r="AT132" s="100">
        <f t="shared" si="144"/>
        <v>10</v>
      </c>
      <c r="AU132" s="100">
        <f t="shared" si="144"/>
        <v>4</v>
      </c>
      <c r="AV132" s="100">
        <f t="shared" si="144"/>
        <v>5</v>
      </c>
      <c r="AW132" s="100">
        <f t="shared" si="144"/>
        <v>5</v>
      </c>
      <c r="AX132" s="100">
        <f t="shared" ref="AX132:BP132" si="145">COUNTA(AX11:AX127)/3</f>
        <v>1</v>
      </c>
      <c r="AY132" s="100">
        <f t="shared" si="145"/>
        <v>5</v>
      </c>
      <c r="AZ132" s="100">
        <f t="shared" si="145"/>
        <v>5</v>
      </c>
      <c r="BA132" s="100">
        <f t="shared" si="145"/>
        <v>12</v>
      </c>
      <c r="BB132" s="100">
        <f t="shared" si="145"/>
        <v>5</v>
      </c>
      <c r="BC132" s="100">
        <f t="shared" si="145"/>
        <v>4</v>
      </c>
      <c r="BD132" s="100">
        <f t="shared" si="145"/>
        <v>2</v>
      </c>
      <c r="BE132" s="100">
        <f t="shared" si="145"/>
        <v>4</v>
      </c>
      <c r="BF132" s="100">
        <f t="shared" si="145"/>
        <v>2</v>
      </c>
      <c r="BG132" s="100">
        <f t="shared" si="145"/>
        <v>4</v>
      </c>
      <c r="BH132" s="100">
        <f t="shared" si="145"/>
        <v>7</v>
      </c>
      <c r="BI132" s="100">
        <f t="shared" si="145"/>
        <v>3</v>
      </c>
      <c r="BJ132" s="100">
        <f t="shared" si="145"/>
        <v>6</v>
      </c>
      <c r="BK132" s="100">
        <f t="shared" si="145"/>
        <v>2</v>
      </c>
      <c r="BL132" s="100">
        <f t="shared" si="145"/>
        <v>18</v>
      </c>
      <c r="BM132" s="100">
        <f t="shared" si="145"/>
        <v>2</v>
      </c>
      <c r="BN132" s="100">
        <f t="shared" si="145"/>
        <v>10</v>
      </c>
      <c r="BO132" s="100">
        <f t="shared" si="145"/>
        <v>5</v>
      </c>
      <c r="BP132" s="100">
        <f t="shared" si="145"/>
        <v>6</v>
      </c>
      <c r="BQ132" s="100">
        <f t="shared" ref="BQ132:BV132" si="146">COUNTA(BQ11:BQ127)/3</f>
        <v>8</v>
      </c>
      <c r="BR132" s="100">
        <f t="shared" si="146"/>
        <v>2</v>
      </c>
      <c r="BS132" s="100">
        <f t="shared" si="146"/>
        <v>5</v>
      </c>
      <c r="BT132" s="100">
        <f t="shared" si="146"/>
        <v>3</v>
      </c>
      <c r="BU132" s="100">
        <f t="shared" si="146"/>
        <v>1</v>
      </c>
      <c r="BV132" s="100">
        <f t="shared" si="146"/>
        <v>2</v>
      </c>
      <c r="BW132" s="22">
        <f>SUM(C132:BV132)</f>
        <v>352</v>
      </c>
      <c r="BX132" s="149"/>
      <c r="BZ132" s="13"/>
    </row>
  </sheetData>
  <mergeCells count="1">
    <mergeCell ref="BW5:BX5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4" sqref="D14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joueurs_mars2019_fev2020</vt:lpstr>
      <vt:lpstr>Feuil1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Patrice</cp:lastModifiedBy>
  <dcterms:created xsi:type="dcterms:W3CDTF">2019-09-03T09:28:39Z</dcterms:created>
  <dcterms:modified xsi:type="dcterms:W3CDTF">2020-03-16T15:39:15Z</dcterms:modified>
</cp:coreProperties>
</file>