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Z112" i="1" l="1"/>
  <c r="Z100" i="1"/>
  <c r="Z16" i="1"/>
  <c r="Z67" i="1"/>
  <c r="Z49" i="1"/>
  <c r="Z31" i="1"/>
  <c r="L122" i="2"/>
  <c r="L123" i="2"/>
  <c r="L124" i="2"/>
  <c r="L125" i="2"/>
  <c r="L126" i="2"/>
  <c r="L127" i="2"/>
  <c r="Z128" i="1" l="1"/>
  <c r="AA128" i="1" s="1"/>
  <c r="Z129" i="1"/>
  <c r="Z132" i="1"/>
  <c r="AA132" i="1" s="1"/>
  <c r="AB126" i="1"/>
  <c r="AA126" i="1"/>
  <c r="AA125" i="1"/>
  <c r="AA127" i="1" s="1"/>
  <c r="AB123" i="1"/>
  <c r="AA123" i="1"/>
  <c r="AA122" i="1"/>
  <c r="AA124" i="1" s="1"/>
  <c r="AB120" i="1"/>
  <c r="AA120" i="1"/>
  <c r="AA119" i="1"/>
  <c r="AA121" i="1" s="1"/>
  <c r="AB117" i="1"/>
  <c r="AA117" i="1"/>
  <c r="AA116" i="1"/>
  <c r="AA118" i="1" s="1"/>
  <c r="AB114" i="1"/>
  <c r="AA114" i="1"/>
  <c r="AA113" i="1"/>
  <c r="AA115" i="1" s="1"/>
  <c r="AB111" i="1"/>
  <c r="AA111" i="1"/>
  <c r="AA110" i="1"/>
  <c r="AB108" i="1"/>
  <c r="AA108" i="1"/>
  <c r="AA107" i="1"/>
  <c r="AA109" i="1" s="1"/>
  <c r="AB105" i="1"/>
  <c r="AA105" i="1"/>
  <c r="AA104" i="1"/>
  <c r="AA106" i="1" s="1"/>
  <c r="AB102" i="1"/>
  <c r="AA102" i="1"/>
  <c r="AA101" i="1"/>
  <c r="AA103" i="1" s="1"/>
  <c r="AB99" i="1"/>
  <c r="AA99" i="1"/>
  <c r="AA98" i="1"/>
  <c r="AB96" i="1"/>
  <c r="AA96" i="1"/>
  <c r="AA95" i="1"/>
  <c r="AA97" i="1" s="1"/>
  <c r="AB93" i="1"/>
  <c r="AA93" i="1"/>
  <c r="AA92" i="1"/>
  <c r="AA94" i="1" s="1"/>
  <c r="AB90" i="1"/>
  <c r="AA90" i="1"/>
  <c r="AA89" i="1"/>
  <c r="AA91" i="1" s="1"/>
  <c r="AB87" i="1"/>
  <c r="AA87" i="1"/>
  <c r="AA86" i="1"/>
  <c r="AA88" i="1" s="1"/>
  <c r="AB84" i="1"/>
  <c r="AA84" i="1"/>
  <c r="AA83" i="1"/>
  <c r="AA85" i="1" s="1"/>
  <c r="AB81" i="1"/>
  <c r="AA81" i="1"/>
  <c r="AA80" i="1"/>
  <c r="AA82" i="1" s="1"/>
  <c r="AB78" i="1"/>
  <c r="AA78" i="1"/>
  <c r="AA77" i="1"/>
  <c r="AA79" i="1" s="1"/>
  <c r="AB75" i="1"/>
  <c r="AA75" i="1"/>
  <c r="AA74" i="1"/>
  <c r="AA76" i="1" s="1"/>
  <c r="AB72" i="1"/>
  <c r="AA72" i="1"/>
  <c r="AA71" i="1"/>
  <c r="AA73" i="1" s="1"/>
  <c r="AB69" i="1"/>
  <c r="AA69" i="1"/>
  <c r="AA68" i="1"/>
  <c r="AA70" i="1" s="1"/>
  <c r="AB66" i="1"/>
  <c r="AA66" i="1"/>
  <c r="AA65" i="1"/>
  <c r="AA67" i="1" s="1"/>
  <c r="AB63" i="1"/>
  <c r="AA63" i="1"/>
  <c r="AA62" i="1"/>
  <c r="AA64" i="1" s="1"/>
  <c r="AB60" i="1"/>
  <c r="AA60" i="1"/>
  <c r="AA59" i="1"/>
  <c r="AA61" i="1" s="1"/>
  <c r="AB57" i="1"/>
  <c r="AA57" i="1"/>
  <c r="AA56" i="1"/>
  <c r="AA58" i="1" s="1"/>
  <c r="AB54" i="1"/>
  <c r="AA54" i="1"/>
  <c r="AA53" i="1"/>
  <c r="AA55" i="1" s="1"/>
  <c r="AB51" i="1"/>
  <c r="AA51" i="1"/>
  <c r="AA50" i="1"/>
  <c r="AA52" i="1" s="1"/>
  <c r="AB48" i="1"/>
  <c r="AA48" i="1"/>
  <c r="AA47" i="1"/>
  <c r="AA49" i="1" s="1"/>
  <c r="AB45" i="1"/>
  <c r="AA45" i="1"/>
  <c r="AA44" i="1"/>
  <c r="AA46" i="1" s="1"/>
  <c r="AB42" i="1"/>
  <c r="AA42" i="1"/>
  <c r="AA41" i="1"/>
  <c r="AA43" i="1" s="1"/>
  <c r="AB39" i="1"/>
  <c r="AA39" i="1"/>
  <c r="AA38" i="1"/>
  <c r="AA40" i="1" s="1"/>
  <c r="AB36" i="1"/>
  <c r="AA36" i="1"/>
  <c r="AA35" i="1"/>
  <c r="AA37" i="1" s="1"/>
  <c r="AB33" i="1"/>
  <c r="AA33" i="1"/>
  <c r="AA32" i="1"/>
  <c r="AA34" i="1" s="1"/>
  <c r="AB30" i="1"/>
  <c r="AA30" i="1"/>
  <c r="AA29" i="1"/>
  <c r="AA31" i="1" s="1"/>
  <c r="AB27" i="1"/>
  <c r="AA27" i="1"/>
  <c r="AA26" i="1"/>
  <c r="AA28" i="1" s="1"/>
  <c r="AB24" i="1"/>
  <c r="AA24" i="1"/>
  <c r="AA23" i="1"/>
  <c r="AA25" i="1" s="1"/>
  <c r="AB21" i="1"/>
  <c r="AA21" i="1"/>
  <c r="AA20" i="1"/>
  <c r="AA22" i="1" s="1"/>
  <c r="AB18" i="1"/>
  <c r="AA18" i="1"/>
  <c r="AA17" i="1"/>
  <c r="AA19" i="1" s="1"/>
  <c r="AB15" i="1"/>
  <c r="AA15" i="1"/>
  <c r="AA14" i="1"/>
  <c r="AB12" i="1"/>
  <c r="AA12" i="1"/>
  <c r="AA11" i="1"/>
  <c r="K128" i="2"/>
  <c r="J128" i="2"/>
  <c r="H128" i="2"/>
  <c r="AA112" i="1" l="1"/>
  <c r="AA100" i="1"/>
  <c r="AA16" i="1"/>
  <c r="Z130" i="1"/>
  <c r="AA129" i="1"/>
  <c r="J13" i="3"/>
  <c r="AJ88" i="1" l="1"/>
  <c r="D30" i="4" l="1"/>
  <c r="J22" i="4"/>
  <c r="J28" i="4"/>
  <c r="J24" i="4"/>
  <c r="B30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J49" i="4"/>
  <c r="J50" i="4"/>
  <c r="J51" i="4"/>
  <c r="J52" i="4"/>
  <c r="J53" i="4"/>
  <c r="J54" i="4"/>
  <c r="J55" i="4"/>
  <c r="B57" i="4"/>
  <c r="E30" i="4"/>
  <c r="F30" i="4"/>
  <c r="G30" i="4"/>
  <c r="H30" i="4"/>
  <c r="I30" i="4"/>
  <c r="C30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W130" i="1" s="1"/>
  <c r="V132" i="1"/>
  <c r="U132" i="1"/>
  <c r="V129" i="1"/>
  <c r="U129" i="1"/>
  <c r="V128" i="1"/>
  <c r="U128" i="1"/>
  <c r="V130" i="1" l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J79" i="1"/>
  <c r="AJ121" i="1"/>
  <c r="Q121" i="1"/>
  <c r="Q79" i="1"/>
  <c r="Q58" i="1"/>
  <c r="Q49" i="1"/>
  <c r="Q28" i="1"/>
  <c r="AJ28" i="1"/>
  <c r="AJ16" i="1"/>
  <c r="Q16" i="1"/>
  <c r="Q100" i="1"/>
  <c r="Q70" i="1"/>
  <c r="Q67" i="1"/>
  <c r="Q40" i="1"/>
  <c r="Q37" i="1"/>
  <c r="Q34" i="1"/>
  <c r="AJ37" i="1"/>
  <c r="K71" i="6" l="1"/>
  <c r="AJ124" i="1"/>
  <c r="AJ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AH28" i="1"/>
  <c r="AH25" i="1"/>
  <c r="AH22" i="1"/>
  <c r="AH127" i="1"/>
  <c r="AH124" i="1"/>
  <c r="AH121" i="1"/>
  <c r="AH109" i="1"/>
  <c r="AH106" i="1"/>
  <c r="AH103" i="1"/>
  <c r="AH100" i="1"/>
  <c r="AH97" i="1"/>
  <c r="AH94" i="1"/>
  <c r="AH91" i="1"/>
  <c r="AH88" i="1"/>
  <c r="AH85" i="1"/>
  <c r="AH82" i="1"/>
  <c r="AH76" i="1"/>
  <c r="AH73" i="1"/>
  <c r="AH70" i="1"/>
  <c r="AH67" i="1"/>
  <c r="AH61" i="1"/>
  <c r="AH58" i="1"/>
  <c r="AH55" i="1"/>
  <c r="AH43" i="1"/>
  <c r="AH40" i="1"/>
  <c r="AH34" i="1"/>
  <c r="AH31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J52" i="3" l="1"/>
  <c r="N132" i="1"/>
  <c r="N129" i="1"/>
  <c r="N130" i="1" s="1"/>
  <c r="N128" i="1"/>
  <c r="N94" i="1"/>
  <c r="L68" i="2"/>
  <c r="AH129" i="1" l="1"/>
  <c r="AH128" i="1"/>
  <c r="A128" i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76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89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J109" i="1" s="1"/>
  <c r="A106" i="1"/>
  <c r="AJ106" i="1" s="1"/>
  <c r="A103" i="1"/>
  <c r="A100" i="1"/>
  <c r="A97" i="1"/>
  <c r="A94" i="1"/>
  <c r="AJ94" i="1" s="1"/>
  <c r="A91" i="1"/>
  <c r="A88" i="1"/>
  <c r="A85" i="1"/>
  <c r="AJ85" i="1" s="1"/>
  <c r="A82" i="1"/>
  <c r="A79" i="1"/>
  <c r="A76" i="1"/>
  <c r="A73" i="1"/>
  <c r="A70" i="1"/>
  <c r="A67" i="1"/>
  <c r="A61" i="1"/>
  <c r="A58" i="1"/>
  <c r="AJ58" i="1" s="1"/>
  <c r="A55" i="1"/>
  <c r="A52" i="1"/>
  <c r="AJ52" i="1" s="1"/>
  <c r="A49" i="1"/>
  <c r="A46" i="1"/>
  <c r="AJ46" i="1" s="1"/>
  <c r="A43" i="1"/>
  <c r="A40" i="1"/>
  <c r="A37" i="1"/>
  <c r="A34" i="1"/>
  <c r="AJ34" i="1" s="1"/>
  <c r="A31" i="1"/>
  <c r="A28" i="1"/>
  <c r="A25" i="1"/>
  <c r="A22" i="1"/>
  <c r="A16" i="1"/>
  <c r="A13" i="1"/>
  <c r="AJ70" i="1" l="1"/>
  <c r="AJ82" i="1"/>
  <c r="AJ55" i="1"/>
  <c r="AJ103" i="1"/>
  <c r="AJ76" i="1"/>
  <c r="AJ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8" i="4"/>
  <c r="J47" i="4"/>
  <c r="J46" i="4"/>
  <c r="J45" i="4"/>
  <c r="J44" i="4"/>
  <c r="J43" i="4"/>
  <c r="J12" i="4"/>
  <c r="J42" i="4"/>
  <c r="J41" i="4"/>
  <c r="J40" i="4"/>
  <c r="J23" i="4"/>
  <c r="J27" i="4"/>
  <c r="J39" i="4"/>
  <c r="J17" i="4"/>
  <c r="J26" i="4"/>
  <c r="J38" i="4"/>
  <c r="J20" i="4"/>
  <c r="J37" i="4"/>
  <c r="J36" i="4"/>
  <c r="J19" i="4"/>
  <c r="J35" i="4"/>
  <c r="J34" i="4"/>
  <c r="J25" i="4"/>
  <c r="J11" i="4"/>
  <c r="J18" i="4"/>
  <c r="J16" i="4"/>
  <c r="J13" i="4"/>
  <c r="J15" i="4"/>
  <c r="J10" i="4"/>
  <c r="J21" i="4"/>
  <c r="J14" i="4"/>
  <c r="J60" i="3"/>
  <c r="J41" i="3"/>
  <c r="J27" i="3"/>
  <c r="L11" i="2"/>
  <c r="L10" i="2"/>
  <c r="L7" i="2"/>
  <c r="J30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J91" i="3"/>
  <c r="L128" i="2"/>
  <c r="K44" i="6"/>
  <c r="K14" i="5"/>
  <c r="I68" i="5"/>
  <c r="K74" i="5"/>
  <c r="AF131" i="1"/>
  <c r="AH118" i="1"/>
  <c r="AH79" i="1"/>
  <c r="AH52" i="1"/>
  <c r="AH49" i="1"/>
  <c r="AH46" i="1"/>
  <c r="AH37" i="1"/>
  <c r="E132" i="1"/>
  <c r="AJ25" i="1"/>
  <c r="AH16" i="1"/>
  <c r="AH13" i="1"/>
  <c r="AA13" i="1"/>
  <c r="AJ13" i="1" s="1"/>
  <c r="K99" i="6" l="1"/>
  <c r="K39" i="6"/>
  <c r="K91" i="5"/>
  <c r="K37" i="5"/>
  <c r="K68" i="5"/>
  <c r="AJ100" i="1"/>
  <c r="AJ67" i="1"/>
  <c r="AJ49" i="1"/>
  <c r="AB129" i="1"/>
  <c r="F130" i="1"/>
  <c r="AH130" i="1"/>
  <c r="D132" i="1"/>
  <c r="F132" i="1"/>
  <c r="G132" i="1"/>
  <c r="I132" i="1"/>
  <c r="AJ61" i="1"/>
  <c r="AJ73" i="1"/>
  <c r="A130" i="1"/>
  <c r="AJ31" i="1"/>
  <c r="AJ43" i="1"/>
  <c r="AJ91" i="1"/>
  <c r="D130" i="1"/>
  <c r="G130" i="1"/>
  <c r="E130" i="1"/>
  <c r="I130" i="1"/>
  <c r="AJ97" i="1"/>
  <c r="AA130" i="1" l="1"/>
</calcChain>
</file>

<file path=xl/sharedStrings.xml><?xml version="1.0" encoding="utf-8"?>
<sst xmlns="http://schemas.openxmlformats.org/spreadsheetml/2006/main" count="1625" uniqueCount="501">
  <si>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</si>
  <si>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</si>
  <si>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</si>
  <si>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</si>
  <si>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</si>
  <si>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</si>
  <si>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</si>
  <si>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</si>
  <si>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</si>
  <si>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</si>
  <si>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</si>
  <si>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</si>
  <si>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</si>
  <si>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</si>
  <si>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</si>
  <si>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</si>
  <si>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</si>
  <si>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</si>
  <si>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</si>
  <si>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</si>
  <si>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</si>
  <si>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</si>
  <si>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</si>
  <si>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</si>
  <si>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</si>
  <si>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</si>
  <si>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</si>
  <si>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</si>
  <si>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</si>
  <si>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</si>
  <si>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</si>
  <si>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</si>
  <si>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</si>
  <si>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</si>
  <si>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</si>
  <si>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</si>
  <si>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</si>
  <si>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</si>
  <si>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</si>
  <si>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</si>
  <si>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</si>
  <si>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</si>
  <si>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</si>
  <si>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</si>
  <si>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</si>
  <si>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</si>
  <si>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</si>
  <si>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</si>
  <si>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</si>
  <si>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</si>
  <si>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</si>
  <si>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</si>
  <si>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</si>
  <si>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</si>
  <si>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</si>
  <si>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</si>
  <si>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</si>
  <si>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</si>
  <si>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</si>
  <si>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</si>
  <si>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</si>
  <si>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</si>
  <si>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</si>
  <si>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</si>
  <si>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</si>
  <si>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</si>
  <si>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</si>
  <si>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</si>
  <si>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</si>
  <si>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</si>
  <si>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</si>
  <si>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</si>
  <si>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</si>
  <si>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</si>
  <si>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</si>
  <si>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</si>
  <si>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</si>
  <si>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</si>
  <si>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</si>
  <si>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</si>
  <si>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</si>
  <si>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</si>
  <si>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</si>
  <si>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</si>
  <si>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</si>
  <si>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</si>
  <si>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</si>
  <si>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</si>
  <si>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</si>
  <si>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</si>
  <si>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</si>
  <si>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</si>
  <si>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</si>
  <si>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</si>
  <si>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</si>
  <si>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</si>
  <si>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</si>
  <si>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</si>
  <si>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</si>
  <si>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</si>
  <si>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</si>
  <si>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</si>
  <si>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</si>
  <si>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</si>
  <si>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</si>
  <si>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</si>
  <si>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</si>
  <si>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</si>
  <si>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</si>
  <si>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</si>
  <si>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</si>
  <si>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</si>
  <si>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</si>
  <si>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</si>
  <si>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</si>
  <si>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</si>
  <si>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</si>
  <si>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</si>
  <si>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</si>
  <si>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</si>
  <si>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</si>
  <si>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</si>
  <si>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</si>
  <si>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</si>
  <si>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</si>
  <si>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</si>
  <si>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</si>
  <si>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</si>
  <si>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</si>
  <si>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</si>
  <si>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</si>
  <si>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</si>
  <si>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</si>
  <si>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</si>
  <si>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</si>
  <si>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</si>
  <si>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</si>
  <si>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</si>
  <si>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</si>
  <si>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</si>
  <si>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</si>
  <si>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</si>
  <si>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</si>
  <si>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</si>
  <si>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</si>
  <si>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</si>
  <si>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</si>
  <si>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</si>
  <si>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</si>
  <si>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</si>
  <si>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</si>
  <si>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</si>
  <si>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</si>
  <si>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</si>
  <si>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</si>
  <si>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</si>
  <si>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</si>
  <si>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</si>
  <si>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</si>
  <si>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</si>
  <si>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</si>
  <si>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</si>
  <si>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</si>
  <si>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</si>
  <si>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</si>
  <si>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</si>
  <si>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</si>
  <si>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</si>
  <si>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</si>
  <si>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</si>
  <si>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</si>
  <si>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</si>
  <si>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</si>
  <si>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</si>
  <si>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</si>
  <si>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</si>
  <si>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</si>
  <si>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</si>
  <si>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</si>
  <si>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</si>
  <si>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</si>
  <si>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</si>
  <si>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</si>
  <si>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</si>
  <si>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</si>
  <si>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</si>
  <si>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</si>
  <si>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</si>
  <si>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</si>
  <si>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</si>
  <si>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</si>
  <si>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</si>
  <si>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</si>
  <si>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</si>
  <si>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</si>
  <si>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</si>
  <si>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</si>
  <si>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</si>
  <si>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</si>
  <si>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</si>
  <si>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</si>
  <si>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</si>
  <si>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</si>
  <si>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</si>
  <si>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</si>
  <si>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</si>
  <si>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</si>
  <si>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</si>
  <si>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</si>
  <si>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</si>
  <si>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</si>
  <si>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</si>
  <si>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</si>
  <si>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</si>
  <si>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</si>
  <si>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</si>
  <si>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</si>
  <si>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</si>
  <si>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</si>
  <si>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</si>
  <si>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</si>
  <si>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</si>
  <si>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</si>
  <si>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</si>
  <si>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</si>
  <si>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</si>
  <si>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</si>
  <si>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</si>
  <si>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</si>
  <si>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</si>
  <si>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</si>
  <si>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</si>
  <si>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</si>
  <si>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</si>
  <si>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</si>
  <si>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</si>
  <si>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</si>
  <si>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</si>
  <si>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</si>
  <si>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</si>
  <si>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</si>
  <si>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</si>
  <si>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</si>
  <si>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</si>
  <si>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</si>
  <si>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</si>
  <si>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</si>
  <si>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</si>
  <si>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</si>
  <si>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</si>
  <si>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</si>
  <si>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</si>
  <si>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</si>
  <si>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</si>
  <si>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</si>
  <si>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</si>
  <si>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</si>
  <si>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</si>
  <si>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</si>
  <si>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</si>
  <si>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</si>
  <si>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</si>
  <si>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</si>
  <si>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</si>
  <si>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</si>
  <si>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</si>
  <si>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</si>
  <si>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</si>
  <si>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</si>
  <si>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</si>
  <si>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</si>
  <si>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</si>
  <si>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</si>
  <si>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</si>
  <si>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</si>
  <si>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</si>
  <si>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</si>
  <si>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</si>
  <si>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</si>
  <si>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</si>
  <si>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</si>
  <si>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</si>
  <si>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</si>
  <si>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</si>
  <si>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</si>
  <si>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</si>
  <si>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</si>
  <si>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</si>
  <si>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</si>
  <si>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</si>
  <si>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</si>
  <si>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</si>
  <si>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</si>
  <si>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</si>
  <si>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</si>
  <si>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</si>
  <si>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</si>
  <si>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</si>
  <si>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</si>
  <si>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</si>
  <si>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</si>
  <si>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</si>
  <si>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</si>
  <si>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</si>
  <si>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</si>
  <si>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</si>
  <si>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</si>
  <si>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</si>
  <si>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</si>
  <si>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</si>
  <si>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</si>
  <si>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</si>
  <si>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</si>
  <si>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</si>
  <si>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</si>
  <si>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</si>
  <si>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</si>
  <si>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</si>
  <si>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</si>
  <si>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</si>
  <si>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</si>
  <si>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</si>
  <si>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</si>
  <si>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</si>
  <si>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</si>
  <si>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</si>
  <si>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</si>
  <si>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</si>
  <si>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</si>
  <si>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</si>
  <si>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</si>
  <si>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</si>
  <si>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</si>
  <si>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</si>
  <si>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</si>
  <si>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</si>
  <si>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</si>
  <si>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</si>
  <si>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</si>
  <si>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</si>
  <si>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</si>
  <si>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</si>
  <si>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</si>
  <si>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</si>
  <si>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</si>
  <si>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</si>
  <si>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</si>
  <si>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</si>
  <si>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</si>
  <si>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</si>
  <si>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</si>
  <si>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</si>
  <si>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</si>
  <si>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</si>
  <si>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</si>
  <si>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</si>
  <si>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</si>
  <si>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</si>
  <si>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</si>
  <si>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</si>
  <si>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</si>
  <si>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</si>
  <si>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</si>
  <si>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</si>
  <si>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</si>
  <si>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</si>
  <si>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</si>
  <si>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</si>
  <si>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</si>
  <si>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</si>
  <si>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MARIETTE Laure  ( avec Cathy Roux de La Rochelle )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</si>
  <si>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</si>
  <si>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</si>
  <si>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</si>
  <si>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</si>
  <si>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</si>
  <si>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</si>
  <si>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</si>
  <si>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</si>
  <si>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</si>
  <si>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</si>
  <si>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</si>
  <si>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</si>
  <si>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</si>
  <si>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</si>
  <si>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</si>
  <si>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</si>
  <si>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</si>
  <si>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</si>
  <si>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</si>
  <si>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</si>
  <si>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</si>
  <si>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</si>
  <si>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</si>
  <si>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</si>
  <si>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</si>
  <si>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</si>
  <si>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</si>
  <si>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début de saison en douceur !</t>
  </si>
  <si>
    <t>Un Vire ne fait pas l'autre !</t>
  </si>
  <si>
    <t>NOV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</si>
  <si>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</si>
  <si>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</si>
  <si>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</si>
  <si>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</si>
  <si>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</si>
  <si>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</si>
  <si>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</si>
  <si>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</si>
  <si>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</si>
  <si>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</si>
  <si>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</si>
  <si>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</si>
  <si>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</si>
  <si>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</si>
  <si>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</si>
  <si>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</si>
  <si>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</si>
  <si>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</si>
  <si>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</si>
  <si>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</si>
  <si>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</si>
  <si>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</si>
  <si>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</si>
  <si>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</si>
  <si>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</si>
  <si>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</si>
  <si>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a mal fini !</t>
  </si>
  <si>
    <t>bon début !</t>
  </si>
  <si>
    <t>entrée satisfaisante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</si>
  <si>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</si>
  <si>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</si>
  <si>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</si>
  <si>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</si>
  <si>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</si>
  <si>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</si>
  <si>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</si>
  <si>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</si>
  <si>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</si>
  <si>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</si>
  <si>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</si>
  <si>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</si>
  <si>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</si>
  <si>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</si>
  <si>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</si>
  <si>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ça va mieux !</t>
  </si>
  <si>
    <t>d'abord, on retrouve la moyenne, après</t>
  </si>
  <si>
    <t>on accélère !</t>
  </si>
  <si>
    <t>si j'avais su, chauray pas venu !</t>
  </si>
  <si>
    <t>a fait ce qu'il fallait pour le titre !</t>
  </si>
  <si>
    <t>bien, niveau retrouvé !</t>
  </si>
  <si>
    <t>on progresse doucement, avant</t>
  </si>
  <si>
    <t>l'accélération !</t>
  </si>
  <si>
    <t>a manqué de constance !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</si>
  <si>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</si>
  <si>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</si>
  <si>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</si>
  <si>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</si>
  <si>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</si>
  <si>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</si>
  <si>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</si>
  <si>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</si>
  <si>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</si>
  <si>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</si>
  <si>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a surnagé !</t>
  </si>
  <si>
    <t>dans la moyenne, comme maman !</t>
  </si>
  <si>
    <t>dans la moyenne, comme papa !</t>
  </si>
  <si>
    <t>retour très correct !</t>
  </si>
  <si>
    <t>le samedi, c'est pas son jour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</si>
  <si>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</si>
  <si>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</si>
  <si>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</si>
  <si>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</si>
  <si>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 xml:space="preserve"> 15 PODIUMS : hors 1 ère place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</si>
  <si>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</si>
  <si>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</si>
  <si>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</si>
  <si>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</si>
  <si>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</si>
  <si>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5 TITRES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</si>
  <si>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</si>
  <si>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</si>
  <si>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</si>
  <si>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</si>
  <si>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</si>
  <si>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</si>
  <si>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</si>
  <si>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</si>
  <si>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</si>
  <si>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</si>
  <si>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</si>
  <si>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</si>
  <si>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</si>
  <si>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départ raté, dommage !</t>
  </si>
  <si>
    <t>ça commecne à revenir !</t>
  </si>
  <si>
    <t xml:space="preserve">pas de petites lignes, mais une seule </t>
  </si>
  <si>
    <t>grosse !</t>
  </si>
  <si>
    <t>après le titre, une finale !</t>
  </si>
  <si>
    <t>progression constante !</t>
  </si>
  <si>
    <t>en finale !</t>
  </si>
  <si>
    <t xml:space="preserve">très bon en éliminatoire, mais moyen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</si>
</sst>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7" fillId="14" borderId="4" xfId="0" applyFont="1" applyFill="1" applyBorder="1"/>
    <xf numFmtId="0" fontId="9" fillId="14" borderId="0" xfId="0" applyFont="1" applyFill="1" applyBorder="1"/>
    <xf numFmtId="0" fontId="10" fillId="14" borderId="0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0066FF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2"/>
  <sheetViews>
    <sheetView tabSelected="1" topLeftCell="M1" workbookViewId="0">
      <selection activeCell="AC16" sqref="AC1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6" width="9.7109375" customWidth="1"/>
    <col min="27" max="27" width="10.7109375" customWidth="1"/>
    <col min="28" max="28" width="8.5703125" customWidth="1"/>
    <col min="31" max="31" width="13.5703125" customWidth="1"/>
    <col min="32" max="32" width="12.42578125" customWidth="1"/>
    <col min="33" max="33" width="2.28515625" customWidth="1"/>
    <col min="34" max="34" width="9.28515625" customWidth="1"/>
    <col min="35" max="35" width="2.42578125" customWidth="1"/>
    <col min="36" max="36" width="9.85546875" customWidth="1"/>
  </cols>
  <sheetData>
    <row r="1" spans="1:36" ht="15.75" x14ac:dyDescent="0.25">
      <c r="A1" s="64" t="s">
        <v>250</v>
      </c>
    </row>
    <row r="4" spans="1:36" x14ac:dyDescent="0.25">
      <c r="A4" s="1"/>
      <c r="B4" s="155" t="s">
        <v>0</v>
      </c>
      <c r="C4" s="2"/>
      <c r="D4" s="118" t="s">
        <v>1</v>
      </c>
      <c r="E4" s="118" t="s">
        <v>266</v>
      </c>
      <c r="F4" s="118" t="s">
        <v>272</v>
      </c>
      <c r="G4" s="118" t="s">
        <v>3</v>
      </c>
      <c r="H4" s="118" t="s">
        <v>305</v>
      </c>
      <c r="I4" s="118" t="s">
        <v>2</v>
      </c>
      <c r="J4" s="118" t="s">
        <v>1</v>
      </c>
      <c r="K4" s="182" t="s">
        <v>320</v>
      </c>
      <c r="L4" s="182" t="s">
        <v>343</v>
      </c>
      <c r="M4" s="118" t="s">
        <v>1</v>
      </c>
      <c r="N4" s="118" t="s">
        <v>272</v>
      </c>
      <c r="O4" s="118" t="s">
        <v>1</v>
      </c>
      <c r="P4" s="118" t="s">
        <v>272</v>
      </c>
      <c r="Q4" s="118" t="s">
        <v>266</v>
      </c>
      <c r="R4" s="118" t="s">
        <v>2</v>
      </c>
      <c r="S4" s="118" t="s">
        <v>1</v>
      </c>
      <c r="T4" s="118" t="s">
        <v>439</v>
      </c>
      <c r="U4" s="118" t="s">
        <v>1</v>
      </c>
      <c r="V4" s="118" t="s">
        <v>2</v>
      </c>
      <c r="W4" s="118" t="s">
        <v>266</v>
      </c>
      <c r="X4" s="118" t="s">
        <v>1</v>
      </c>
      <c r="Y4" s="118" t="s">
        <v>2</v>
      </c>
      <c r="Z4" s="118" t="s">
        <v>1</v>
      </c>
      <c r="AA4" s="129"/>
      <c r="AB4" s="130"/>
      <c r="AF4" s="4"/>
      <c r="AH4" s="5"/>
      <c r="AJ4" s="6" t="s">
        <v>4</v>
      </c>
    </row>
    <row r="5" spans="1:36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304</v>
      </c>
      <c r="J5" s="131"/>
      <c r="K5" s="131"/>
      <c r="L5" s="131"/>
      <c r="M5" s="131"/>
      <c r="N5" s="131"/>
      <c r="O5" s="131"/>
      <c r="P5" s="131"/>
      <c r="Q5" s="131"/>
      <c r="R5" s="131" t="s">
        <v>304</v>
      </c>
      <c r="S5" s="131"/>
      <c r="T5" s="131"/>
      <c r="U5" s="131"/>
      <c r="V5" s="131" t="s">
        <v>304</v>
      </c>
      <c r="W5" s="131"/>
      <c r="X5" s="131"/>
      <c r="Y5" s="131" t="s">
        <v>304</v>
      </c>
      <c r="Z5" s="131"/>
      <c r="AA5" s="232" t="s">
        <v>255</v>
      </c>
      <c r="AB5" s="233"/>
      <c r="AF5" s="8"/>
      <c r="AH5" s="9" t="s">
        <v>6</v>
      </c>
      <c r="AJ5" s="10" t="s">
        <v>7</v>
      </c>
    </row>
    <row r="6" spans="1:36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5">
        <v>43758</v>
      </c>
      <c r="M6" s="205">
        <v>43758</v>
      </c>
      <c r="N6" s="205">
        <v>43772</v>
      </c>
      <c r="O6" s="205">
        <v>43779</v>
      </c>
      <c r="P6" s="205">
        <v>43779</v>
      </c>
      <c r="Q6" s="205">
        <v>43786</v>
      </c>
      <c r="R6" s="205">
        <v>43786</v>
      </c>
      <c r="S6" s="205">
        <v>43786</v>
      </c>
      <c r="T6" s="205">
        <v>43793</v>
      </c>
      <c r="U6" s="205">
        <v>43793</v>
      </c>
      <c r="V6" s="205">
        <v>43793</v>
      </c>
      <c r="W6" s="205">
        <v>43793</v>
      </c>
      <c r="X6" s="205">
        <v>43799</v>
      </c>
      <c r="Y6" s="205">
        <v>43800</v>
      </c>
      <c r="Z6" s="205">
        <v>43807</v>
      </c>
      <c r="AA6" s="132"/>
      <c r="AB6" s="133"/>
      <c r="AF6" s="4"/>
      <c r="AH6" s="9" t="s">
        <v>5</v>
      </c>
      <c r="AJ6" s="10" t="s">
        <v>9</v>
      </c>
    </row>
    <row r="7" spans="1:36" x14ac:dyDescent="0.25">
      <c r="A7" s="150" t="s">
        <v>282</v>
      </c>
      <c r="B7" s="156" t="s">
        <v>10</v>
      </c>
      <c r="C7" s="7"/>
      <c r="D7" s="121" t="s">
        <v>11</v>
      </c>
      <c r="E7" s="121" t="s">
        <v>11</v>
      </c>
      <c r="F7" s="134" t="s">
        <v>273</v>
      </c>
      <c r="G7" s="134" t="s">
        <v>275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382</v>
      </c>
      <c r="P7" s="134" t="s">
        <v>382</v>
      </c>
      <c r="Q7" s="134" t="s">
        <v>382</v>
      </c>
      <c r="R7" s="134" t="s">
        <v>382</v>
      </c>
      <c r="S7" s="134" t="s">
        <v>382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463</v>
      </c>
      <c r="Z7" s="134" t="s">
        <v>11</v>
      </c>
      <c r="AA7" s="126" t="s">
        <v>13</v>
      </c>
      <c r="AB7" s="126" t="s">
        <v>14</v>
      </c>
      <c r="AF7" s="4"/>
      <c r="AH7" s="9" t="s">
        <v>15</v>
      </c>
      <c r="AJ7" s="10" t="s">
        <v>16</v>
      </c>
    </row>
    <row r="8" spans="1:36" x14ac:dyDescent="0.25">
      <c r="A8" s="150"/>
      <c r="B8" s="156" t="s">
        <v>17</v>
      </c>
      <c r="C8" s="7"/>
      <c r="D8" s="121"/>
      <c r="E8" s="121"/>
      <c r="F8" s="134"/>
      <c r="G8" s="134" t="s">
        <v>276</v>
      </c>
      <c r="H8" s="134" t="s">
        <v>306</v>
      </c>
      <c r="I8" s="134" t="s">
        <v>279</v>
      </c>
      <c r="J8" s="134" t="s">
        <v>18</v>
      </c>
      <c r="K8" s="134" t="s">
        <v>280</v>
      </c>
      <c r="L8" s="134">
        <v>43500</v>
      </c>
      <c r="M8" s="134" t="s">
        <v>355</v>
      </c>
      <c r="N8" s="134" t="s">
        <v>12</v>
      </c>
      <c r="O8" s="134" t="s">
        <v>368</v>
      </c>
      <c r="P8" s="134" t="s">
        <v>368</v>
      </c>
      <c r="Q8" s="134" t="s">
        <v>407</v>
      </c>
      <c r="R8" s="134" t="s">
        <v>407</v>
      </c>
      <c r="S8" s="134" t="s">
        <v>368</v>
      </c>
      <c r="T8" s="134" t="s">
        <v>280</v>
      </c>
      <c r="U8" s="134" t="s">
        <v>279</v>
      </c>
      <c r="V8" s="134" t="s">
        <v>18</v>
      </c>
      <c r="W8" s="134" t="s">
        <v>18</v>
      </c>
      <c r="X8" s="134" t="s">
        <v>275</v>
      </c>
      <c r="Y8" s="134" t="s">
        <v>275</v>
      </c>
      <c r="Z8" s="134" t="s">
        <v>485</v>
      </c>
      <c r="AA8" s="126" t="s">
        <v>19</v>
      </c>
      <c r="AB8" s="126" t="s">
        <v>20</v>
      </c>
      <c r="AD8" s="13"/>
      <c r="AF8" s="4"/>
      <c r="AH8" s="9"/>
      <c r="AJ8" s="10" t="s">
        <v>21</v>
      </c>
    </row>
    <row r="9" spans="1:36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278</v>
      </c>
      <c r="J9" s="134" t="s">
        <v>22</v>
      </c>
      <c r="K9" s="134" t="s">
        <v>281</v>
      </c>
      <c r="L9" s="134"/>
      <c r="M9" s="134" t="s">
        <v>361</v>
      </c>
      <c r="N9" s="134" t="s">
        <v>368</v>
      </c>
      <c r="O9" s="134" t="s">
        <v>383</v>
      </c>
      <c r="P9" s="134" t="s">
        <v>388</v>
      </c>
      <c r="Q9" s="134" t="s">
        <v>408</v>
      </c>
      <c r="R9" s="134" t="s">
        <v>411</v>
      </c>
      <c r="S9" s="134" t="s">
        <v>409</v>
      </c>
      <c r="T9" s="134" t="s">
        <v>11</v>
      </c>
      <c r="U9" s="134" t="s">
        <v>22</v>
      </c>
      <c r="V9" s="134" t="s">
        <v>438</v>
      </c>
      <c r="W9" s="134" t="s">
        <v>438</v>
      </c>
      <c r="X9" s="134" t="s">
        <v>460</v>
      </c>
      <c r="Y9" s="134"/>
      <c r="Z9" s="134" t="s">
        <v>486</v>
      </c>
      <c r="AA9" s="126" t="s">
        <v>23</v>
      </c>
      <c r="AB9" s="126" t="s">
        <v>24</v>
      </c>
      <c r="AC9" s="234"/>
      <c r="AD9" s="235"/>
      <c r="AE9" s="235"/>
      <c r="AF9" s="8"/>
      <c r="AH9" s="12" t="s">
        <v>400</v>
      </c>
      <c r="AJ9" s="10"/>
    </row>
    <row r="10" spans="1:36" x14ac:dyDescent="0.25">
      <c r="A10" s="14"/>
      <c r="B10" s="157" t="s">
        <v>25</v>
      </c>
      <c r="C10" s="15"/>
      <c r="D10" s="122" t="s">
        <v>26</v>
      </c>
      <c r="E10" s="122" t="s">
        <v>267</v>
      </c>
      <c r="F10" s="135" t="s">
        <v>274</v>
      </c>
      <c r="G10" s="135" t="s">
        <v>277</v>
      </c>
      <c r="H10" s="135" t="s">
        <v>267</v>
      </c>
      <c r="I10" s="135" t="s">
        <v>27</v>
      </c>
      <c r="J10" s="135" t="s">
        <v>27</v>
      </c>
      <c r="K10" s="135" t="s">
        <v>27</v>
      </c>
      <c r="L10" s="135" t="s">
        <v>344</v>
      </c>
      <c r="M10" s="135" t="s">
        <v>27</v>
      </c>
      <c r="N10" s="135" t="s">
        <v>267</v>
      </c>
      <c r="O10" s="135" t="s">
        <v>379</v>
      </c>
      <c r="P10" s="135" t="s">
        <v>379</v>
      </c>
      <c r="Q10" s="135" t="s">
        <v>401</v>
      </c>
      <c r="R10" s="135" t="s">
        <v>410</v>
      </c>
      <c r="S10" s="135" t="s">
        <v>277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379</v>
      </c>
      <c r="Z10" s="135" t="s">
        <v>483</v>
      </c>
      <c r="AA10" s="127" t="s">
        <v>22</v>
      </c>
      <c r="AB10" s="128"/>
      <c r="AF10" s="16"/>
      <c r="AH10" s="17">
        <v>2019</v>
      </c>
      <c r="AJ10" s="18">
        <v>43709</v>
      </c>
    </row>
    <row r="11" spans="1:36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58">
        <f>IF(SUM(D11:Z11)=0,"",SUM(D11:Z11))</f>
        <v>3510</v>
      </c>
      <c r="AB11" s="21"/>
      <c r="AC11" s="22"/>
      <c r="AD11" s="23"/>
      <c r="AE11" s="23"/>
      <c r="AF11" s="24" t="s">
        <v>28</v>
      </c>
      <c r="AH11" s="124">
        <v>6890</v>
      </c>
      <c r="AJ11" s="20"/>
    </row>
    <row r="12" spans="1:36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58">
        <f>IF(SUM(D12:Z12)=0,"",SUM(D12:Z12))</f>
        <v>27</v>
      </c>
      <c r="AB12" s="126">
        <f>IF(COUNTA(D12:Z12)=0,"",COUNTA(D12:Z12))</f>
        <v>3</v>
      </c>
      <c r="AC12" s="183" t="s">
        <v>451</v>
      </c>
      <c r="AD12" s="27"/>
      <c r="AE12" s="27"/>
      <c r="AF12" s="28" t="s">
        <v>30</v>
      </c>
      <c r="AH12" s="126">
        <v>52</v>
      </c>
      <c r="AJ12" s="20"/>
    </row>
    <row r="13" spans="1:36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>
        <f>IF(AA11="","",AA11/AA12)</f>
        <v>130</v>
      </c>
      <c r="AB13" s="29"/>
      <c r="AC13" s="183" t="s">
        <v>452</v>
      </c>
      <c r="AD13" s="183"/>
      <c r="AE13" s="183"/>
      <c r="AF13" s="146" t="s">
        <v>32</v>
      </c>
      <c r="AH13" s="151">
        <f>IF(AH11="","",AH11/AH12)</f>
        <v>132.5</v>
      </c>
      <c r="AJ13" s="154">
        <f>AA13-A13</f>
        <v>-2.0384615384615472</v>
      </c>
    </row>
    <row r="14" spans="1:36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>
        <f t="shared" ref="AA14:AA15" si="0">IF(SUM(D14:Z14)=0,"",SUM(D14:Z14))</f>
        <v>4657</v>
      </c>
      <c r="AB14" s="21"/>
      <c r="AC14" s="26"/>
      <c r="AD14" s="26"/>
      <c r="AE14" s="26"/>
      <c r="AF14" s="30" t="s">
        <v>34</v>
      </c>
      <c r="AH14" s="152">
        <v>4395</v>
      </c>
      <c r="AJ14" s="158"/>
    </row>
    <row r="15" spans="1:36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>
        <f t="shared" si="0"/>
        <v>26</v>
      </c>
      <c r="AB15" s="126">
        <f t="shared" ref="AB15" si="1">IF(COUNTA(D15:Z15)=0,"",COUNTA(D15:Z15))</f>
        <v>2</v>
      </c>
      <c r="AC15" s="179" t="s">
        <v>500</v>
      </c>
      <c r="AD15" s="179"/>
      <c r="AE15" s="179"/>
      <c r="AF15" s="31" t="s">
        <v>35</v>
      </c>
      <c r="AH15" s="152">
        <v>25</v>
      </c>
      <c r="AJ15" s="158"/>
    </row>
    <row r="16" spans="1:36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>
        <f t="shared" ref="AA16" si="2">IF(AA14="","",AA14/AA15)</f>
        <v>179.11538461538461</v>
      </c>
      <c r="AB16" s="29"/>
      <c r="AC16" s="179" t="s">
        <v>499</v>
      </c>
      <c r="AD16" s="179"/>
      <c r="AE16" s="179"/>
      <c r="AF16" s="148" t="s">
        <v>36</v>
      </c>
      <c r="AH16" s="151">
        <f>IF(AH14="","",AH14/AH15)</f>
        <v>175.8</v>
      </c>
      <c r="AJ16" s="154">
        <f>AA16-A16</f>
        <v>3.3153846153846018</v>
      </c>
    </row>
    <row r="17" spans="1:36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>
        <f t="shared" ref="AA17:AA18" si="3">IF(SUM(D17:Z17)=0,"",SUM(D17:Z17))</f>
        <v>614</v>
      </c>
      <c r="AB17" s="21"/>
      <c r="AC17" s="32"/>
      <c r="AD17" s="33"/>
      <c r="AF17" s="34" t="s">
        <v>37</v>
      </c>
      <c r="AH17" s="152"/>
      <c r="AJ17" s="158"/>
    </row>
    <row r="18" spans="1:36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>
        <f t="shared" si="3"/>
        <v>5</v>
      </c>
      <c r="AB18" s="126">
        <f t="shared" ref="AB18" si="4">IF(COUNTA(D18:Z18)=0,"",COUNTA(D18:Z18))</f>
        <v>1</v>
      </c>
      <c r="AC18" s="183" t="s">
        <v>416</v>
      </c>
      <c r="AD18" s="223"/>
      <c r="AE18" s="223"/>
      <c r="AF18" s="31" t="s">
        <v>38</v>
      </c>
      <c r="AH18" s="152"/>
      <c r="AJ18" s="158"/>
    </row>
    <row r="19" spans="1:36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1">
        <f t="shared" ref="AA19" si="5">IF(AA17="","",AA17/AA18)</f>
        <v>122.8</v>
      </c>
      <c r="AB19" s="29"/>
      <c r="AC19" s="32"/>
      <c r="AF19" s="186" t="s">
        <v>39</v>
      </c>
      <c r="AH19" s="151"/>
      <c r="AJ19" s="154"/>
    </row>
    <row r="20" spans="1:36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58" t="str">
        <f t="shared" ref="AA20:AA21" si="6">IF(SUM(D20:Z20)=0,"",SUM(D20:Z20))</f>
        <v/>
      </c>
      <c r="AB20" s="21"/>
      <c r="AC20" s="35"/>
      <c r="AE20" s="36"/>
      <c r="AF20" s="24" t="s">
        <v>40</v>
      </c>
      <c r="AH20" s="124">
        <v>1293</v>
      </c>
      <c r="AJ20" s="158"/>
    </row>
    <row r="21" spans="1:36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58" t="str">
        <f t="shared" si="6"/>
        <v/>
      </c>
      <c r="AB21" s="126" t="str">
        <f t="shared" ref="AB21" si="7">IF(COUNTA(D21:Z21)=0,"",COUNTA(D21:Z21))</f>
        <v/>
      </c>
      <c r="AC21" s="26"/>
      <c r="AD21" s="26"/>
      <c r="AE21" s="26"/>
      <c r="AF21" s="37" t="s">
        <v>41</v>
      </c>
      <c r="AG21" s="38"/>
      <c r="AH21" s="124">
        <v>9</v>
      </c>
      <c r="AJ21" s="158"/>
    </row>
    <row r="22" spans="1:36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1" t="str">
        <f t="shared" ref="AA22" si="8">IF(AA20="","",AA20/AA21)</f>
        <v/>
      </c>
      <c r="AB22" s="29"/>
      <c r="AC22" s="26"/>
      <c r="AD22" s="27"/>
      <c r="AE22" s="27"/>
      <c r="AF22" s="146" t="s">
        <v>42</v>
      </c>
      <c r="AG22" s="38"/>
      <c r="AH22" s="151">
        <f>IF(AH20="","",AH20/AH21)</f>
        <v>143.66666666666666</v>
      </c>
      <c r="AI22" s="35"/>
      <c r="AJ22" s="154"/>
    </row>
    <row r="23" spans="1:36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58" t="str">
        <f t="shared" ref="AA23:AA24" si="9">IF(SUM(D23:Z23)=0,"",SUM(D23:Z23))</f>
        <v/>
      </c>
      <c r="AB23" s="21"/>
      <c r="AC23" s="26"/>
      <c r="AD23" s="27"/>
      <c r="AE23" s="27"/>
      <c r="AF23" s="39" t="s">
        <v>40</v>
      </c>
      <c r="AG23" s="38"/>
      <c r="AH23" s="124">
        <v>1332</v>
      </c>
      <c r="AI23" s="40"/>
      <c r="AJ23" s="158"/>
    </row>
    <row r="24" spans="1:36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58" t="str">
        <f t="shared" si="9"/>
        <v/>
      </c>
      <c r="AB24" s="126" t="str">
        <f t="shared" ref="AB24" si="10">IF(COUNTA(D24:Z24)=0,"",COUNTA(D24:Z24))</f>
        <v/>
      </c>
      <c r="AC24" s="26"/>
      <c r="AD24" s="27"/>
      <c r="AE24" s="27"/>
      <c r="AF24" s="31" t="s">
        <v>43</v>
      </c>
      <c r="AG24" s="38"/>
      <c r="AH24" s="124">
        <v>8</v>
      </c>
      <c r="AI24" s="40"/>
      <c r="AJ24" s="158"/>
    </row>
    <row r="25" spans="1:36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1" t="str">
        <f t="shared" ref="AA25" si="11">IF(AA23="","",AA23/AA24)</f>
        <v/>
      </c>
      <c r="AB25" s="29"/>
      <c r="AC25" s="26"/>
      <c r="AD25" s="27"/>
      <c r="AE25" s="27"/>
      <c r="AF25" s="148" t="s">
        <v>44</v>
      </c>
      <c r="AG25" s="38"/>
      <c r="AH25" s="151">
        <f>IF(AH23="","",AH23/AH24)</f>
        <v>166.5</v>
      </c>
      <c r="AI25" s="35"/>
      <c r="AJ25" s="173" t="e">
        <f>AA25-A25</f>
        <v>#VALUE!</v>
      </c>
    </row>
    <row r="26" spans="1:36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58">
        <f t="shared" ref="AA26:AA27" si="12">IF(SUM(D26:Z26)=0,"",SUM(D26:Z26))</f>
        <v>825</v>
      </c>
      <c r="AB26" s="21"/>
      <c r="AC26" s="26"/>
      <c r="AD26" s="26"/>
      <c r="AE26" s="26"/>
      <c r="AF26" s="41" t="s">
        <v>45</v>
      </c>
      <c r="AG26" s="38"/>
      <c r="AH26" s="124">
        <v>2331</v>
      </c>
      <c r="AI26" s="35"/>
      <c r="AJ26" s="158"/>
    </row>
    <row r="27" spans="1:36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58">
        <f t="shared" si="12"/>
        <v>5</v>
      </c>
      <c r="AB27" s="126">
        <f t="shared" ref="AB27" si="13">IF(COUNTA(D27:Z27)=0,"",COUNTA(D27:Z27))</f>
        <v>1</v>
      </c>
      <c r="AC27" s="223" t="s">
        <v>424</v>
      </c>
      <c r="AD27" s="223"/>
      <c r="AE27" s="223"/>
      <c r="AF27" s="31" t="s">
        <v>46</v>
      </c>
      <c r="AG27" s="35"/>
      <c r="AH27" s="124">
        <v>14</v>
      </c>
      <c r="AI27" s="35"/>
      <c r="AJ27" s="158"/>
    </row>
    <row r="28" spans="1:36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51">
        <f t="shared" ref="AA28" si="14">IF(AA26="","",AA26/AA27)</f>
        <v>165</v>
      </c>
      <c r="AB28" s="29"/>
      <c r="AC28" s="26"/>
      <c r="AD28" s="26"/>
      <c r="AE28" s="26"/>
      <c r="AF28" s="148" t="s">
        <v>47</v>
      </c>
      <c r="AG28" s="35"/>
      <c r="AH28" s="151">
        <f>IF(AH26="","",AH26/AH27)</f>
        <v>166.5</v>
      </c>
      <c r="AI28" s="35"/>
      <c r="AJ28" s="154">
        <f>AA28-A28</f>
        <v>2.0344827586206975</v>
      </c>
    </row>
    <row r="29" spans="1:36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58">
        <f t="shared" ref="AA29:AA30" si="15">IF(SUM(D29:Z29)=0,"",SUM(D29:Z29))</f>
        <v>21063</v>
      </c>
      <c r="AB29" s="21"/>
      <c r="AC29" s="22"/>
      <c r="AD29" s="22"/>
      <c r="AE29" s="22"/>
      <c r="AF29" s="42" t="s">
        <v>48</v>
      </c>
      <c r="AG29" s="35"/>
      <c r="AH29" s="124">
        <v>45575</v>
      </c>
      <c r="AI29" s="35"/>
      <c r="AJ29" s="158"/>
    </row>
    <row r="30" spans="1:36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58">
        <f t="shared" si="15"/>
        <v>118</v>
      </c>
      <c r="AB30" s="126">
        <f t="shared" ref="AB30" si="16">IF(COUNTA(D30:Z30)=0,"",COUNTA(D30:Z30))</f>
        <v>10</v>
      </c>
      <c r="AC30" s="179" t="s">
        <v>498</v>
      </c>
      <c r="AD30" s="179"/>
      <c r="AE30" s="179"/>
      <c r="AF30" s="37" t="s">
        <v>49</v>
      </c>
      <c r="AG30" s="35"/>
      <c r="AH30" s="124">
        <v>256</v>
      </c>
      <c r="AI30" s="35"/>
      <c r="AJ30" s="158"/>
    </row>
    <row r="31" spans="1:36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>
        <f t="shared" ref="AA31" si="17">IF(AA29="","",AA29/AA30)</f>
        <v>178.5</v>
      </c>
      <c r="AB31" s="29"/>
      <c r="AC31" s="183"/>
      <c r="AD31" s="183"/>
      <c r="AE31" s="183"/>
      <c r="AF31" s="146" t="s">
        <v>50</v>
      </c>
      <c r="AG31" s="35"/>
      <c r="AH31" s="151">
        <f>IF(AH29="","",AH29/AH30)</f>
        <v>178.02734375</v>
      </c>
      <c r="AI31" s="35"/>
      <c r="AJ31" s="154">
        <f>AA31-A31</f>
        <v>-0.86805555555554292</v>
      </c>
    </row>
    <row r="32" spans="1:36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58">
        <f t="shared" ref="AA32:AA33" si="18">IF(SUM(D32:Z32)=0,"",SUM(D32:Z32))</f>
        <v>6332</v>
      </c>
      <c r="AB32" s="21"/>
      <c r="AC32" s="35"/>
      <c r="AD32" s="35"/>
      <c r="AE32" s="35"/>
      <c r="AF32" s="43" t="s">
        <v>51</v>
      </c>
      <c r="AG32" s="35"/>
      <c r="AH32" s="124">
        <v>19491</v>
      </c>
      <c r="AI32" s="35"/>
      <c r="AJ32" s="158"/>
    </row>
    <row r="33" spans="1:36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58">
        <f t="shared" si="18"/>
        <v>35</v>
      </c>
      <c r="AB33" s="126">
        <f t="shared" ref="AB33" si="19">IF(COUNTA(D33:Z33)=0,"",COUNTA(D33:Z33))</f>
        <v>4</v>
      </c>
      <c r="AC33" s="183" t="s">
        <v>425</v>
      </c>
      <c r="AD33" s="183"/>
      <c r="AE33" s="183"/>
      <c r="AF33" s="31" t="s">
        <v>52</v>
      </c>
      <c r="AG33" s="35"/>
      <c r="AH33" s="124">
        <v>103</v>
      </c>
      <c r="AI33" s="35"/>
      <c r="AJ33" s="158"/>
    </row>
    <row r="34" spans="1:36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>
        <f t="shared" ref="AA34" si="20">IF(AA32="","",AA32/AA33)</f>
        <v>180.91428571428571</v>
      </c>
      <c r="AB34" s="29"/>
      <c r="AC34" s="26"/>
      <c r="AD34" s="26"/>
      <c r="AE34" s="26"/>
      <c r="AF34" s="148" t="s">
        <v>53</v>
      </c>
      <c r="AG34" s="35"/>
      <c r="AH34" s="151">
        <f>IF(AH32="","",AH32/AH33)</f>
        <v>189.23300970873785</v>
      </c>
      <c r="AI34" s="35"/>
      <c r="AJ34" s="154">
        <f>AA34-A34</f>
        <v>-9.723395445134571</v>
      </c>
    </row>
    <row r="35" spans="1:36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58">
        <f t="shared" ref="AA35:AA36" si="21">IF(SUM(D35:Z35)=0,"",SUM(D35:Z35))</f>
        <v>1381</v>
      </c>
      <c r="AB35" s="21"/>
      <c r="AC35" s="32"/>
      <c r="AF35" s="43" t="s">
        <v>51</v>
      </c>
      <c r="AH35" s="124">
        <v>5138</v>
      </c>
      <c r="AJ35" s="158"/>
    </row>
    <row r="36" spans="1:36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58">
        <f t="shared" si="21"/>
        <v>7</v>
      </c>
      <c r="AB36" s="126">
        <f t="shared" ref="AB36" si="22">IF(COUNTA(D36:Z36)=0,"",COUNTA(D36:Z36))</f>
        <v>1</v>
      </c>
      <c r="AC36" s="183" t="s">
        <v>426</v>
      </c>
      <c r="AD36" s="223"/>
      <c r="AE36" s="223"/>
      <c r="AF36" s="31" t="s">
        <v>54</v>
      </c>
      <c r="AH36" s="124">
        <v>26</v>
      </c>
      <c r="AJ36" s="158"/>
    </row>
    <row r="37" spans="1:36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6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1">
        <f t="shared" ref="AA37" si="23">IF(AA35="","",AA35/AA36)</f>
        <v>197.28571428571428</v>
      </c>
      <c r="AB37" s="29"/>
      <c r="AC37" s="26"/>
      <c r="AD37" s="26"/>
      <c r="AE37" s="26"/>
      <c r="AF37" s="148" t="s">
        <v>55</v>
      </c>
      <c r="AG37" s="35"/>
      <c r="AH37" s="151">
        <f>IF(AH35="","",AH35/AH36)</f>
        <v>197.61538461538461</v>
      </c>
      <c r="AI37" s="35"/>
      <c r="AJ37" s="154">
        <f>AA37-A37</f>
        <v>-0.3296703296703356</v>
      </c>
    </row>
    <row r="38" spans="1:36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58">
        <f t="shared" ref="AA38:AA39" si="24">IF(SUM(D38:Z38)=0,"",SUM(D38:Z38))</f>
        <v>11185</v>
      </c>
      <c r="AB38" s="21"/>
      <c r="AC38" s="183"/>
      <c r="AD38" s="187"/>
      <c r="AE38" s="187"/>
      <c r="AF38" s="43" t="s">
        <v>56</v>
      </c>
      <c r="AH38" s="124">
        <v>22086</v>
      </c>
      <c r="AJ38" s="158"/>
    </row>
    <row r="39" spans="1:36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58">
        <f t="shared" si="24"/>
        <v>63</v>
      </c>
      <c r="AB39" s="126">
        <f t="shared" ref="AB39" si="25">IF(COUNTA(D39:Z39)=0,"",COUNTA(D39:Z39))</f>
        <v>7</v>
      </c>
      <c r="AC39" s="183" t="s">
        <v>465</v>
      </c>
      <c r="AD39" s="183"/>
      <c r="AE39" s="183"/>
      <c r="AF39" s="31" t="s">
        <v>57</v>
      </c>
      <c r="AH39" s="124">
        <v>123</v>
      </c>
      <c r="AJ39" s="158"/>
    </row>
    <row r="40" spans="1:36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>
        <f t="shared" ref="AA40" si="26">IF(AA38="","",AA38/AA39)</f>
        <v>177.53968253968253</v>
      </c>
      <c r="AB40" s="29"/>
      <c r="AC40" s="26"/>
      <c r="AD40" s="27"/>
      <c r="AE40" s="27"/>
      <c r="AF40" s="148" t="s">
        <v>58</v>
      </c>
      <c r="AG40" s="35"/>
      <c r="AH40" s="151">
        <f>IF(AH38="","",AH38/AH39)</f>
        <v>179.5609756097561</v>
      </c>
      <c r="AI40" s="35"/>
      <c r="AJ40" s="154">
        <f>AA40-A40</f>
        <v>-0.57507155867813253</v>
      </c>
    </row>
    <row r="41" spans="1:36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58">
        <f t="shared" ref="AA41:AA42" si="27">IF(SUM(D41:Z41)=0,"",SUM(D41:Z41))</f>
        <v>10286</v>
      </c>
      <c r="AB41" s="21"/>
      <c r="AC41" s="183"/>
      <c r="AD41" s="183"/>
      <c r="AE41" s="183"/>
      <c r="AF41" s="42" t="s">
        <v>56</v>
      </c>
      <c r="AG41" s="35"/>
      <c r="AH41" s="124">
        <v>22874</v>
      </c>
      <c r="AI41" s="35"/>
      <c r="AJ41" s="158"/>
    </row>
    <row r="42" spans="1:36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58">
        <f t="shared" si="27"/>
        <v>60</v>
      </c>
      <c r="AB42" s="126">
        <f t="shared" ref="AB42" si="28">IF(COUNTA(D42:Z42)=0,"",COUNTA(D42:Z42))</f>
        <v>6</v>
      </c>
      <c r="AC42" s="183" t="s">
        <v>466</v>
      </c>
      <c r="AD42" s="183"/>
      <c r="AE42" s="183"/>
      <c r="AF42" s="44" t="s">
        <v>59</v>
      </c>
      <c r="AG42" s="35"/>
      <c r="AH42" s="124">
        <v>135</v>
      </c>
      <c r="AI42" s="35"/>
      <c r="AJ42" s="158"/>
    </row>
    <row r="43" spans="1:36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>
        <f t="shared" ref="AA43" si="29">IF(AA41="","",AA41/AA42)</f>
        <v>171.43333333333334</v>
      </c>
      <c r="AB43" s="29"/>
      <c r="AC43" s="26"/>
      <c r="AD43" s="26"/>
      <c r="AE43" s="26"/>
      <c r="AF43" s="146" t="s">
        <v>60</v>
      </c>
      <c r="AG43" s="35"/>
      <c r="AH43" s="151">
        <f>IF(AH41="","",AH41/AH42)</f>
        <v>169.43703703703704</v>
      </c>
      <c r="AI43" s="35"/>
      <c r="AJ43" s="154">
        <f>AA43-A43</f>
        <v>2.4638676844783731</v>
      </c>
    </row>
    <row r="44" spans="1:36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58">
        <f t="shared" ref="AA44:AA45" si="30">IF(SUM(D44:Z44)=0,"",SUM(D44:Z44))</f>
        <v>534</v>
      </c>
      <c r="AB44" s="21"/>
      <c r="AC44" s="26"/>
      <c r="AD44" s="26"/>
      <c r="AE44" s="26"/>
      <c r="AF44" s="42" t="s">
        <v>56</v>
      </c>
      <c r="AG44" s="35"/>
      <c r="AH44" s="124">
        <v>6211</v>
      </c>
      <c r="AI44" s="35"/>
      <c r="AJ44" s="158"/>
    </row>
    <row r="45" spans="1:36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58">
        <f t="shared" si="30"/>
        <v>4</v>
      </c>
      <c r="AB45" s="126">
        <f t="shared" ref="AB45" si="31">IF(COUNTA(D45:Z45)=0,"",COUNTA(D45:Z45))</f>
        <v>1</v>
      </c>
      <c r="AC45" s="183" t="s">
        <v>395</v>
      </c>
      <c r="AD45" s="26"/>
      <c r="AE45" s="26"/>
      <c r="AF45" s="37" t="s">
        <v>61</v>
      </c>
      <c r="AG45" s="35"/>
      <c r="AH45" s="124">
        <v>40</v>
      </c>
      <c r="AI45" s="35"/>
      <c r="AJ45" s="158"/>
    </row>
    <row r="46" spans="1:36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>
        <f t="shared" ref="AA46" si="32">IF(AA44="","",AA44/AA45)</f>
        <v>133.5</v>
      </c>
      <c r="AB46" s="29"/>
      <c r="AC46" s="26"/>
      <c r="AD46" s="26"/>
      <c r="AE46" s="26"/>
      <c r="AF46" s="146" t="s">
        <v>62</v>
      </c>
      <c r="AG46" s="35"/>
      <c r="AH46" s="151">
        <f>IF(AH44="","",AH44/AH45)</f>
        <v>155.27500000000001</v>
      </c>
      <c r="AI46" s="35"/>
      <c r="AJ46" s="154">
        <f>AA46-A46</f>
        <v>-21.775000000000006</v>
      </c>
    </row>
    <row r="47" spans="1:36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>
        <f t="shared" ref="AA47:AA48" si="33">IF(SUM(D47:Z47)=0,"",SUM(D47:Z47))</f>
        <v>13556</v>
      </c>
      <c r="AB47" s="21"/>
      <c r="AC47" s="183"/>
      <c r="AD47" s="183"/>
      <c r="AE47" s="183"/>
      <c r="AF47" s="43" t="s">
        <v>63</v>
      </c>
      <c r="AG47" s="45"/>
      <c r="AH47" s="124">
        <v>28609</v>
      </c>
      <c r="AI47" s="45"/>
      <c r="AJ47" s="158"/>
    </row>
    <row r="48" spans="1:36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>
        <f t="shared" si="33"/>
        <v>76</v>
      </c>
      <c r="AB48" s="126">
        <f t="shared" ref="AB48" si="34">IF(COUNTA(D48:Z48)=0,"",COUNTA(D48:Z48))</f>
        <v>7</v>
      </c>
      <c r="AC48" s="179" t="s">
        <v>493</v>
      </c>
      <c r="AD48" s="179"/>
      <c r="AE48" s="179"/>
      <c r="AF48" s="31" t="s">
        <v>64</v>
      </c>
      <c r="AG48" s="45"/>
      <c r="AH48" s="124">
        <v>159</v>
      </c>
      <c r="AI48" s="45"/>
      <c r="AJ48" s="158"/>
    </row>
    <row r="49" spans="1:36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6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>
        <f t="shared" ref="AA49" si="35">IF(AA47="","",AA47/AA48)</f>
        <v>178.36842105263159</v>
      </c>
      <c r="AB49" s="29"/>
      <c r="AC49" s="26"/>
      <c r="AD49" s="26"/>
      <c r="AE49" s="26"/>
      <c r="AF49" s="148" t="s">
        <v>65</v>
      </c>
      <c r="AG49" s="45"/>
      <c r="AH49" s="151">
        <f>IF(AH47="","",AH47/AH48)</f>
        <v>179.93081761006289</v>
      </c>
      <c r="AI49" s="45"/>
      <c r="AJ49" s="154">
        <f>AA49-A49</f>
        <v>-3.5694671461261862</v>
      </c>
    </row>
    <row r="50" spans="1:36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>
        <f t="shared" ref="AA50:AA51" si="36">IF(SUM(D50:Z50)=0,"",SUM(D50:Z50))</f>
        <v>7802</v>
      </c>
      <c r="AB50" s="21"/>
      <c r="AC50" s="26"/>
      <c r="AD50" s="26"/>
      <c r="AE50" s="26"/>
      <c r="AF50" s="43" t="s">
        <v>66</v>
      </c>
      <c r="AG50" s="45"/>
      <c r="AH50" s="123">
        <v>13976</v>
      </c>
      <c r="AI50" s="45"/>
      <c r="AJ50" s="158"/>
    </row>
    <row r="51" spans="1:36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>
        <f t="shared" si="36"/>
        <v>44</v>
      </c>
      <c r="AB51" s="126">
        <f t="shared" ref="AB51" si="37">IF(COUNTA(D51:Z51)=0,"",COUNTA(D51:Z51))</f>
        <v>5</v>
      </c>
      <c r="AC51" s="183" t="s">
        <v>464</v>
      </c>
      <c r="AD51" s="183"/>
      <c r="AE51" s="183"/>
      <c r="AF51" s="31" t="s">
        <v>67</v>
      </c>
      <c r="AG51" s="45"/>
      <c r="AH51" s="126">
        <v>80</v>
      </c>
      <c r="AI51" s="45"/>
      <c r="AJ51" s="158"/>
    </row>
    <row r="52" spans="1:36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6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>
        <f t="shared" ref="AA52" si="38">IF(AA50="","",AA50/AA51)</f>
        <v>177.31818181818181</v>
      </c>
      <c r="AB52" s="29"/>
      <c r="AC52" s="183"/>
      <c r="AD52" s="22"/>
      <c r="AE52" s="22"/>
      <c r="AF52" s="148" t="s">
        <v>68</v>
      </c>
      <c r="AG52" s="45"/>
      <c r="AH52" s="151">
        <f>IF(AH50="","",AH50/AH51)</f>
        <v>174.7</v>
      </c>
      <c r="AI52" s="45"/>
      <c r="AJ52" s="154">
        <f>AA52-A52</f>
        <v>2.3800374882848985</v>
      </c>
    </row>
    <row r="53" spans="1:36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>
        <f t="shared" ref="AA53:AA54" si="39">IF(SUM(D53:Z53)=0,"",SUM(D53:Z53))</f>
        <v>1128</v>
      </c>
      <c r="AB53" s="21"/>
      <c r="AC53" s="26"/>
      <c r="AD53" s="26"/>
      <c r="AE53" s="26"/>
      <c r="AF53" s="43" t="s">
        <v>69</v>
      </c>
      <c r="AG53" s="45"/>
      <c r="AH53" s="126">
        <v>5667</v>
      </c>
      <c r="AI53" s="45"/>
      <c r="AJ53" s="158"/>
    </row>
    <row r="54" spans="1:36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>
        <f t="shared" si="39"/>
        <v>8</v>
      </c>
      <c r="AB54" s="126">
        <f t="shared" ref="AB54" si="40">IF(COUNTA(D54:Z54)=0,"",COUNTA(D54:Z54))</f>
        <v>1</v>
      </c>
      <c r="AC54" s="183" t="s">
        <v>289</v>
      </c>
      <c r="AD54" s="27"/>
      <c r="AE54" s="27"/>
      <c r="AF54" s="31" t="s">
        <v>70</v>
      </c>
      <c r="AG54" s="45"/>
      <c r="AH54" s="126">
        <v>38</v>
      </c>
      <c r="AI54" s="45"/>
      <c r="AJ54" s="158"/>
    </row>
    <row r="55" spans="1:36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1">
        <f t="shared" ref="AA55" si="41">IF(AA53="","",AA53/AA54)</f>
        <v>141</v>
      </c>
      <c r="AB55" s="29"/>
      <c r="AC55" s="26"/>
      <c r="AD55" s="26"/>
      <c r="AE55" s="26"/>
      <c r="AF55" s="148" t="s">
        <v>71</v>
      </c>
      <c r="AG55" s="45"/>
      <c r="AH55" s="151">
        <f>IF(AH53="","",AH53/AH54)</f>
        <v>149.13157894736841</v>
      </c>
      <c r="AI55" s="45"/>
      <c r="AJ55" s="154">
        <f>AA55-A55</f>
        <v>-7.4166666666666572</v>
      </c>
    </row>
    <row r="56" spans="1:36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>
        <f t="shared" ref="AA56:AA57" si="42">IF(SUM(D56:Z56)=0,"",SUM(D56:Z56))</f>
        <v>2456</v>
      </c>
      <c r="AB56" s="21"/>
      <c r="AC56" s="26"/>
      <c r="AD56" s="26"/>
      <c r="AE56" s="26"/>
      <c r="AF56" s="43" t="s">
        <v>72</v>
      </c>
      <c r="AG56" s="45"/>
      <c r="AH56" s="124">
        <v>9081</v>
      </c>
      <c r="AI56" s="45"/>
      <c r="AJ56" s="158"/>
    </row>
    <row r="57" spans="1:36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>
        <f t="shared" si="42"/>
        <v>14</v>
      </c>
      <c r="AB57" s="126">
        <f t="shared" ref="AB57" si="43">IF(COUNTA(D57:Z57)=0,"",COUNTA(D57:Z57))</f>
        <v>2</v>
      </c>
      <c r="AC57" s="183" t="s">
        <v>427</v>
      </c>
      <c r="AD57" s="183"/>
      <c r="AE57" s="183"/>
      <c r="AF57" s="31" t="s">
        <v>43</v>
      </c>
      <c r="AG57" s="45"/>
      <c r="AH57" s="124">
        <v>51</v>
      </c>
      <c r="AI57" s="45"/>
      <c r="AJ57" s="158"/>
    </row>
    <row r="58" spans="1:36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1">
        <f t="shared" ref="AA58" si="44">IF(AA56="","",AA56/AA57)</f>
        <v>175.42857142857142</v>
      </c>
      <c r="AB58" s="29"/>
      <c r="AC58" s="183"/>
      <c r="AD58" s="183"/>
      <c r="AE58" s="183"/>
      <c r="AF58" s="148" t="s">
        <v>73</v>
      </c>
      <c r="AG58" s="45"/>
      <c r="AH58" s="151">
        <f>IF(AH56="","",AH56/AH57)</f>
        <v>178.05882352941177</v>
      </c>
      <c r="AI58" s="45"/>
      <c r="AJ58" s="154">
        <f>AA58-A58</f>
        <v>-2.1714285714285779</v>
      </c>
    </row>
    <row r="59" spans="1:36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>
        <f t="shared" ref="AA59:AA60" si="45">IF(SUM(D59:Z59)=0,"",SUM(D59:Z59))</f>
        <v>5375</v>
      </c>
      <c r="AB59" s="21"/>
      <c r="AC59" s="26"/>
      <c r="AD59" s="26"/>
      <c r="AE59" s="26"/>
      <c r="AF59" s="46" t="s">
        <v>74</v>
      </c>
      <c r="AG59" s="45"/>
      <c r="AH59" s="124">
        <v>11056</v>
      </c>
      <c r="AI59" s="45"/>
      <c r="AJ59" s="158"/>
    </row>
    <row r="60" spans="1:36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>
        <f t="shared" si="45"/>
        <v>38</v>
      </c>
      <c r="AB60" s="126">
        <f t="shared" ref="AB60" si="46">IF(COUNTA(D60:Z60)=0,"",COUNTA(D60:Z60))</f>
        <v>4</v>
      </c>
      <c r="AC60" s="183" t="s">
        <v>450</v>
      </c>
      <c r="AD60" s="183"/>
      <c r="AE60" s="26"/>
      <c r="AF60" s="37" t="s">
        <v>75</v>
      </c>
      <c r="AG60" s="45"/>
      <c r="AH60" s="124">
        <v>77</v>
      </c>
      <c r="AI60" s="45"/>
      <c r="AJ60" s="158"/>
    </row>
    <row r="61" spans="1:36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>
        <f t="shared" ref="AA61" si="47">IF(AA59="","",AA59/AA60)</f>
        <v>141.44736842105263</v>
      </c>
      <c r="AB61" s="29"/>
      <c r="AC61" s="26"/>
      <c r="AD61" s="26"/>
      <c r="AE61" s="26"/>
      <c r="AF61" s="146" t="s">
        <v>76</v>
      </c>
      <c r="AG61" s="45"/>
      <c r="AH61" s="151">
        <f>IF(AH59="","",AH59/AH60)</f>
        <v>143.58441558441558</v>
      </c>
      <c r="AI61" s="45"/>
      <c r="AJ61" s="154">
        <f>AA61-A61</f>
        <v>-2.0020697811945638</v>
      </c>
    </row>
    <row r="62" spans="1:36" x14ac:dyDescent="0.25">
      <c r="A62" s="199"/>
      <c r="B62" s="43" t="s">
        <v>334</v>
      </c>
      <c r="C62" s="19" t="s">
        <v>29</v>
      </c>
      <c r="D62" s="163"/>
      <c r="E62" s="163"/>
      <c r="F62" s="199"/>
      <c r="G62" s="163"/>
      <c r="H62" s="163"/>
      <c r="I62" s="199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58">
        <f t="shared" ref="AA62:AA63" si="48">IF(SUM(D62:Z62)=0,"",SUM(D62:Z62))</f>
        <v>753</v>
      </c>
      <c r="AB62" s="21"/>
      <c r="AC62" s="26"/>
      <c r="AD62" s="26"/>
      <c r="AE62" s="26"/>
      <c r="AF62" s="43" t="s">
        <v>334</v>
      </c>
      <c r="AG62" s="45"/>
      <c r="AH62" s="152">
        <v>0</v>
      </c>
      <c r="AI62" s="45"/>
      <c r="AJ62" s="163"/>
    </row>
    <row r="63" spans="1:36" x14ac:dyDescent="0.25">
      <c r="A63" s="199"/>
      <c r="B63" s="147" t="s">
        <v>46</v>
      </c>
      <c r="C63" s="25" t="s">
        <v>31</v>
      </c>
      <c r="D63" s="163"/>
      <c r="E63" s="163"/>
      <c r="F63" s="199"/>
      <c r="G63" s="163"/>
      <c r="H63" s="163"/>
      <c r="I63" s="199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58">
        <f t="shared" si="48"/>
        <v>5</v>
      </c>
      <c r="AB63" s="126">
        <f t="shared" ref="AB63" si="49">IF(COUNTA(D63:Z63)=0,"",COUNTA(D63:Z63))</f>
        <v>1</v>
      </c>
      <c r="AC63" s="183" t="s">
        <v>417</v>
      </c>
      <c r="AD63" s="183"/>
      <c r="AE63" s="183"/>
      <c r="AF63" s="147" t="s">
        <v>46</v>
      </c>
      <c r="AG63" s="45"/>
      <c r="AH63" s="199"/>
      <c r="AI63" s="45"/>
      <c r="AJ63" s="163"/>
    </row>
    <row r="64" spans="1:36" x14ac:dyDescent="0.25">
      <c r="A64" s="151"/>
      <c r="B64" s="148" t="s">
        <v>335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1">
        <f t="shared" ref="AA64" si="50">IF(AA62="","",AA62/AA63)</f>
        <v>150.6</v>
      </c>
      <c r="AB64" s="29"/>
      <c r="AC64" s="26"/>
      <c r="AD64" s="26"/>
      <c r="AE64" s="26"/>
      <c r="AF64" s="148" t="s">
        <v>335</v>
      </c>
      <c r="AG64" s="45"/>
      <c r="AH64" s="151"/>
      <c r="AI64" s="45"/>
      <c r="AJ64" s="154"/>
    </row>
    <row r="65" spans="1:36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1349</v>
      </c>
      <c r="X65" s="158">
        <v>975</v>
      </c>
      <c r="Y65" s="158">
        <v>993</v>
      </c>
      <c r="Z65" s="158">
        <v>1455</v>
      </c>
      <c r="AA65" s="158">
        <f t="shared" ref="AA65:AA66" si="51">IF(SUM(D65:Z65)=0,"",SUM(D65:Z65))</f>
        <v>15932</v>
      </c>
      <c r="AB65" s="21"/>
      <c r="AC65" s="26"/>
      <c r="AD65" s="26"/>
      <c r="AE65" s="26"/>
      <c r="AF65" s="41" t="s">
        <v>77</v>
      </c>
      <c r="AG65" s="45"/>
      <c r="AH65" s="124">
        <v>39593</v>
      </c>
      <c r="AI65" s="45"/>
      <c r="AJ65" s="158"/>
    </row>
    <row r="66" spans="1:36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>
        <f t="shared" si="51"/>
        <v>91</v>
      </c>
      <c r="AB66" s="126">
        <f t="shared" ref="AB66" si="52">IF(COUNTA(D66:Z66)=0,"",COUNTA(D66:Z66))</f>
        <v>10</v>
      </c>
      <c r="AC66" s="179" t="s">
        <v>494</v>
      </c>
      <c r="AD66" s="179"/>
      <c r="AE66" s="179"/>
      <c r="AF66" s="31" t="s">
        <v>78</v>
      </c>
      <c r="AG66" s="45"/>
      <c r="AH66" s="124">
        <v>217</v>
      </c>
      <c r="AI66" s="45"/>
      <c r="AJ66" s="158"/>
    </row>
    <row r="67" spans="1:36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6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168.625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>
        <f t="shared" ref="AA67" si="53">IF(AA65="","",AA65/AA66)</f>
        <v>175.07692307692307</v>
      </c>
      <c r="AB67" s="29"/>
      <c r="AC67" s="26"/>
      <c r="AD67" s="22"/>
      <c r="AE67" s="22"/>
      <c r="AF67" s="148" t="s">
        <v>79</v>
      </c>
      <c r="AG67" s="45"/>
      <c r="AH67" s="151">
        <f>IF(AH65="","",AH65/AH66)</f>
        <v>182.45622119815667</v>
      </c>
      <c r="AI67" s="45"/>
      <c r="AJ67" s="154">
        <f>AA67-A67</f>
        <v>-10.827383143172625</v>
      </c>
    </row>
    <row r="68" spans="1:36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>
        <f t="shared" ref="AA68:AA69" si="54">IF(SUM(D68:Z68)=0,"",SUM(D68:Z68))</f>
        <v>5929</v>
      </c>
      <c r="AB68" s="21"/>
      <c r="AC68" s="26"/>
      <c r="AD68" s="26"/>
      <c r="AE68" s="26"/>
      <c r="AF68" s="43" t="s">
        <v>80</v>
      </c>
      <c r="AG68" s="45"/>
      <c r="AH68" s="124">
        <v>18624</v>
      </c>
      <c r="AI68" s="45"/>
      <c r="AJ68" s="158"/>
    </row>
    <row r="69" spans="1:36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>
        <f t="shared" si="54"/>
        <v>32</v>
      </c>
      <c r="AB69" s="126">
        <f t="shared" ref="AB69" si="55">IF(COUNTA(D69:Z69)=0,"",COUNTA(D69:Z69))</f>
        <v>4</v>
      </c>
      <c r="AC69" s="183" t="s">
        <v>454</v>
      </c>
      <c r="AD69" s="26"/>
      <c r="AE69" s="26"/>
      <c r="AF69" s="31" t="s">
        <v>81</v>
      </c>
      <c r="AG69" s="45"/>
      <c r="AH69" s="124">
        <v>100</v>
      </c>
      <c r="AI69" s="45"/>
      <c r="AJ69" s="158"/>
    </row>
    <row r="70" spans="1:36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6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>
        <f t="shared" ref="AA70" si="56">IF(AA68="","",AA68/AA69)</f>
        <v>185.28125</v>
      </c>
      <c r="AB70" s="29"/>
      <c r="AC70" s="26"/>
      <c r="AD70" s="26"/>
      <c r="AE70" s="26"/>
      <c r="AF70" s="148" t="s">
        <v>82</v>
      </c>
      <c r="AG70" s="45"/>
      <c r="AH70" s="151">
        <f>IF(AH68="","",AH68/AH69)</f>
        <v>186.24</v>
      </c>
      <c r="AI70" s="45"/>
      <c r="AJ70" s="154">
        <f>AA70-A70</f>
        <v>1.9397865853658516</v>
      </c>
    </row>
    <row r="71" spans="1:36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f t="shared" ref="AA71:AA72" si="57">IF(SUM(D71:Z71)=0,"",SUM(D71:Z71))</f>
        <v>9463</v>
      </c>
      <c r="AB71" s="21"/>
      <c r="AC71" s="22"/>
      <c r="AD71" s="22"/>
      <c r="AE71" s="22"/>
      <c r="AF71" s="46" t="s">
        <v>80</v>
      </c>
      <c r="AG71" s="45"/>
      <c r="AH71" s="152">
        <v>23038</v>
      </c>
      <c r="AI71" s="45"/>
      <c r="AJ71" s="158"/>
    </row>
    <row r="72" spans="1:36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f t="shared" si="57"/>
        <v>54</v>
      </c>
      <c r="AB72" s="126">
        <f t="shared" ref="AB72" si="58">IF(COUNTA(D72:Z72)=0,"",COUNTA(D72:Z72))</f>
        <v>5</v>
      </c>
      <c r="AC72" s="183" t="s">
        <v>453</v>
      </c>
      <c r="AD72" s="183"/>
      <c r="AE72" s="183"/>
      <c r="AF72" s="37" t="s">
        <v>83</v>
      </c>
      <c r="AG72" s="45"/>
      <c r="AH72" s="152">
        <v>146</v>
      </c>
      <c r="AI72" s="45"/>
      <c r="AJ72" s="158"/>
    </row>
    <row r="73" spans="1:36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2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 t="shared" ref="AA73" si="59">IF(AA71="","",AA71/AA72)</f>
        <v>175.24074074074073</v>
      </c>
      <c r="AB73" s="29"/>
      <c r="AC73" s="183"/>
      <c r="AD73" s="183"/>
      <c r="AE73" s="183"/>
      <c r="AF73" s="146" t="s">
        <v>84</v>
      </c>
      <c r="AG73" s="45"/>
      <c r="AH73" s="151">
        <f>IF(AH71="","",AH71/AH72)</f>
        <v>157.79452054794521</v>
      </c>
      <c r="AI73" s="45"/>
      <c r="AJ73" s="180">
        <f>AA73-A73</f>
        <v>23.939370877727043</v>
      </c>
    </row>
    <row r="74" spans="1:36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>
        <f t="shared" ref="AA74:AA75" si="60">IF(SUM(D74:Z74)=0,"",SUM(D74:Z74))</f>
        <v>7854</v>
      </c>
      <c r="AB74" s="21"/>
      <c r="AC74" s="45"/>
      <c r="AD74" s="45"/>
      <c r="AE74" s="45"/>
      <c r="AF74" s="46" t="s">
        <v>85</v>
      </c>
      <c r="AG74" s="45"/>
      <c r="AH74" s="124">
        <v>7811</v>
      </c>
      <c r="AI74" s="45"/>
      <c r="AJ74" s="158"/>
    </row>
    <row r="75" spans="1:36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>
        <f t="shared" si="60"/>
        <v>52</v>
      </c>
      <c r="AB75" s="126">
        <f t="shared" ref="AB75" si="61">IF(COUNTA(D75:Z75)=0,"",COUNTA(D75:Z75))</f>
        <v>4</v>
      </c>
      <c r="AC75" s="183" t="s">
        <v>394</v>
      </c>
      <c r="AD75" s="26"/>
      <c r="AE75" s="26"/>
      <c r="AF75" s="37" t="s">
        <v>86</v>
      </c>
      <c r="AG75" s="45"/>
      <c r="AH75" s="124">
        <v>52</v>
      </c>
      <c r="AI75" s="45"/>
      <c r="AJ75" s="158"/>
    </row>
    <row r="76" spans="1:36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>
        <f t="shared" ref="AA76" si="62">IF(AA74="","",AA74/AA75)</f>
        <v>151.03846153846155</v>
      </c>
      <c r="AB76" s="29"/>
      <c r="AC76" s="22"/>
      <c r="AD76" s="22"/>
      <c r="AE76" s="22"/>
      <c r="AF76" s="146" t="s">
        <v>87</v>
      </c>
      <c r="AG76" s="45"/>
      <c r="AH76" s="151">
        <f>IF(AH74="","",AH74/AH75)</f>
        <v>150.21153846153845</v>
      </c>
      <c r="AI76" s="45"/>
      <c r="AJ76" s="154">
        <f>AA76-A76</f>
        <v>3.8461538461547207E-2</v>
      </c>
    </row>
    <row r="77" spans="1:36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>
        <f t="shared" ref="AA77:AA78" si="63">IF(SUM(D77:Z77)=0,"",SUM(D77:Z77))</f>
        <v>641</v>
      </c>
      <c r="AB77" s="21"/>
      <c r="AC77" s="32"/>
      <c r="AD77" s="45"/>
      <c r="AE77" s="45"/>
      <c r="AF77" s="43" t="s">
        <v>88</v>
      </c>
      <c r="AG77" s="45"/>
      <c r="AH77" s="152">
        <v>971</v>
      </c>
      <c r="AI77" s="45"/>
      <c r="AJ77" s="158"/>
    </row>
    <row r="78" spans="1:36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>
        <f t="shared" si="63"/>
        <v>4</v>
      </c>
      <c r="AB78" s="126">
        <f t="shared" ref="AB78" si="64">IF(COUNTA(D78:Z78)=0,"",COUNTA(D78:Z78))</f>
        <v>1</v>
      </c>
      <c r="AC78" s="183" t="s">
        <v>428</v>
      </c>
      <c r="AD78" s="183"/>
      <c r="AE78" s="183"/>
      <c r="AF78" s="31" t="s">
        <v>89</v>
      </c>
      <c r="AG78" s="45"/>
      <c r="AH78" s="152">
        <v>6</v>
      </c>
      <c r="AI78" s="45"/>
      <c r="AJ78" s="158"/>
    </row>
    <row r="79" spans="1:36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1">
        <f t="shared" ref="AA79" si="65">IF(AA77="","",AA77/AA78)</f>
        <v>160.25</v>
      </c>
      <c r="AB79" s="29"/>
      <c r="AC79" s="26"/>
      <c r="AD79" s="26"/>
      <c r="AE79" s="26"/>
      <c r="AF79" s="148" t="s">
        <v>90</v>
      </c>
      <c r="AG79" s="45"/>
      <c r="AH79" s="151">
        <f>IF(AH77="","",AH77/AH78)</f>
        <v>161.83333333333334</v>
      </c>
      <c r="AI79" s="45"/>
      <c r="AJ79" s="154">
        <f>AA79-A79</f>
        <v>-1.5833333333333428</v>
      </c>
    </row>
    <row r="80" spans="1:36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>
        <f t="shared" ref="AA80:AA81" si="66">IF(SUM(D80:Z80)=0,"",SUM(D80:Z80))</f>
        <v>2312</v>
      </c>
      <c r="AB80" s="21"/>
      <c r="AC80" s="22"/>
      <c r="AD80" s="22"/>
      <c r="AE80" s="22"/>
      <c r="AF80" s="43" t="s">
        <v>91</v>
      </c>
      <c r="AG80" s="45"/>
      <c r="AH80" s="152">
        <v>5625</v>
      </c>
      <c r="AI80" s="45"/>
      <c r="AJ80" s="158"/>
    </row>
    <row r="81" spans="1:36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>
        <f t="shared" si="66"/>
        <v>13</v>
      </c>
      <c r="AB81" s="126">
        <f t="shared" ref="AB81" si="67">IF(COUNTA(D81:Z81)=0,"",COUNTA(D81:Z81))</f>
        <v>2</v>
      </c>
      <c r="AC81" s="183" t="s">
        <v>415</v>
      </c>
      <c r="AD81" s="183"/>
      <c r="AE81" s="183"/>
      <c r="AF81" s="31" t="s">
        <v>92</v>
      </c>
      <c r="AG81" s="45"/>
      <c r="AH81" s="152">
        <v>31</v>
      </c>
      <c r="AI81" s="45"/>
      <c r="AJ81" s="158"/>
    </row>
    <row r="82" spans="1:36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1">
        <f t="shared" ref="AA82" si="68">IF(AA80="","",AA80/AA81)</f>
        <v>177.84615384615384</v>
      </c>
      <c r="AB82" s="29"/>
      <c r="AC82" s="26"/>
      <c r="AD82" s="26"/>
      <c r="AE82" s="26"/>
      <c r="AF82" s="148" t="s">
        <v>93</v>
      </c>
      <c r="AG82" s="45"/>
      <c r="AH82" s="151">
        <f>IF(AH80="","",AH80/AH81)</f>
        <v>181.45161290322579</v>
      </c>
      <c r="AI82" s="45"/>
      <c r="AJ82" s="154">
        <f>AA82-A82</f>
        <v>-3.605459057071954</v>
      </c>
    </row>
    <row r="83" spans="1:36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>
        <f t="shared" ref="AA83:AA84" si="69">IF(SUM(D83:Z83)=0,"",SUM(D83:Z83))</f>
        <v>1114</v>
      </c>
      <c r="AB83" s="21"/>
      <c r="AC83" s="45"/>
      <c r="AD83" s="45"/>
      <c r="AE83" s="45"/>
      <c r="AF83" s="46" t="s">
        <v>94</v>
      </c>
      <c r="AG83" s="45"/>
      <c r="AH83" s="124">
        <v>3720</v>
      </c>
      <c r="AI83" s="45"/>
      <c r="AJ83" s="158"/>
    </row>
    <row r="84" spans="1:36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>
        <f t="shared" si="69"/>
        <v>7</v>
      </c>
      <c r="AB84" s="126">
        <f t="shared" ref="AB84" si="70">IF(COUNTA(D84:Z84)=0,"",COUNTA(D84:Z84))</f>
        <v>1</v>
      </c>
      <c r="AC84" s="183" t="s">
        <v>398</v>
      </c>
      <c r="AD84" s="26"/>
      <c r="AE84" s="26"/>
      <c r="AF84" s="37" t="s">
        <v>95</v>
      </c>
      <c r="AG84" s="45"/>
      <c r="AH84" s="124">
        <v>22</v>
      </c>
      <c r="AI84" s="45"/>
      <c r="AJ84" s="158"/>
    </row>
    <row r="85" spans="1:36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>
        <f t="shared" ref="AA85" si="71">IF(AA83="","",AA83/AA84)</f>
        <v>159.14285714285714</v>
      </c>
      <c r="AB85" s="29"/>
      <c r="AC85" s="26"/>
      <c r="AD85" s="26"/>
      <c r="AE85" s="26"/>
      <c r="AF85" s="146" t="s">
        <v>96</v>
      </c>
      <c r="AG85" s="45"/>
      <c r="AH85" s="151">
        <f>IF(AH83="","",AH83/AH84)</f>
        <v>169.09090909090909</v>
      </c>
      <c r="AI85" s="45"/>
      <c r="AJ85" s="154">
        <f>AA85-A85</f>
        <v>-8.0904761904761813</v>
      </c>
    </row>
    <row r="86" spans="1:36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>
        <f t="shared" ref="AA86:AA87" si="72">IF(SUM(D86:Z86)=0,"",SUM(D86:Z86))</f>
        <v>995</v>
      </c>
      <c r="AB86" s="21"/>
      <c r="AC86" s="26"/>
      <c r="AD86" s="26"/>
      <c r="AE86" s="26"/>
      <c r="AF86" s="43" t="s">
        <v>97</v>
      </c>
      <c r="AG86" s="45"/>
      <c r="AH86" s="124">
        <v>5758</v>
      </c>
      <c r="AI86" s="45"/>
      <c r="AJ86" s="163"/>
    </row>
    <row r="87" spans="1:36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>
        <f t="shared" si="72"/>
        <v>6</v>
      </c>
      <c r="AB87" s="126">
        <f t="shared" ref="AB87" si="73">IF(COUNTA(D87:Z87)=0,"",COUNTA(D87:Z87))</f>
        <v>1</v>
      </c>
      <c r="AC87" s="183" t="s">
        <v>467</v>
      </c>
      <c r="AD87" s="183"/>
      <c r="AE87" s="183"/>
      <c r="AF87" s="31" t="s">
        <v>98</v>
      </c>
      <c r="AG87" s="45"/>
      <c r="AH87" s="126">
        <v>35</v>
      </c>
      <c r="AI87" s="45"/>
      <c r="AJ87" s="158"/>
    </row>
    <row r="88" spans="1:36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>
        <f t="shared" ref="AA88" si="74">IF(AA86="","",AA86/AA87)</f>
        <v>165.83333333333334</v>
      </c>
      <c r="AB88" s="29"/>
      <c r="AC88" s="26"/>
      <c r="AD88" s="26"/>
      <c r="AE88" s="26"/>
      <c r="AF88" s="148" t="s">
        <v>99</v>
      </c>
      <c r="AG88" s="45"/>
      <c r="AH88" s="151">
        <f>IF(AH86="","",AH86/AH87)</f>
        <v>164.51428571428571</v>
      </c>
      <c r="AI88" s="45"/>
      <c r="AJ88" s="154">
        <f>AA88-A88</f>
        <v>0.41869918699188702</v>
      </c>
    </row>
    <row r="89" spans="1:36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>
        <f t="shared" ref="AA89:AA90" si="75">IF(SUM(D89:Z89)=0,"",SUM(D89:Z89))</f>
        <v>5340</v>
      </c>
      <c r="AB89" s="21"/>
      <c r="AC89" s="26"/>
      <c r="AD89" s="26"/>
      <c r="AE89" s="26"/>
      <c r="AF89" s="46" t="s">
        <v>100</v>
      </c>
      <c r="AG89" s="45"/>
      <c r="AH89" s="152">
        <v>9665</v>
      </c>
      <c r="AI89" s="45"/>
      <c r="AJ89" s="158"/>
    </row>
    <row r="90" spans="1:36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>
        <f t="shared" si="75"/>
        <v>38</v>
      </c>
      <c r="AB90" s="126">
        <f t="shared" ref="AB90" si="76">IF(COUNTA(D90:Z90)=0,"",COUNTA(D90:Z90))</f>
        <v>4</v>
      </c>
      <c r="AC90" s="183" t="s">
        <v>445</v>
      </c>
      <c r="AD90" s="183"/>
      <c r="AE90" s="183"/>
      <c r="AF90" s="37" t="s">
        <v>101</v>
      </c>
      <c r="AG90" s="45"/>
      <c r="AH90" s="152">
        <v>70</v>
      </c>
      <c r="AI90" s="45"/>
      <c r="AJ90" s="158"/>
    </row>
    <row r="91" spans="1:36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>
        <f t="shared" ref="AA91" si="77">IF(AA89="","",AA89/AA90)</f>
        <v>140.52631578947367</v>
      </c>
      <c r="AB91" s="29"/>
      <c r="AC91" s="183"/>
      <c r="AD91" s="183"/>
      <c r="AE91" s="183"/>
      <c r="AF91" s="146" t="s">
        <v>102</v>
      </c>
      <c r="AG91" s="45"/>
      <c r="AH91" s="151">
        <f>IF(AH89="","",AH89/AH90)</f>
        <v>138.07142857142858</v>
      </c>
      <c r="AI91" s="45"/>
      <c r="AJ91" s="154">
        <f>AA91-A91</f>
        <v>2.6691729323308095</v>
      </c>
    </row>
    <row r="92" spans="1:36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>
        <f t="shared" ref="AA92:AA93" si="78">IF(SUM(D92:Z92)=0,"",SUM(D92:Z92))</f>
        <v>5428</v>
      </c>
      <c r="AB92" s="21"/>
      <c r="AC92" s="183"/>
      <c r="AD92" s="26"/>
      <c r="AE92" s="26"/>
      <c r="AF92" s="46" t="s">
        <v>103</v>
      </c>
      <c r="AG92" s="45"/>
      <c r="AH92" s="126">
        <v>11306</v>
      </c>
      <c r="AI92" s="45"/>
      <c r="AJ92" s="158"/>
    </row>
    <row r="93" spans="1:36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>
        <f t="shared" si="78"/>
        <v>34</v>
      </c>
      <c r="AB93" s="126">
        <f t="shared" ref="AB93" si="79">IF(COUNTA(D93:Z93)=0,"",COUNTA(D93:Z93))</f>
        <v>3</v>
      </c>
      <c r="AC93" s="183" t="s">
        <v>399</v>
      </c>
      <c r="AD93" s="26"/>
      <c r="AE93" s="26"/>
      <c r="AF93" s="37" t="s">
        <v>104</v>
      </c>
      <c r="AG93" s="45"/>
      <c r="AH93" s="126">
        <v>70</v>
      </c>
      <c r="AI93" s="45"/>
      <c r="AJ93" s="158"/>
    </row>
    <row r="94" spans="1:36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>
        <f t="shared" ref="AA94" si="80">IF(AA92="","",AA92/AA93)</f>
        <v>159.64705882352942</v>
      </c>
      <c r="AB94" s="29"/>
      <c r="AC94" s="26"/>
      <c r="AD94" s="26"/>
      <c r="AE94" s="26"/>
      <c r="AF94" s="146" t="s">
        <v>105</v>
      </c>
      <c r="AG94" s="45"/>
      <c r="AH94" s="151">
        <f>IF(AH92="","",AH92/AH93)</f>
        <v>161.51428571428571</v>
      </c>
      <c r="AI94" s="45"/>
      <c r="AJ94" s="154">
        <f>AA94-A94</f>
        <v>5.7481824190350324</v>
      </c>
    </row>
    <row r="95" spans="1:36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f t="shared" ref="AA95:AA96" si="81">IF(SUM(D95:Z95)=0,"",SUM(D95:Z95))</f>
        <v>8287</v>
      </c>
      <c r="AB95" s="21"/>
      <c r="AC95" s="26"/>
      <c r="AD95" s="26"/>
      <c r="AE95" s="26"/>
      <c r="AF95" s="46" t="s">
        <v>106</v>
      </c>
      <c r="AG95" s="45"/>
      <c r="AH95" s="124">
        <v>15011</v>
      </c>
      <c r="AI95" s="45"/>
      <c r="AJ95" s="158"/>
    </row>
    <row r="96" spans="1:36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f t="shared" si="81"/>
        <v>52</v>
      </c>
      <c r="AB96" s="126">
        <f t="shared" ref="AB96" si="82">IF(COUNTA(D96:Z96)=0,"",COUNTA(D96:Z96))</f>
        <v>5</v>
      </c>
      <c r="AC96" s="183" t="s">
        <v>446</v>
      </c>
      <c r="AD96" s="183"/>
      <c r="AE96" s="183"/>
      <c r="AF96" s="37" t="s">
        <v>107</v>
      </c>
      <c r="AG96" s="45"/>
      <c r="AH96" s="124">
        <v>91</v>
      </c>
      <c r="AI96" s="45"/>
      <c r="AJ96" s="158"/>
    </row>
    <row r="97" spans="1:36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 t="shared" ref="AA97" si="83">IF(AA95="","",AA95/AA96)</f>
        <v>159.36538461538461</v>
      </c>
      <c r="AB97" s="29"/>
      <c r="AC97" s="183" t="s">
        <v>447</v>
      </c>
      <c r="AD97" s="183"/>
      <c r="AE97" s="183"/>
      <c r="AF97" s="146" t="s">
        <v>108</v>
      </c>
      <c r="AG97" s="45"/>
      <c r="AH97" s="151">
        <f>IF(AH95="","",AH95/AH96)</f>
        <v>164.95604395604394</v>
      </c>
      <c r="AI97" s="45"/>
      <c r="AJ97" s="154">
        <f>AA97-A97</f>
        <v>-8.6894099051633304</v>
      </c>
    </row>
    <row r="98" spans="1:36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>
        <f t="shared" ref="AA98:AA99" si="84">IF(SUM(D98:Z98)=0,"",SUM(D98:Z98))</f>
        <v>16152</v>
      </c>
      <c r="AB98" s="21"/>
      <c r="AC98" s="22"/>
      <c r="AD98" s="23"/>
      <c r="AE98" s="23"/>
      <c r="AF98" s="43" t="s">
        <v>106</v>
      </c>
      <c r="AG98" s="45"/>
      <c r="AH98" s="152">
        <v>33271</v>
      </c>
      <c r="AI98" s="45"/>
      <c r="AJ98" s="158"/>
    </row>
    <row r="99" spans="1:36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>
        <f t="shared" si="84"/>
        <v>84</v>
      </c>
      <c r="AB99" s="126">
        <f t="shared" ref="AB99" si="85">IF(COUNTA(D99:Z99)=0,"",COUNTA(D99:Z99))</f>
        <v>8</v>
      </c>
      <c r="AC99" s="179" t="s">
        <v>495</v>
      </c>
      <c r="AD99" s="179"/>
      <c r="AE99" s="179"/>
      <c r="AF99" s="31" t="s">
        <v>109</v>
      </c>
      <c r="AG99" s="45"/>
      <c r="AH99" s="152">
        <v>170</v>
      </c>
      <c r="AI99" s="45"/>
      <c r="AJ99" s="158"/>
    </row>
    <row r="100" spans="1:36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6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6">
        <f>IF(L98="","",L98/L99)</f>
        <v>199.77777777777777</v>
      </c>
      <c r="M100" s="151"/>
      <c r="N100" s="151"/>
      <c r="O100" s="151"/>
      <c r="P100" s="151"/>
      <c r="Q100" s="206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6">
        <f>IF(Z98="","",Z98/Z99)</f>
        <v>193.375</v>
      </c>
      <c r="AA100" s="151">
        <f t="shared" ref="AA100" si="86">IF(AA98="","",AA98/AA99)</f>
        <v>192.28571428571428</v>
      </c>
      <c r="AB100" s="29"/>
      <c r="AC100" s="229" t="s">
        <v>496</v>
      </c>
      <c r="AD100" s="230"/>
      <c r="AE100" s="231"/>
      <c r="AF100" s="148" t="s">
        <v>110</v>
      </c>
      <c r="AG100" s="45"/>
      <c r="AH100" s="151">
        <f>IF(AH98="","",AH98/AH99)</f>
        <v>195.71176470588236</v>
      </c>
      <c r="AI100" s="45"/>
      <c r="AJ100" s="154">
        <f>AA100-A100</f>
        <v>0.45644599303133759</v>
      </c>
    </row>
    <row r="101" spans="1:36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>
        <f t="shared" ref="AA101:AA102" si="87">IF(SUM(D101:Z101)=0,"",SUM(D101:Z101))</f>
        <v>11384</v>
      </c>
      <c r="AB101" s="21"/>
      <c r="AC101" s="45"/>
      <c r="AD101" s="45"/>
      <c r="AE101" s="45"/>
      <c r="AF101" s="46" t="s">
        <v>106</v>
      </c>
      <c r="AG101" s="45"/>
      <c r="AH101" s="124">
        <v>27950</v>
      </c>
      <c r="AI101" s="45"/>
      <c r="AJ101" s="158"/>
    </row>
    <row r="102" spans="1:36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>
        <f t="shared" si="87"/>
        <v>65</v>
      </c>
      <c r="AB102" s="126">
        <f t="shared" ref="AB102" si="88">IF(COUNTA(D102:Z102)=0,"",COUNTA(D102:Z102))</f>
        <v>6</v>
      </c>
      <c r="AC102" s="183" t="s">
        <v>468</v>
      </c>
      <c r="AD102" s="183"/>
      <c r="AE102" s="183"/>
      <c r="AF102" s="37" t="s">
        <v>111</v>
      </c>
      <c r="AG102" s="45"/>
      <c r="AH102" s="124">
        <v>160</v>
      </c>
      <c r="AI102" s="45"/>
      <c r="AJ102" s="158"/>
    </row>
    <row r="103" spans="1:36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1">
        <f t="shared" ref="AA103" si="89">IF(AA101="","",AA101/AA102)</f>
        <v>175.13846153846154</v>
      </c>
      <c r="AB103" s="29"/>
      <c r="AC103" s="183"/>
      <c r="AD103" s="183"/>
      <c r="AE103" s="183"/>
      <c r="AF103" s="146" t="s">
        <v>112</v>
      </c>
      <c r="AG103" s="45"/>
      <c r="AH103" s="151">
        <f>IF(AH101="","",AH101/AH102)</f>
        <v>174.6875</v>
      </c>
      <c r="AI103" s="45"/>
      <c r="AJ103" s="154">
        <f>AA103-A103</f>
        <v>0.36548856548856179</v>
      </c>
    </row>
    <row r="104" spans="1:36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>
        <f t="shared" ref="AA104:AA105" si="90">IF(SUM(D104:Z104)=0,"",SUM(D104:Z104))</f>
        <v>4631</v>
      </c>
      <c r="AB104" s="21"/>
      <c r="AC104" s="26"/>
      <c r="AD104" s="26"/>
      <c r="AE104" s="26"/>
      <c r="AF104" s="46" t="s">
        <v>113</v>
      </c>
      <c r="AG104" s="45"/>
      <c r="AH104" s="124">
        <v>7416</v>
      </c>
      <c r="AI104" s="45"/>
      <c r="AJ104" s="158"/>
    </row>
    <row r="105" spans="1:36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>
        <f t="shared" si="90"/>
        <v>28</v>
      </c>
      <c r="AB105" s="126">
        <f t="shared" ref="AB105" si="91">IF(COUNTA(D105:Z105)=0,"",COUNTA(D105:Z105))</f>
        <v>3</v>
      </c>
      <c r="AC105" s="183" t="s">
        <v>448</v>
      </c>
      <c r="AD105" s="183"/>
      <c r="AE105" s="183"/>
      <c r="AF105" s="37" t="s">
        <v>114</v>
      </c>
      <c r="AG105" s="45"/>
      <c r="AH105" s="124">
        <v>43</v>
      </c>
      <c r="AI105" s="45"/>
      <c r="AJ105" s="158"/>
    </row>
    <row r="106" spans="1:36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>
        <f t="shared" ref="AA106" si="92">IF(AA104="","",AA104/AA105)</f>
        <v>165.39285714285714</v>
      </c>
      <c r="AB106" s="29"/>
      <c r="AC106" s="26"/>
      <c r="AD106" s="26"/>
      <c r="AE106" s="26"/>
      <c r="AF106" s="146" t="s">
        <v>115</v>
      </c>
      <c r="AG106" s="45"/>
      <c r="AH106" s="151">
        <f>IF(AH104="","",AH104/AH105)</f>
        <v>172.46511627906978</v>
      </c>
      <c r="AI106" s="45"/>
      <c r="AJ106" s="154">
        <f>AA106-A106</f>
        <v>-7.0385154061624746</v>
      </c>
    </row>
    <row r="107" spans="1:36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>
        <f t="shared" ref="AA107:AA108" si="93">IF(SUM(D107:Z107)=0,"",SUM(D107:Z107))</f>
        <v>5573</v>
      </c>
      <c r="AB107" s="21"/>
      <c r="AC107" s="26"/>
      <c r="AD107" s="26"/>
      <c r="AE107" s="26"/>
      <c r="AF107" s="46" t="s">
        <v>116</v>
      </c>
      <c r="AG107" s="45"/>
      <c r="AH107" s="124">
        <v>15476</v>
      </c>
      <c r="AI107" s="45"/>
      <c r="AJ107" s="158"/>
    </row>
    <row r="108" spans="1:36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>
        <f t="shared" si="93"/>
        <v>32</v>
      </c>
      <c r="AB108" s="126">
        <f t="shared" ref="AB108" si="94">IF(COUNTA(D108:Z108)=0,"",COUNTA(D108:Z108))</f>
        <v>3</v>
      </c>
      <c r="AC108" s="183" t="s">
        <v>449</v>
      </c>
      <c r="AD108" s="26"/>
      <c r="AE108" s="26"/>
      <c r="AF108" s="37" t="s">
        <v>117</v>
      </c>
      <c r="AG108" s="45"/>
      <c r="AH108" s="124">
        <v>95</v>
      </c>
      <c r="AI108" s="45"/>
      <c r="AJ108" s="158"/>
    </row>
    <row r="109" spans="1:36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1">
        <f t="shared" ref="AA109" si="95">IF(AA107="","",AA107/AA108)</f>
        <v>174.15625</v>
      </c>
      <c r="AB109" s="29"/>
      <c r="AC109" s="26"/>
      <c r="AD109" s="26"/>
      <c r="AE109" s="26"/>
      <c r="AF109" s="146" t="s">
        <v>118</v>
      </c>
      <c r="AG109" s="45"/>
      <c r="AH109" s="151">
        <f>IF(AH107="","",AH107/AH108)</f>
        <v>162.90526315789472</v>
      </c>
      <c r="AI109" s="45"/>
      <c r="AJ109" s="154">
        <f>AA109-A109</f>
        <v>11.751994680851055</v>
      </c>
    </row>
    <row r="110" spans="1:36" x14ac:dyDescent="0.25">
      <c r="A110" s="199"/>
      <c r="B110" s="43" t="s">
        <v>375</v>
      </c>
      <c r="C110" s="19" t="s">
        <v>29</v>
      </c>
      <c r="D110" s="163"/>
      <c r="E110" s="163"/>
      <c r="F110" s="199"/>
      <c r="G110" s="163"/>
      <c r="H110" s="163"/>
      <c r="I110" s="163"/>
      <c r="J110" s="199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>
        <f t="shared" ref="AA110:AA111" si="96">IF(SUM(D110:Z110)=0,"",SUM(D110:Z110))</f>
        <v>4688</v>
      </c>
      <c r="AB110" s="21"/>
      <c r="AC110" s="26"/>
      <c r="AD110" s="26"/>
      <c r="AE110" s="26"/>
      <c r="AF110" s="43" t="s">
        <v>375</v>
      </c>
      <c r="AG110" s="45"/>
      <c r="AH110" s="199"/>
      <c r="AI110" s="45"/>
      <c r="AJ110" s="163"/>
    </row>
    <row r="111" spans="1:36" x14ac:dyDescent="0.25">
      <c r="A111" s="199"/>
      <c r="B111" s="43" t="s">
        <v>376</v>
      </c>
      <c r="C111" s="25" t="s">
        <v>31</v>
      </c>
      <c r="D111" s="163"/>
      <c r="E111" s="163"/>
      <c r="F111" s="199"/>
      <c r="G111" s="163"/>
      <c r="H111" s="163"/>
      <c r="I111" s="163"/>
      <c r="J111" s="199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>
        <f t="shared" si="96"/>
        <v>25</v>
      </c>
      <c r="AB111" s="126">
        <f t="shared" ref="AB111" si="97">IF(COUNTA(D111:Z111)=0,"",COUNTA(D111:Z111))</f>
        <v>2</v>
      </c>
      <c r="AC111" s="179" t="s">
        <v>497</v>
      </c>
      <c r="AD111" s="179"/>
      <c r="AE111" s="179"/>
      <c r="AF111" s="43" t="s">
        <v>376</v>
      </c>
      <c r="AG111" s="45"/>
      <c r="AH111" s="199"/>
      <c r="AI111" s="45"/>
      <c r="AJ111" s="163"/>
    </row>
    <row r="112" spans="1:36" x14ac:dyDescent="0.25">
      <c r="A112" s="151"/>
      <c r="B112" s="148" t="s">
        <v>377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>
        <f t="shared" ref="AA112" si="98">IF(AA110="","",AA110/AA111)</f>
        <v>187.52</v>
      </c>
      <c r="AB112" s="29"/>
      <c r="AC112" s="26"/>
      <c r="AD112" s="26"/>
      <c r="AE112" s="26"/>
      <c r="AF112" s="148" t="s">
        <v>377</v>
      </c>
      <c r="AG112" s="45"/>
      <c r="AH112" s="151"/>
      <c r="AI112" s="45"/>
      <c r="AJ112" s="154"/>
    </row>
    <row r="113" spans="1:36" x14ac:dyDescent="0.25">
      <c r="A113" s="199"/>
      <c r="B113" s="43" t="s">
        <v>363</v>
      </c>
      <c r="C113" s="19" t="s">
        <v>29</v>
      </c>
      <c r="D113" s="163"/>
      <c r="E113" s="163"/>
      <c r="F113" s="199"/>
      <c r="G113" s="163"/>
      <c r="H113" s="163"/>
      <c r="I113" s="163"/>
      <c r="J113" s="199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58" t="str">
        <f t="shared" ref="AA113:AA114" si="99">IF(SUM(D113:Z113)=0,"",SUM(D113:Z113))</f>
        <v/>
      </c>
      <c r="AB113" s="21"/>
      <c r="AC113" s="26"/>
      <c r="AD113" s="26"/>
      <c r="AE113" s="26"/>
      <c r="AF113" s="43" t="s">
        <v>363</v>
      </c>
      <c r="AG113" s="45"/>
      <c r="AH113" s="199"/>
      <c r="AI113" s="45"/>
      <c r="AJ113" s="163"/>
    </row>
    <row r="114" spans="1:36" x14ac:dyDescent="0.25">
      <c r="A114" s="199"/>
      <c r="B114" s="43" t="s">
        <v>364</v>
      </c>
      <c r="C114" s="25" t="s">
        <v>31</v>
      </c>
      <c r="D114" s="163"/>
      <c r="E114" s="163"/>
      <c r="F114" s="199"/>
      <c r="G114" s="163"/>
      <c r="H114" s="163"/>
      <c r="I114" s="163"/>
      <c r="J114" s="199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58" t="str">
        <f t="shared" si="99"/>
        <v/>
      </c>
      <c r="AB114" s="126" t="str">
        <f t="shared" ref="AB114" si="100">IF(COUNTA(D114:Z114)=0,"",COUNTA(D114:Z114))</f>
        <v/>
      </c>
      <c r="AC114" s="26"/>
      <c r="AD114" s="26"/>
      <c r="AE114" s="26"/>
      <c r="AF114" s="43" t="s">
        <v>364</v>
      </c>
      <c r="AG114" s="45"/>
      <c r="AH114" s="199"/>
      <c r="AI114" s="45"/>
      <c r="AJ114" s="163"/>
    </row>
    <row r="115" spans="1:36" x14ac:dyDescent="0.25">
      <c r="A115" s="151"/>
      <c r="B115" s="148" t="s">
        <v>365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1" t="str">
        <f t="shared" ref="AA115" si="101">IF(AA113="","",AA113/AA114)</f>
        <v/>
      </c>
      <c r="AB115" s="29"/>
      <c r="AC115" s="26"/>
      <c r="AD115" s="26"/>
      <c r="AE115" s="26"/>
      <c r="AF115" s="148" t="s">
        <v>365</v>
      </c>
      <c r="AG115" s="45"/>
      <c r="AH115" s="151"/>
      <c r="AI115" s="45"/>
      <c r="AJ115" s="154"/>
    </row>
    <row r="116" spans="1:36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>
        <f t="shared" ref="AA116:AA117" si="102">IF(SUM(D116:Z116)=0,"",SUM(D116:Z116))</f>
        <v>732</v>
      </c>
      <c r="AB116" s="21"/>
      <c r="AC116" s="26"/>
      <c r="AD116" s="26"/>
      <c r="AE116" s="26"/>
      <c r="AF116" s="43" t="s">
        <v>119</v>
      </c>
      <c r="AG116" s="45"/>
      <c r="AH116" s="152">
        <v>4642</v>
      </c>
      <c r="AI116" s="45"/>
      <c r="AJ116" s="163" t="s">
        <v>120</v>
      </c>
    </row>
    <row r="117" spans="1:36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>
        <f t="shared" si="102"/>
        <v>5</v>
      </c>
      <c r="AB117" s="126">
        <f t="shared" ref="AB117" si="103">IF(COUNTA(D117:Z117)=0,"",COUNTA(D117:Z117))</f>
        <v>1</v>
      </c>
      <c r="AC117" s="26"/>
      <c r="AD117" s="27"/>
      <c r="AE117" s="27"/>
      <c r="AF117" s="31" t="s">
        <v>121</v>
      </c>
      <c r="AG117" s="45"/>
      <c r="AH117" s="152">
        <v>30</v>
      </c>
      <c r="AI117" s="45"/>
      <c r="AJ117" s="163"/>
    </row>
    <row r="118" spans="1:36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1">
        <f t="shared" ref="AA118" si="104">IF(AA116="","",AA116/AA117)</f>
        <v>146.4</v>
      </c>
      <c r="AB118" s="29"/>
      <c r="AC118" s="47"/>
      <c r="AD118" s="48"/>
      <c r="AE118" s="48"/>
      <c r="AF118" s="148" t="s">
        <v>122</v>
      </c>
      <c r="AG118" s="45"/>
      <c r="AH118" s="151">
        <f>IF(AH116="","",AH116/AH117)</f>
        <v>154.73333333333332</v>
      </c>
      <c r="AI118" s="45"/>
      <c r="AJ118" s="154">
        <f>AA118-A118</f>
        <v>-8.3333333333333144</v>
      </c>
    </row>
    <row r="119" spans="1:36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>
        <f t="shared" ref="AA119:AA120" si="105">IF(SUM(D119:Z119)=0,"",SUM(D119:Z119))</f>
        <v>1288</v>
      </c>
      <c r="AB119" s="21"/>
      <c r="AC119" s="32"/>
      <c r="AD119" s="45"/>
      <c r="AE119" s="45"/>
      <c r="AF119" s="43" t="s">
        <v>123</v>
      </c>
      <c r="AG119" s="45"/>
      <c r="AH119" s="152">
        <v>8566</v>
      </c>
      <c r="AI119" s="45"/>
      <c r="AJ119" s="158"/>
    </row>
    <row r="120" spans="1:36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>
        <f t="shared" si="105"/>
        <v>7</v>
      </c>
      <c r="AB120" s="126">
        <f t="shared" ref="AB120" si="106">IF(COUNTA(D120:Z120)=0,"",COUNTA(D120:Z120))</f>
        <v>1</v>
      </c>
      <c r="AC120" s="183" t="s">
        <v>429</v>
      </c>
      <c r="AD120" s="183"/>
      <c r="AE120" s="183"/>
      <c r="AF120" s="31" t="s">
        <v>35</v>
      </c>
      <c r="AG120" s="45"/>
      <c r="AH120" s="152">
        <v>48</v>
      </c>
      <c r="AI120" s="45"/>
      <c r="AJ120" s="158"/>
    </row>
    <row r="121" spans="1:36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1">
        <f t="shared" ref="AA121" si="107">IF(AA119="","",AA119/AA120)</f>
        <v>184</v>
      </c>
      <c r="AB121" s="29"/>
      <c r="AC121" s="26"/>
      <c r="AD121" s="26"/>
      <c r="AE121" s="26"/>
      <c r="AF121" s="148" t="s">
        <v>124</v>
      </c>
      <c r="AG121" s="45"/>
      <c r="AH121" s="151">
        <f>IF(AH119="","",AH119/AH120)</f>
        <v>178.45833333333334</v>
      </c>
      <c r="AI121" s="45"/>
      <c r="AJ121" s="154">
        <f>AA121-A121</f>
        <v>5.5416666666666572</v>
      </c>
    </row>
    <row r="122" spans="1:36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58">
        <f t="shared" ref="AA122:AA123" si="108">IF(SUM(D122:Z122)=0,"",SUM(D122:Z122))</f>
        <v>732</v>
      </c>
      <c r="AB122" s="21"/>
      <c r="AC122" s="32"/>
      <c r="AD122" s="45"/>
      <c r="AE122" s="45"/>
      <c r="AF122" s="41" t="s">
        <v>125</v>
      </c>
      <c r="AG122" s="45"/>
      <c r="AH122" s="152">
        <v>1146</v>
      </c>
      <c r="AI122" s="45"/>
      <c r="AJ122" s="163"/>
    </row>
    <row r="123" spans="1:36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58">
        <f t="shared" si="108"/>
        <v>5</v>
      </c>
      <c r="AB123" s="126">
        <f t="shared" ref="AB123" si="109">IF(COUNTA(D123:Z123)=0,"",COUNTA(D123:Z123))</f>
        <v>1</v>
      </c>
      <c r="AC123" s="183" t="s">
        <v>414</v>
      </c>
      <c r="AD123" s="183"/>
      <c r="AE123" s="183"/>
      <c r="AF123" s="31" t="s">
        <v>126</v>
      </c>
      <c r="AG123" s="45"/>
      <c r="AH123" s="152">
        <v>8</v>
      </c>
      <c r="AI123" s="45"/>
      <c r="AJ123" s="163"/>
    </row>
    <row r="124" spans="1:36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1">
        <f t="shared" ref="AA124" si="110">IF(AA122="","",AA122/AA123)</f>
        <v>146.4</v>
      </c>
      <c r="AB124" s="29"/>
      <c r="AC124" s="26"/>
      <c r="AD124" s="26"/>
      <c r="AE124" s="26"/>
      <c r="AF124" s="148" t="s">
        <v>127</v>
      </c>
      <c r="AG124" s="45"/>
      <c r="AH124" s="151">
        <f>IF(AH122="","",AH122/AH123)</f>
        <v>143.25</v>
      </c>
      <c r="AI124" s="45"/>
      <c r="AJ124" s="154">
        <f>AA124-A124</f>
        <v>3.1500000000000057</v>
      </c>
    </row>
    <row r="125" spans="1:36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58" t="str">
        <f t="shared" ref="AA125:AA126" si="111">IF(SUM(D125:Z125)=0,"",SUM(D125:Z125))</f>
        <v/>
      </c>
      <c r="AB125" s="21"/>
      <c r="AC125" s="32"/>
      <c r="AD125" s="45"/>
      <c r="AE125" s="45"/>
      <c r="AF125" s="49" t="s">
        <v>128</v>
      </c>
      <c r="AG125" s="45"/>
      <c r="AH125" s="152">
        <v>1074</v>
      </c>
      <c r="AI125" s="45"/>
      <c r="AJ125" s="169"/>
    </row>
    <row r="126" spans="1:36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58" t="str">
        <f t="shared" si="111"/>
        <v/>
      </c>
      <c r="AB126" s="126" t="str">
        <f t="shared" ref="AB126" si="112">IF(COUNTA(D126:Z126)=0,"",COUNTA(D126:Z126))</f>
        <v/>
      </c>
      <c r="AC126" s="26"/>
      <c r="AD126" s="26"/>
      <c r="AE126" s="26"/>
      <c r="AF126" s="37" t="s">
        <v>86</v>
      </c>
      <c r="AG126" s="45"/>
      <c r="AH126" s="152">
        <v>9</v>
      </c>
      <c r="AI126" s="45"/>
      <c r="AJ126" s="163"/>
    </row>
    <row r="127" spans="1:36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51" t="str">
        <f t="shared" ref="AA127" si="113">IF(AA125="","",AA125/AA126)</f>
        <v/>
      </c>
      <c r="AB127" s="29"/>
      <c r="AC127" s="32"/>
      <c r="AD127" s="45"/>
      <c r="AE127" s="45"/>
      <c r="AF127" s="146" t="s">
        <v>129</v>
      </c>
      <c r="AG127" s="45"/>
      <c r="AH127" s="151">
        <f>IF(AH125="","",AH125/AH126)</f>
        <v>119.33333333333333</v>
      </c>
      <c r="AI127" s="45"/>
      <c r="AJ127" s="154"/>
    </row>
    <row r="128" spans="1:36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5549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>SUM(D128:Z128)</f>
        <v>199932</v>
      </c>
      <c r="AB128" s="159"/>
      <c r="AC128" s="51"/>
      <c r="AD128" s="51"/>
      <c r="AE128" s="51"/>
      <c r="AF128" s="50"/>
      <c r="AG128" s="51"/>
      <c r="AH128" s="153">
        <f>AH11+AH14+AH17+AH20+AH23+AH26+AH29+AH32+AH35+AH38+AH41+AH44+AH47+AH50+AH53+AH56+AH59+AH62+AH65+AH68+AH71+AH74+AH77+AH80+AH83+AH86+AH89+AH92+AH95+AH98+AH101+AH104+AH107+AH113+AH116+AH119+AH122+AH125</f>
        <v>446668</v>
      </c>
      <c r="AI128" s="51"/>
      <c r="AJ128" s="51"/>
    </row>
    <row r="129" spans="1:36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1">E12+E15+E18+E21+E24+E27+E30+E33+E36+E39+E42+E45+E48+E51+E54+E57+E60+E63+E66+E69+E72+E75+E78+E81+E84+E87+E90+E93+E96+E99+E102+E105+E108+E114+E117+E120+E123+E126</f>
        <v>98</v>
      </c>
      <c r="F129" s="152">
        <f t="shared" si="121"/>
        <v>120</v>
      </c>
      <c r="G129" s="152">
        <f t="shared" si="121"/>
        <v>12</v>
      </c>
      <c r="H129" s="152">
        <f t="shared" si="121"/>
        <v>32</v>
      </c>
      <c r="I129" s="152">
        <f t="shared" si="121"/>
        <v>36</v>
      </c>
      <c r="J129" s="152">
        <f t="shared" si="121"/>
        <v>90</v>
      </c>
      <c r="K129" s="152">
        <f t="shared" si="121"/>
        <v>44</v>
      </c>
      <c r="L129" s="152">
        <f t="shared" si="121"/>
        <v>90</v>
      </c>
      <c r="M129" s="152">
        <f t="shared" si="121"/>
        <v>75</v>
      </c>
      <c r="N129" s="152">
        <f t="shared" ref="N129:P129" si="122">N12+N15+N18+N21+N24+N27+N30+N33+N36+N39+N42+N45+N48+N51+N54+N57+N60+N63+N66+N69+N72+N75+N78+N81+N84+N87+N90+N93+N96+N99+N102+N105+N108+N114+N117+N120+N123+N126</f>
        <v>11</v>
      </c>
      <c r="O129" s="152">
        <f t="shared" si="122"/>
        <v>44</v>
      </c>
      <c r="P129" s="152">
        <f t="shared" si="122"/>
        <v>28</v>
      </c>
      <c r="Q129" s="152">
        <f t="shared" ref="Q129:S129" si="123">Q12+Q15+Q18+Q21+Q24+Q27+Q30+Q33+Q36+Q39+Q42+Q45+Q48+Q51+Q54+Q57+Q60+Q63+Q66+Q69+Q72+Q75+Q78+Q81+Q84+Q87+Q90+Q93+Q96+Q99+Q102+Q105+Q108+Q114+Q117+Q120+Q123+Q126</f>
        <v>70</v>
      </c>
      <c r="R129" s="152">
        <f t="shared" si="123"/>
        <v>25</v>
      </c>
      <c r="S129" s="152">
        <f t="shared" si="123"/>
        <v>27</v>
      </c>
      <c r="T129" s="152">
        <f t="shared" ref="T129" si="124">T12+T15+T18+T21+T24+T27+T30+T33+T36+T39+T42+T45+T48+T51+T54+T57+T60+T63+T66+T69+T72+T75+T78+T81+T84+T87+T90+T93+T96+T99+T102+T105+T108+T114+T117+T120+T123+T126</f>
        <v>16</v>
      </c>
      <c r="U129" s="152">
        <f t="shared" ref="U129:V129" si="125">U12+U15+U18+U21+U24+U27+U30+U33+U36+U39+U42+U45+U48+U51+U54+U57+U60+U63+U66+U69+U72+U75+U78+U81+U84+U87+U90+U93+U96+U99+U102+U105+U108+U114+U117+U120+U123+U126</f>
        <v>56</v>
      </c>
      <c r="V129" s="152">
        <f t="shared" si="125"/>
        <v>28</v>
      </c>
      <c r="W129" s="152">
        <f t="shared" ref="W129" si="126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>SUM(D129:Z129)</f>
        <v>1169</v>
      </c>
      <c r="AB129" s="61">
        <f>SUM(AB12:AB126)</f>
        <v>121</v>
      </c>
      <c r="AC129" s="51"/>
      <c r="AD129" s="51"/>
      <c r="AE129" s="51"/>
      <c r="AF129" s="52"/>
      <c r="AG129" s="51"/>
      <c r="AH129" s="152">
        <f>AH12+AH15+AH18+AH21+AH24+AH27+AH30+AH33+AH36+AH39+AH42+AH45+AH48+AH51+AH54+AH57+AH60+AH63+AH66+AH69+AH72+AH75+AH78+AH81+AH84+AH87+AH90+AH93+AH96+AH99+AH102+AH105+AH108+AH114+AH117+AH120+AH123+AH126</f>
        <v>2599</v>
      </c>
      <c r="AI129" s="51"/>
      <c r="AJ129" s="51"/>
    </row>
    <row r="130" spans="1:36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27">IF(E129=0,"",(E128/E129))</f>
        <v>176.34693877551021</v>
      </c>
      <c r="F130" s="154">
        <f t="shared" si="127"/>
        <v>173.13333333333333</v>
      </c>
      <c r="G130" s="154">
        <f t="shared" si="127"/>
        <v>171.66666666666666</v>
      </c>
      <c r="H130" s="154">
        <f t="shared" ref="H130" si="128">IF(H129=0,"",(H128/H129))</f>
        <v>160.46875</v>
      </c>
      <c r="I130" s="154">
        <f t="shared" si="127"/>
        <v>149.97222222222223</v>
      </c>
      <c r="J130" s="154">
        <f t="shared" ref="J130" si="129">IF(J129=0,"",(J128/J129))</f>
        <v>180.35555555555555</v>
      </c>
      <c r="K130" s="154">
        <f t="shared" ref="K130:L130" si="130">IF(K129=0,"",(K128/K129))</f>
        <v>176.88636363636363</v>
      </c>
      <c r="L130" s="154">
        <f t="shared" si="130"/>
        <v>176.5888888888889</v>
      </c>
      <c r="M130" s="154">
        <f t="shared" ref="M130:N130" si="131">IF(M129=0,"",(M128/M129))</f>
        <v>175.61333333333334</v>
      </c>
      <c r="N130" s="154">
        <f t="shared" si="131"/>
        <v>172.45454545454547</v>
      </c>
      <c r="O130" s="154">
        <f t="shared" ref="O130:P130" si="132">IF(O129=0,"",(O128/O129))</f>
        <v>165.5</v>
      </c>
      <c r="P130" s="154">
        <f t="shared" si="132"/>
        <v>151.14285714285714</v>
      </c>
      <c r="Q130" s="154">
        <f t="shared" ref="Q130:S130" si="133">IF(Q129=0,"",(Q128/Q129))</f>
        <v>180.25714285714287</v>
      </c>
      <c r="R130" s="154">
        <f t="shared" si="133"/>
        <v>145.08000000000001</v>
      </c>
      <c r="S130" s="154">
        <f t="shared" si="133"/>
        <v>140.92592592592592</v>
      </c>
      <c r="T130" s="154">
        <f t="shared" ref="T130" si="134">IF(T129=0,"",(T128/T129))</f>
        <v>167.625</v>
      </c>
      <c r="U130" s="154">
        <f t="shared" ref="U130:V130" si="135">IF(U129=0,"",(U128/U129))</f>
        <v>144.23214285714286</v>
      </c>
      <c r="V130" s="154">
        <f t="shared" si="135"/>
        <v>172.78571428571428</v>
      </c>
      <c r="W130" s="154">
        <f t="shared" ref="W130:X130" si="136">IF(W129=0,"",(W128/W129))</f>
        <v>173.40625</v>
      </c>
      <c r="X130" s="154">
        <f t="shared" si="136"/>
        <v>174.3095238095238</v>
      </c>
      <c r="Y130" s="154">
        <f t="shared" ref="Y130:Z130" si="137">IF(Y129=0,"",(Y128/Y129))</f>
        <v>168.22222222222223</v>
      </c>
      <c r="Z130" s="154">
        <f t="shared" si="137"/>
        <v>186.02857142857144</v>
      </c>
      <c r="AA130" s="54">
        <f>AA128/AA129</f>
        <v>171.02822925577416</v>
      </c>
      <c r="AB130" s="55"/>
      <c r="AC130" s="56"/>
      <c r="AD130" s="57"/>
      <c r="AE130" s="56"/>
      <c r="AF130" s="50"/>
      <c r="AG130" s="56"/>
      <c r="AH130" s="154">
        <f>IF(AH129=0,"",(AH128/AH129))</f>
        <v>171.86148518661022</v>
      </c>
      <c r="AI130" s="56"/>
      <c r="AJ130" s="56"/>
    </row>
    <row r="131" spans="1:36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B131" s="58"/>
      <c r="AD131" s="38"/>
      <c r="AE131" s="59" t="s">
        <v>297</v>
      </c>
      <c r="AF131" s="170">
        <f>COUNTA(AF10:AF127)/3</f>
        <v>39</v>
      </c>
    </row>
    <row r="132" spans="1:36" x14ac:dyDescent="0.25">
      <c r="A132" s="60"/>
      <c r="B132" s="38" t="s">
        <v>130</v>
      </c>
      <c r="D132" s="72">
        <f>COUNTA(D11:D127)/3</f>
        <v>7</v>
      </c>
      <c r="E132" s="72">
        <f t="shared" ref="E132:T132" si="138">COUNTA(E11:E127)/3</f>
        <v>7</v>
      </c>
      <c r="F132" s="72">
        <f t="shared" si="138"/>
        <v>15</v>
      </c>
      <c r="G132" s="72">
        <f t="shared" si="138"/>
        <v>2</v>
      </c>
      <c r="H132" s="72">
        <f t="shared" si="138"/>
        <v>2</v>
      </c>
      <c r="I132" s="72">
        <f t="shared" si="138"/>
        <v>4</v>
      </c>
      <c r="J132" s="72">
        <f t="shared" si="138"/>
        <v>10</v>
      </c>
      <c r="K132" s="72">
        <f t="shared" si="138"/>
        <v>4</v>
      </c>
      <c r="L132" s="72">
        <f t="shared" si="138"/>
        <v>5</v>
      </c>
      <c r="M132" s="72">
        <f t="shared" si="138"/>
        <v>5</v>
      </c>
      <c r="N132" s="72">
        <f t="shared" si="138"/>
        <v>1</v>
      </c>
      <c r="O132" s="72">
        <f t="shared" si="138"/>
        <v>5</v>
      </c>
      <c r="P132" s="72">
        <f t="shared" si="138"/>
        <v>5</v>
      </c>
      <c r="Q132" s="72">
        <f t="shared" si="138"/>
        <v>12</v>
      </c>
      <c r="R132" s="72">
        <f t="shared" si="138"/>
        <v>5</v>
      </c>
      <c r="S132" s="72">
        <f t="shared" si="138"/>
        <v>4</v>
      </c>
      <c r="T132" s="72">
        <f t="shared" si="138"/>
        <v>2</v>
      </c>
      <c r="U132" s="72">
        <f t="shared" ref="U132:W132" si="139">COUNTA(U11:U127)/3</f>
        <v>4</v>
      </c>
      <c r="V132" s="72">
        <f t="shared" si="139"/>
        <v>2</v>
      </c>
      <c r="W132" s="72">
        <f t="shared" si="139"/>
        <v>4</v>
      </c>
      <c r="X132" s="72">
        <f t="shared" ref="X132:Y132" si="140">COUNTA(X11:X127)/3</f>
        <v>7</v>
      </c>
      <c r="Y132" s="72">
        <f t="shared" si="140"/>
        <v>3</v>
      </c>
      <c r="Z132" s="72">
        <f t="shared" ref="Z132" si="141">COUNTA(Z11:Z127)/3</f>
        <v>6</v>
      </c>
      <c r="AA132" s="171">
        <f>SUM(D132:Z132)</f>
        <v>121</v>
      </c>
      <c r="AB132" s="8"/>
      <c r="AD132" s="62"/>
      <c r="AF132" s="63"/>
    </row>
  </sheetData>
  <mergeCells count="2">
    <mergeCell ref="AA5:AB5"/>
    <mergeCell ref="AC9:AE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8"/>
  <sheetViews>
    <sheetView topLeftCell="A99" workbookViewId="0">
      <selection activeCell="J122" sqref="J12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251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256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6" t="s">
        <v>256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6" t="s">
        <v>256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6" t="s">
        <v>257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6" t="s">
        <v>257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6" t="s">
        <v>257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258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7" t="s">
        <v>267</v>
      </c>
      <c r="G14" s="73" t="s">
        <v>259</v>
      </c>
      <c r="H14" s="81" t="s">
        <v>154</v>
      </c>
      <c r="I14" s="177"/>
      <c r="J14" s="74">
        <v>2762</v>
      </c>
      <c r="K14" s="72">
        <v>14</v>
      </c>
      <c r="L14" s="75">
        <f t="shared" si="0"/>
        <v>197.28571428571428</v>
      </c>
      <c r="M14" s="178" t="s">
        <v>262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9" t="s">
        <v>267</v>
      </c>
      <c r="G15" s="73" t="s">
        <v>259</v>
      </c>
      <c r="H15" s="81" t="s">
        <v>147</v>
      </c>
      <c r="I15" s="177" t="s">
        <v>144</v>
      </c>
      <c r="J15" s="74">
        <v>2439</v>
      </c>
      <c r="K15" s="72">
        <v>14</v>
      </c>
      <c r="L15" s="75">
        <f t="shared" si="0"/>
        <v>174.21428571428572</v>
      </c>
      <c r="M15" s="177" t="s">
        <v>263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9" t="s">
        <v>267</v>
      </c>
      <c r="G16" s="73" t="s">
        <v>259</v>
      </c>
      <c r="H16" s="81" t="s">
        <v>149</v>
      </c>
      <c r="I16" s="177" t="s">
        <v>144</v>
      </c>
      <c r="J16" s="74">
        <v>2739</v>
      </c>
      <c r="K16" s="72">
        <v>14</v>
      </c>
      <c r="L16" s="75">
        <f t="shared" si="0"/>
        <v>195.64285714285714</v>
      </c>
      <c r="M16" s="177" t="s">
        <v>263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9" t="s">
        <v>267</v>
      </c>
      <c r="G17" s="73" t="s">
        <v>259</v>
      </c>
      <c r="H17" s="81" t="s">
        <v>143</v>
      </c>
      <c r="I17" s="177" t="s">
        <v>148</v>
      </c>
      <c r="J17" s="74">
        <v>2462</v>
      </c>
      <c r="K17" s="72">
        <v>14</v>
      </c>
      <c r="L17" s="75">
        <f t="shared" si="0"/>
        <v>175.85714285714286</v>
      </c>
      <c r="M17" s="177" t="s">
        <v>264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9" t="s">
        <v>267</v>
      </c>
      <c r="G18" s="73" t="s">
        <v>259</v>
      </c>
      <c r="H18" s="81" t="s">
        <v>146</v>
      </c>
      <c r="I18" s="177" t="s">
        <v>148</v>
      </c>
      <c r="J18" s="74">
        <v>2202</v>
      </c>
      <c r="K18" s="72">
        <v>14</v>
      </c>
      <c r="L18" s="75">
        <f t="shared" si="0"/>
        <v>157.28571428571428</v>
      </c>
      <c r="M18" s="177" t="s">
        <v>264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9" t="s">
        <v>267</v>
      </c>
      <c r="G19" s="73" t="s">
        <v>259</v>
      </c>
      <c r="H19" s="81" t="s">
        <v>150</v>
      </c>
      <c r="I19" s="177" t="s">
        <v>261</v>
      </c>
      <c r="J19" s="74">
        <v>2263</v>
      </c>
      <c r="K19" s="72">
        <v>14</v>
      </c>
      <c r="L19" s="75">
        <f t="shared" si="0"/>
        <v>161.64285714285714</v>
      </c>
      <c r="M19" s="177" t="s">
        <v>265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9" t="s">
        <v>267</v>
      </c>
      <c r="G20" s="73" t="s">
        <v>259</v>
      </c>
      <c r="H20" s="81" t="s">
        <v>260</v>
      </c>
      <c r="I20" s="177" t="s">
        <v>261</v>
      </c>
      <c r="J20" s="74">
        <v>2415</v>
      </c>
      <c r="K20" s="72">
        <v>14</v>
      </c>
      <c r="L20" s="75">
        <f t="shared" si="0"/>
        <v>172.5</v>
      </c>
      <c r="M20" s="177" t="s">
        <v>265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273</v>
      </c>
      <c r="E21" s="73"/>
      <c r="F21" s="181" t="s">
        <v>283</v>
      </c>
      <c r="G21" s="73" t="s">
        <v>161</v>
      </c>
      <c r="H21" s="81" t="s">
        <v>157</v>
      </c>
      <c r="I21" s="181" t="s">
        <v>144</v>
      </c>
      <c r="J21" s="74">
        <v>1578</v>
      </c>
      <c r="K21" s="72">
        <v>8</v>
      </c>
      <c r="L21" s="75">
        <f t="shared" si="0"/>
        <v>197.25</v>
      </c>
      <c r="M21" s="181" t="s">
        <v>290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273</v>
      </c>
      <c r="E22" s="73"/>
      <c r="F22" s="181" t="s">
        <v>283</v>
      </c>
      <c r="G22" s="73" t="s">
        <v>161</v>
      </c>
      <c r="H22" s="81" t="s">
        <v>143</v>
      </c>
      <c r="I22" s="181" t="s">
        <v>144</v>
      </c>
      <c r="J22" s="74">
        <v>1471</v>
      </c>
      <c r="K22" s="72">
        <v>8</v>
      </c>
      <c r="L22" s="75">
        <f t="shared" si="0"/>
        <v>183.875</v>
      </c>
      <c r="M22" s="181" t="s">
        <v>290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273</v>
      </c>
      <c r="E23" s="73"/>
      <c r="F23" s="181" t="s">
        <v>283</v>
      </c>
      <c r="G23" s="73" t="s">
        <v>161</v>
      </c>
      <c r="H23" s="81" t="s">
        <v>146</v>
      </c>
      <c r="I23" s="181" t="s">
        <v>144</v>
      </c>
      <c r="J23" s="74">
        <v>1420</v>
      </c>
      <c r="K23" s="72">
        <v>8</v>
      </c>
      <c r="L23" s="75">
        <f t="shared" si="0"/>
        <v>177.5</v>
      </c>
      <c r="M23" s="181" t="s">
        <v>290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273</v>
      </c>
      <c r="E24" s="73"/>
      <c r="F24" s="181" t="s">
        <v>283</v>
      </c>
      <c r="G24" s="73" t="s">
        <v>161</v>
      </c>
      <c r="H24" s="81" t="s">
        <v>286</v>
      </c>
      <c r="I24" s="181" t="s">
        <v>148</v>
      </c>
      <c r="J24" s="74">
        <v>1128</v>
      </c>
      <c r="K24" s="72">
        <v>8</v>
      </c>
      <c r="L24" s="75">
        <f t="shared" si="0"/>
        <v>141</v>
      </c>
      <c r="M24" s="181" t="s">
        <v>291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273</v>
      </c>
      <c r="E25" s="73"/>
      <c r="F25" s="181" t="s">
        <v>283</v>
      </c>
      <c r="G25" s="73" t="s">
        <v>161</v>
      </c>
      <c r="H25" s="81" t="s">
        <v>160</v>
      </c>
      <c r="I25" s="181" t="s">
        <v>148</v>
      </c>
      <c r="J25" s="74">
        <v>1240</v>
      </c>
      <c r="K25" s="72">
        <v>8</v>
      </c>
      <c r="L25" s="75">
        <f t="shared" si="0"/>
        <v>155</v>
      </c>
      <c r="M25" s="181" t="s">
        <v>291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273</v>
      </c>
      <c r="E26" s="73"/>
      <c r="F26" s="181" t="s">
        <v>283</v>
      </c>
      <c r="G26" s="73" t="s">
        <v>161</v>
      </c>
      <c r="H26" s="81" t="s">
        <v>287</v>
      </c>
      <c r="I26" s="181" t="s">
        <v>148</v>
      </c>
      <c r="J26" s="74">
        <v>1074</v>
      </c>
      <c r="K26" s="72">
        <v>8</v>
      </c>
      <c r="L26" s="75">
        <f t="shared" si="0"/>
        <v>134.25</v>
      </c>
      <c r="M26" s="181" t="s">
        <v>291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273</v>
      </c>
      <c r="E27" s="73"/>
      <c r="F27" s="181" t="s">
        <v>283</v>
      </c>
      <c r="G27" s="73" t="s">
        <v>161</v>
      </c>
      <c r="H27" s="81" t="s">
        <v>164</v>
      </c>
      <c r="I27" s="181" t="s">
        <v>261</v>
      </c>
      <c r="J27" s="74">
        <v>1352</v>
      </c>
      <c r="K27" s="72">
        <v>8</v>
      </c>
      <c r="L27" s="75">
        <f t="shared" si="0"/>
        <v>169</v>
      </c>
      <c r="M27" s="181" t="s">
        <v>292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273</v>
      </c>
      <c r="E28" s="73"/>
      <c r="F28" s="181" t="s">
        <v>283</v>
      </c>
      <c r="G28" s="73" t="s">
        <v>161</v>
      </c>
      <c r="H28" s="81" t="s">
        <v>147</v>
      </c>
      <c r="I28" s="181" t="s">
        <v>261</v>
      </c>
      <c r="J28" s="74">
        <v>1498</v>
      </c>
      <c r="K28" s="72">
        <v>8</v>
      </c>
      <c r="L28" s="75">
        <f t="shared" si="0"/>
        <v>187.25</v>
      </c>
      <c r="M28" s="181" t="s">
        <v>292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273</v>
      </c>
      <c r="E29" s="73"/>
      <c r="F29" s="181" t="s">
        <v>283</v>
      </c>
      <c r="G29" s="73" t="s">
        <v>161</v>
      </c>
      <c r="H29" s="81" t="s">
        <v>149</v>
      </c>
      <c r="I29" s="181" t="s">
        <v>261</v>
      </c>
      <c r="J29" s="74">
        <v>1513</v>
      </c>
      <c r="K29" s="72">
        <v>8</v>
      </c>
      <c r="L29" s="75">
        <f t="shared" si="0"/>
        <v>189.125</v>
      </c>
      <c r="M29" s="181" t="s">
        <v>292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273</v>
      </c>
      <c r="E30" s="73"/>
      <c r="F30" s="181" t="s">
        <v>283</v>
      </c>
      <c r="G30" s="73" t="s">
        <v>161</v>
      </c>
      <c r="H30" s="81" t="s">
        <v>150</v>
      </c>
      <c r="I30" s="181" t="s">
        <v>284</v>
      </c>
      <c r="J30" s="74">
        <v>1421</v>
      </c>
      <c r="K30" s="72">
        <v>8</v>
      </c>
      <c r="L30" s="75">
        <f t="shared" si="0"/>
        <v>177.625</v>
      </c>
      <c r="M30" s="181" t="s">
        <v>293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273</v>
      </c>
      <c r="E31" s="73"/>
      <c r="F31" s="181" t="s">
        <v>283</v>
      </c>
      <c r="G31" s="73" t="s">
        <v>161</v>
      </c>
      <c r="H31" s="81" t="s">
        <v>260</v>
      </c>
      <c r="I31" s="181" t="s">
        <v>284</v>
      </c>
      <c r="J31" s="74">
        <v>1337</v>
      </c>
      <c r="K31" s="72">
        <v>8</v>
      </c>
      <c r="L31" s="75">
        <f t="shared" si="0"/>
        <v>167.125</v>
      </c>
      <c r="M31" s="181" t="s">
        <v>293</v>
      </c>
      <c r="N31" s="185"/>
    </row>
    <row r="32" spans="1:14" x14ac:dyDescent="0.25">
      <c r="A32" s="72">
        <v>22</v>
      </c>
      <c r="B32" s="72">
        <v>9</v>
      </c>
      <c r="C32" s="72">
        <v>2019</v>
      </c>
      <c r="D32" s="73" t="s">
        <v>273</v>
      </c>
      <c r="E32" s="73"/>
      <c r="F32" s="181" t="s">
        <v>283</v>
      </c>
      <c r="G32" s="73" t="s">
        <v>161</v>
      </c>
      <c r="H32" s="81" t="s">
        <v>288</v>
      </c>
      <c r="I32" s="181" t="s">
        <v>284</v>
      </c>
      <c r="J32" s="74">
        <v>1516</v>
      </c>
      <c r="K32" s="72">
        <v>8</v>
      </c>
      <c r="L32" s="75">
        <f t="shared" si="0"/>
        <v>189.5</v>
      </c>
      <c r="M32" s="181" t="s">
        <v>293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273</v>
      </c>
      <c r="E33" s="73"/>
      <c r="F33" s="181" t="s">
        <v>283</v>
      </c>
      <c r="G33" s="73" t="s">
        <v>161</v>
      </c>
      <c r="H33" s="81" t="s">
        <v>153</v>
      </c>
      <c r="I33" s="181" t="s">
        <v>285</v>
      </c>
      <c r="J33" s="74">
        <v>1435</v>
      </c>
      <c r="K33" s="72">
        <v>8</v>
      </c>
      <c r="L33" s="75">
        <f t="shared" si="0"/>
        <v>179.375</v>
      </c>
      <c r="M33" s="181" t="s">
        <v>294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273</v>
      </c>
      <c r="E34" s="73"/>
      <c r="F34" s="181" t="s">
        <v>283</v>
      </c>
      <c r="G34" s="73" t="s">
        <v>161</v>
      </c>
      <c r="H34" s="81" t="s">
        <v>154</v>
      </c>
      <c r="I34" s="181" t="s">
        <v>285</v>
      </c>
      <c r="J34" s="74">
        <v>1331</v>
      </c>
      <c r="K34" s="72">
        <v>8</v>
      </c>
      <c r="L34" s="75">
        <f t="shared" si="0"/>
        <v>166.375</v>
      </c>
      <c r="M34" s="181" t="s">
        <v>294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273</v>
      </c>
      <c r="E35" s="73"/>
      <c r="F35" s="181" t="s">
        <v>283</v>
      </c>
      <c r="G35" s="73" t="s">
        <v>161</v>
      </c>
      <c r="H35" s="81" t="s">
        <v>151</v>
      </c>
      <c r="I35" s="181" t="s">
        <v>285</v>
      </c>
      <c r="J35" s="74">
        <v>1462</v>
      </c>
      <c r="K35" s="72">
        <v>8</v>
      </c>
      <c r="L35" s="75">
        <f t="shared" si="0"/>
        <v>182.75</v>
      </c>
      <c r="M35" s="181" t="s">
        <v>294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296</v>
      </c>
      <c r="E36" s="73"/>
      <c r="F36" s="184" t="s">
        <v>277</v>
      </c>
      <c r="G36" s="73" t="s">
        <v>158</v>
      </c>
      <c r="H36" s="81" t="s">
        <v>157</v>
      </c>
      <c r="I36" s="184" t="s">
        <v>144</v>
      </c>
      <c r="J36" s="74">
        <v>888</v>
      </c>
      <c r="K36" s="72">
        <v>6</v>
      </c>
      <c r="L36" s="75">
        <f t="shared" si="0"/>
        <v>148</v>
      </c>
      <c r="M36" s="196" t="s">
        <v>298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296</v>
      </c>
      <c r="E37" s="73"/>
      <c r="F37" s="184" t="s">
        <v>300</v>
      </c>
      <c r="G37" s="73" t="s">
        <v>158</v>
      </c>
      <c r="H37" s="81" t="s">
        <v>295</v>
      </c>
      <c r="I37" s="184" t="s">
        <v>144</v>
      </c>
      <c r="J37" s="74">
        <v>1172</v>
      </c>
      <c r="K37" s="72">
        <v>6</v>
      </c>
      <c r="L37" s="75">
        <f t="shared" si="0"/>
        <v>195.33333333333334</v>
      </c>
      <c r="M37" s="196" t="s">
        <v>298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308</v>
      </c>
      <c r="E38" s="73"/>
      <c r="F38" s="189" t="s">
        <v>267</v>
      </c>
      <c r="G38" s="73" t="s">
        <v>307</v>
      </c>
      <c r="H38" s="81" t="s">
        <v>143</v>
      </c>
      <c r="I38" s="188" t="s">
        <v>144</v>
      </c>
      <c r="J38" s="74">
        <v>2863</v>
      </c>
      <c r="K38" s="72">
        <v>16</v>
      </c>
      <c r="L38" s="75">
        <f t="shared" si="0"/>
        <v>178.9375</v>
      </c>
      <c r="M38" s="189" t="s">
        <v>309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308</v>
      </c>
      <c r="E39" s="73"/>
      <c r="F39" s="189" t="s">
        <v>267</v>
      </c>
      <c r="G39" s="73" t="s">
        <v>307</v>
      </c>
      <c r="H39" s="81" t="s">
        <v>152</v>
      </c>
      <c r="I39" s="188" t="s">
        <v>144</v>
      </c>
      <c r="J39" s="74">
        <v>2272</v>
      </c>
      <c r="K39" s="72">
        <v>16</v>
      </c>
      <c r="L39" s="75">
        <f t="shared" si="0"/>
        <v>142</v>
      </c>
      <c r="M39" s="189" t="s">
        <v>309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310</v>
      </c>
      <c r="E40" s="73"/>
      <c r="F40" s="190" t="s">
        <v>27</v>
      </c>
      <c r="G40" s="73" t="s">
        <v>311</v>
      </c>
      <c r="H40" s="81" t="s">
        <v>159</v>
      </c>
      <c r="I40" s="190" t="s">
        <v>144</v>
      </c>
      <c r="J40" s="74">
        <v>1214</v>
      </c>
      <c r="K40" s="72">
        <v>9</v>
      </c>
      <c r="L40" s="75">
        <f t="shared" si="0"/>
        <v>134.88888888888889</v>
      </c>
      <c r="M40" s="196" t="s">
        <v>298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310</v>
      </c>
      <c r="E41" s="73"/>
      <c r="F41" s="190" t="s">
        <v>27</v>
      </c>
      <c r="G41" s="73" t="s">
        <v>311</v>
      </c>
      <c r="H41" s="81" t="s">
        <v>287</v>
      </c>
      <c r="I41" s="190" t="s">
        <v>144</v>
      </c>
      <c r="J41" s="74">
        <v>1397</v>
      </c>
      <c r="K41" s="72">
        <v>9</v>
      </c>
      <c r="L41" s="75">
        <f t="shared" si="0"/>
        <v>155.22222222222223</v>
      </c>
      <c r="M41" s="196" t="s">
        <v>298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310</v>
      </c>
      <c r="E42" s="73"/>
      <c r="F42" s="190" t="s">
        <v>27</v>
      </c>
      <c r="G42" s="73" t="s">
        <v>311</v>
      </c>
      <c r="H42" s="81" t="s">
        <v>160</v>
      </c>
      <c r="I42" s="190" t="s">
        <v>148</v>
      </c>
      <c r="J42" s="74">
        <v>1326</v>
      </c>
      <c r="K42" s="72">
        <v>9</v>
      </c>
      <c r="L42" s="75">
        <f t="shared" si="0"/>
        <v>147.33333333333334</v>
      </c>
      <c r="M42" s="178" t="s">
        <v>312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310</v>
      </c>
      <c r="E43" s="73"/>
      <c r="F43" s="190" t="s">
        <v>27</v>
      </c>
      <c r="G43" s="73" t="s">
        <v>311</v>
      </c>
      <c r="H43" s="81" t="s">
        <v>154</v>
      </c>
      <c r="I43" s="190" t="s">
        <v>148</v>
      </c>
      <c r="J43" s="74">
        <v>1462</v>
      </c>
      <c r="K43" s="72">
        <v>9</v>
      </c>
      <c r="L43" s="75">
        <f t="shared" si="0"/>
        <v>162.44444444444446</v>
      </c>
      <c r="M43" s="178" t="s">
        <v>312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324</v>
      </c>
      <c r="E44" s="73"/>
      <c r="F44" s="193" t="s">
        <v>27</v>
      </c>
      <c r="G44" s="73" t="s">
        <v>321</v>
      </c>
      <c r="H44" s="81" t="s">
        <v>143</v>
      </c>
      <c r="I44" s="193" t="s">
        <v>144</v>
      </c>
      <c r="J44" s="74">
        <v>2503</v>
      </c>
      <c r="K44" s="72">
        <v>14</v>
      </c>
      <c r="L44" s="75">
        <f t="shared" si="0"/>
        <v>178.78571428571428</v>
      </c>
      <c r="M44" s="196" t="s">
        <v>319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324</v>
      </c>
      <c r="E45" s="73"/>
      <c r="F45" s="193" t="s">
        <v>27</v>
      </c>
      <c r="G45" s="73" t="s">
        <v>321</v>
      </c>
      <c r="H45" s="81" t="s">
        <v>155</v>
      </c>
      <c r="I45" s="193" t="s">
        <v>144</v>
      </c>
      <c r="J45" s="74">
        <v>2456</v>
      </c>
      <c r="K45" s="72">
        <v>14</v>
      </c>
      <c r="L45" s="75">
        <f t="shared" si="0"/>
        <v>175.42857142857142</v>
      </c>
      <c r="M45" s="196" t="s">
        <v>319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324</v>
      </c>
      <c r="E46" s="73"/>
      <c r="F46" s="193" t="s">
        <v>27</v>
      </c>
      <c r="G46" s="73" t="s">
        <v>321</v>
      </c>
      <c r="H46" s="81" t="s">
        <v>149</v>
      </c>
      <c r="I46" s="193" t="s">
        <v>148</v>
      </c>
      <c r="J46" s="74">
        <v>1437</v>
      </c>
      <c r="K46" s="72">
        <v>8</v>
      </c>
      <c r="L46" s="75">
        <f t="shared" si="0"/>
        <v>179.625</v>
      </c>
      <c r="M46" s="193" t="s">
        <v>263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324</v>
      </c>
      <c r="E47" s="73"/>
      <c r="F47" s="193" t="s">
        <v>27</v>
      </c>
      <c r="G47" s="73" t="s">
        <v>321</v>
      </c>
      <c r="H47" s="81" t="s">
        <v>151</v>
      </c>
      <c r="I47" s="193" t="s">
        <v>148</v>
      </c>
      <c r="J47" s="74">
        <v>1387</v>
      </c>
      <c r="K47" s="72">
        <v>8</v>
      </c>
      <c r="L47" s="75">
        <f t="shared" si="0"/>
        <v>173.375</v>
      </c>
      <c r="M47" s="193" t="s">
        <v>263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325</v>
      </c>
      <c r="E48" s="73"/>
      <c r="F48" s="193" t="s">
        <v>27</v>
      </c>
      <c r="G48" s="73" t="s">
        <v>142</v>
      </c>
      <c r="H48" s="81" t="s">
        <v>147</v>
      </c>
      <c r="I48" s="193" t="s">
        <v>144</v>
      </c>
      <c r="J48" s="74">
        <v>1686</v>
      </c>
      <c r="K48" s="72">
        <v>9</v>
      </c>
      <c r="L48" s="75">
        <f t="shared" si="0"/>
        <v>187.33333333333334</v>
      </c>
      <c r="M48" s="178" t="s">
        <v>312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325</v>
      </c>
      <c r="E49" s="73"/>
      <c r="F49" s="193" t="s">
        <v>27</v>
      </c>
      <c r="G49" s="73" t="s">
        <v>142</v>
      </c>
      <c r="H49" s="81" t="s">
        <v>260</v>
      </c>
      <c r="I49" s="193" t="s">
        <v>144</v>
      </c>
      <c r="J49" s="74">
        <v>1589</v>
      </c>
      <c r="K49" s="72">
        <v>9</v>
      </c>
      <c r="L49" s="75">
        <f t="shared" si="0"/>
        <v>176.55555555555554</v>
      </c>
      <c r="M49" s="178" t="s">
        <v>312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325</v>
      </c>
      <c r="E50" s="73"/>
      <c r="F50" s="193" t="s">
        <v>27</v>
      </c>
      <c r="G50" s="73" t="s">
        <v>142</v>
      </c>
      <c r="H50" s="81" t="s">
        <v>437</v>
      </c>
      <c r="I50" s="193" t="s">
        <v>148</v>
      </c>
      <c r="J50" s="74">
        <v>1559</v>
      </c>
      <c r="K50" s="72">
        <v>9</v>
      </c>
      <c r="L50" s="75">
        <f t="shared" si="0"/>
        <v>173.22222222222223</v>
      </c>
      <c r="M50" s="196" t="s">
        <v>319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325</v>
      </c>
      <c r="E51" s="73"/>
      <c r="F51" s="193" t="s">
        <v>27</v>
      </c>
      <c r="G51" s="73" t="s">
        <v>142</v>
      </c>
      <c r="H51" s="81" t="s">
        <v>164</v>
      </c>
      <c r="I51" s="193" t="s">
        <v>148</v>
      </c>
      <c r="J51" s="74">
        <v>1476</v>
      </c>
      <c r="K51" s="72">
        <v>9</v>
      </c>
      <c r="L51" s="75">
        <f t="shared" si="0"/>
        <v>164</v>
      </c>
      <c r="M51" s="196" t="s">
        <v>319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325</v>
      </c>
      <c r="E52" s="73"/>
      <c r="F52" s="193" t="s">
        <v>27</v>
      </c>
      <c r="G52" s="73" t="s">
        <v>142</v>
      </c>
      <c r="H52" s="81" t="s">
        <v>157</v>
      </c>
      <c r="I52" s="193" t="s">
        <v>144</v>
      </c>
      <c r="J52" s="74">
        <v>1564</v>
      </c>
      <c r="K52" s="72">
        <v>9</v>
      </c>
      <c r="L52" s="75">
        <f t="shared" si="0"/>
        <v>173.77777777777777</v>
      </c>
      <c r="M52" s="178" t="s">
        <v>326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325</v>
      </c>
      <c r="E53" s="73"/>
      <c r="F53" s="193" t="s">
        <v>27</v>
      </c>
      <c r="G53" s="73" t="s">
        <v>142</v>
      </c>
      <c r="H53" s="81" t="s">
        <v>153</v>
      </c>
      <c r="I53" s="193" t="s">
        <v>144</v>
      </c>
      <c r="J53" s="74">
        <v>1772</v>
      </c>
      <c r="K53" s="72">
        <v>9</v>
      </c>
      <c r="L53" s="75">
        <f t="shared" si="0"/>
        <v>196.88888888888889</v>
      </c>
      <c r="M53" s="178" t="s">
        <v>326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325</v>
      </c>
      <c r="E54" s="73"/>
      <c r="F54" s="193" t="s">
        <v>27</v>
      </c>
      <c r="G54" s="73" t="s">
        <v>142</v>
      </c>
      <c r="H54" s="81" t="s">
        <v>146</v>
      </c>
      <c r="I54" s="193" t="s">
        <v>148</v>
      </c>
      <c r="J54" s="74">
        <v>1642</v>
      </c>
      <c r="K54" s="72">
        <v>9</v>
      </c>
      <c r="L54" s="75">
        <f t="shared" si="0"/>
        <v>182.44444444444446</v>
      </c>
      <c r="M54" s="196" t="s">
        <v>298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325</v>
      </c>
      <c r="E55" s="73"/>
      <c r="F55" s="193" t="s">
        <v>27</v>
      </c>
      <c r="G55" s="73" t="s">
        <v>142</v>
      </c>
      <c r="H55" s="81" t="s">
        <v>156</v>
      </c>
      <c r="I55" s="193" t="s">
        <v>148</v>
      </c>
      <c r="J55" s="74">
        <v>1664</v>
      </c>
      <c r="K55" s="72">
        <v>9</v>
      </c>
      <c r="L55" s="75">
        <f t="shared" si="0"/>
        <v>184.88888888888889</v>
      </c>
      <c r="M55" s="196" t="s">
        <v>298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325</v>
      </c>
      <c r="E56" s="73"/>
      <c r="F56" s="193" t="s">
        <v>27</v>
      </c>
      <c r="G56" s="73" t="s">
        <v>142</v>
      </c>
      <c r="H56" s="81" t="s">
        <v>295</v>
      </c>
      <c r="I56" s="193" t="s">
        <v>261</v>
      </c>
      <c r="J56" s="74">
        <v>1577</v>
      </c>
      <c r="K56" s="72">
        <v>9</v>
      </c>
      <c r="L56" s="75">
        <f t="shared" ref="L56:L122" si="1">J56/K56</f>
        <v>175.22222222222223</v>
      </c>
      <c r="M56" s="193" t="s">
        <v>292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325</v>
      </c>
      <c r="E57" s="73"/>
      <c r="F57" s="193" t="s">
        <v>27</v>
      </c>
      <c r="G57" s="73" t="s">
        <v>142</v>
      </c>
      <c r="H57" s="81" t="s">
        <v>150</v>
      </c>
      <c r="I57" s="193" t="s">
        <v>261</v>
      </c>
      <c r="J57" s="74">
        <v>1703</v>
      </c>
      <c r="K57" s="72">
        <v>9</v>
      </c>
      <c r="L57" s="75">
        <f t="shared" si="1"/>
        <v>189.22222222222223</v>
      </c>
      <c r="M57" s="193" t="s">
        <v>292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200" t="s">
        <v>345</v>
      </c>
      <c r="G58" s="73" t="s">
        <v>163</v>
      </c>
      <c r="H58" s="81" t="s">
        <v>143</v>
      </c>
      <c r="I58" s="200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354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200" t="s">
        <v>345</v>
      </c>
      <c r="G59" s="73" t="s">
        <v>163</v>
      </c>
      <c r="H59" s="81" t="s">
        <v>149</v>
      </c>
      <c r="I59" s="200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354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200" t="s">
        <v>345</v>
      </c>
      <c r="G60" s="73" t="s">
        <v>163</v>
      </c>
      <c r="H60" s="81" t="s">
        <v>157</v>
      </c>
      <c r="I60" s="200"/>
      <c r="J60" s="74">
        <v>3087</v>
      </c>
      <c r="K60" s="72">
        <v>18</v>
      </c>
      <c r="L60" s="75">
        <f t="shared" si="1"/>
        <v>171.5</v>
      </c>
      <c r="M60" s="76" t="s">
        <v>354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200" t="s">
        <v>345</v>
      </c>
      <c r="G61" s="73" t="s">
        <v>163</v>
      </c>
      <c r="H61" s="81" t="s">
        <v>147</v>
      </c>
      <c r="I61" s="200"/>
      <c r="J61" s="74">
        <v>3156</v>
      </c>
      <c r="K61" s="72">
        <v>18</v>
      </c>
      <c r="L61" s="75">
        <f t="shared" si="1"/>
        <v>175.33333333333334</v>
      </c>
      <c r="M61" s="76" t="s">
        <v>354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200" t="s">
        <v>345</v>
      </c>
      <c r="G62" s="73" t="s">
        <v>163</v>
      </c>
      <c r="H62" s="81" t="s">
        <v>162</v>
      </c>
      <c r="I62" s="200"/>
      <c r="J62" s="74">
        <v>2793</v>
      </c>
      <c r="K62" s="72">
        <v>18</v>
      </c>
      <c r="L62" s="75">
        <f t="shared" si="1"/>
        <v>155.16666666666666</v>
      </c>
      <c r="M62" s="76" t="s">
        <v>354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356</v>
      </c>
      <c r="E63" s="73"/>
      <c r="F63" s="204" t="s">
        <v>357</v>
      </c>
      <c r="G63" s="73" t="s">
        <v>142</v>
      </c>
      <c r="H63" s="81" t="s">
        <v>146</v>
      </c>
      <c r="I63" s="204" t="s">
        <v>144</v>
      </c>
      <c r="J63" s="74">
        <v>2828</v>
      </c>
      <c r="K63" s="72">
        <v>15</v>
      </c>
      <c r="L63" s="75">
        <f t="shared" si="1"/>
        <v>188.53333333333333</v>
      </c>
      <c r="M63" s="204" t="s">
        <v>358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356</v>
      </c>
      <c r="E64" s="73"/>
      <c r="F64" s="204" t="s">
        <v>357</v>
      </c>
      <c r="G64" s="73" t="s">
        <v>142</v>
      </c>
      <c r="H64" s="81" t="s">
        <v>295</v>
      </c>
      <c r="I64" s="204" t="s">
        <v>144</v>
      </c>
      <c r="J64" s="74">
        <v>2644</v>
      </c>
      <c r="K64" s="72">
        <v>15</v>
      </c>
      <c r="L64" s="75">
        <f t="shared" si="1"/>
        <v>176.26666666666668</v>
      </c>
      <c r="M64" s="204" t="s">
        <v>358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356</v>
      </c>
      <c r="E65" s="73"/>
      <c r="F65" s="204" t="s">
        <v>357</v>
      </c>
      <c r="G65" s="73" t="s">
        <v>142</v>
      </c>
      <c r="H65" s="81" t="s">
        <v>150</v>
      </c>
      <c r="I65" s="204" t="s">
        <v>148</v>
      </c>
      <c r="J65" s="74">
        <v>2783</v>
      </c>
      <c r="K65" s="72">
        <v>15</v>
      </c>
      <c r="L65" s="75">
        <f t="shared" si="1"/>
        <v>185.53333333333333</v>
      </c>
      <c r="M65" s="204" t="s">
        <v>359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356</v>
      </c>
      <c r="E66" s="73"/>
      <c r="F66" s="204" t="s">
        <v>357</v>
      </c>
      <c r="G66" s="73" t="s">
        <v>142</v>
      </c>
      <c r="H66" s="81" t="s">
        <v>260</v>
      </c>
      <c r="I66" s="204" t="s">
        <v>148</v>
      </c>
      <c r="J66" s="74">
        <v>2612</v>
      </c>
      <c r="K66" s="72">
        <v>15</v>
      </c>
      <c r="L66" s="75">
        <f t="shared" si="1"/>
        <v>174.13333333333333</v>
      </c>
      <c r="M66" s="204" t="s">
        <v>359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356</v>
      </c>
      <c r="E67" s="73"/>
      <c r="F67" s="204" t="s">
        <v>357</v>
      </c>
      <c r="G67" s="73" t="s">
        <v>142</v>
      </c>
      <c r="H67" s="81" t="s">
        <v>152</v>
      </c>
      <c r="I67" s="200"/>
      <c r="J67" s="74">
        <v>2304</v>
      </c>
      <c r="K67" s="72">
        <v>15</v>
      </c>
      <c r="L67" s="75">
        <f t="shared" si="1"/>
        <v>153.6</v>
      </c>
      <c r="M67" s="204" t="s">
        <v>360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366</v>
      </c>
      <c r="E68" s="73"/>
      <c r="F68" s="208" t="s">
        <v>267</v>
      </c>
      <c r="G68" s="73" t="s">
        <v>161</v>
      </c>
      <c r="H68" s="81" t="s">
        <v>162</v>
      </c>
      <c r="I68" s="208"/>
      <c r="J68" s="74">
        <v>1897</v>
      </c>
      <c r="K68" s="72">
        <v>11</v>
      </c>
      <c r="L68" s="75">
        <f t="shared" si="1"/>
        <v>172.45454545454547</v>
      </c>
      <c r="M68" s="208" t="s">
        <v>367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378</v>
      </c>
      <c r="E69" s="73"/>
      <c r="F69" s="210" t="s">
        <v>379</v>
      </c>
      <c r="G69" s="73" t="s">
        <v>142</v>
      </c>
      <c r="H69" s="81" t="s">
        <v>143</v>
      </c>
      <c r="I69" s="210"/>
      <c r="J69" s="74">
        <v>1899</v>
      </c>
      <c r="K69" s="72">
        <v>11</v>
      </c>
      <c r="L69" s="75">
        <f t="shared" si="1"/>
        <v>172.63636363636363</v>
      </c>
      <c r="M69" s="213" t="s">
        <v>319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378</v>
      </c>
      <c r="E70" s="73"/>
      <c r="F70" s="210" t="s">
        <v>379</v>
      </c>
      <c r="G70" s="73" t="s">
        <v>142</v>
      </c>
      <c r="H70" s="81" t="s">
        <v>155</v>
      </c>
      <c r="I70" s="210"/>
      <c r="J70" s="74">
        <v>924</v>
      </c>
      <c r="K70" s="72">
        <v>6</v>
      </c>
      <c r="L70" s="75">
        <f t="shared" si="1"/>
        <v>154</v>
      </c>
      <c r="M70" s="213" t="s">
        <v>319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378</v>
      </c>
      <c r="E71" s="73"/>
      <c r="F71" s="210" t="s">
        <v>379</v>
      </c>
      <c r="G71" s="73" t="s">
        <v>142</v>
      </c>
      <c r="H71" s="81" t="s">
        <v>260</v>
      </c>
      <c r="I71" s="210"/>
      <c r="J71" s="74">
        <v>1313</v>
      </c>
      <c r="K71" s="72">
        <v>8</v>
      </c>
      <c r="L71" s="75">
        <f t="shared" si="1"/>
        <v>164.125</v>
      </c>
      <c r="M71" s="213" t="s">
        <v>319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378</v>
      </c>
      <c r="E72" s="73"/>
      <c r="F72" s="210" t="s">
        <v>379</v>
      </c>
      <c r="G72" s="73" t="s">
        <v>142</v>
      </c>
      <c r="H72" s="81" t="s">
        <v>437</v>
      </c>
      <c r="I72" s="210"/>
      <c r="J72" s="74">
        <v>1491</v>
      </c>
      <c r="K72" s="72">
        <v>9</v>
      </c>
      <c r="L72" s="75">
        <f t="shared" si="1"/>
        <v>165.66666666666666</v>
      </c>
      <c r="M72" s="213" t="s">
        <v>319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378</v>
      </c>
      <c r="E73" s="73"/>
      <c r="F73" s="210" t="s">
        <v>379</v>
      </c>
      <c r="G73" s="73" t="s">
        <v>142</v>
      </c>
      <c r="H73" s="81" t="s">
        <v>147</v>
      </c>
      <c r="I73" s="210"/>
      <c r="J73" s="74">
        <v>1655</v>
      </c>
      <c r="K73" s="72">
        <v>10</v>
      </c>
      <c r="L73" s="75">
        <f t="shared" si="1"/>
        <v>165.5</v>
      </c>
      <c r="M73" s="213" t="s">
        <v>319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380</v>
      </c>
      <c r="E74" s="73"/>
      <c r="F74" s="210" t="s">
        <v>379</v>
      </c>
      <c r="G74" s="73" t="s">
        <v>161</v>
      </c>
      <c r="H74" s="81" t="s">
        <v>167</v>
      </c>
      <c r="I74" s="210"/>
      <c r="J74" s="74">
        <v>1114</v>
      </c>
      <c r="K74" s="72">
        <v>7</v>
      </c>
      <c r="L74" s="75">
        <f t="shared" si="1"/>
        <v>159.14285714285714</v>
      </c>
      <c r="M74" s="210" t="s">
        <v>290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380</v>
      </c>
      <c r="E75" s="73"/>
      <c r="F75" s="210" t="s">
        <v>379</v>
      </c>
      <c r="G75" s="73" t="s">
        <v>161</v>
      </c>
      <c r="H75" s="81" t="s">
        <v>164</v>
      </c>
      <c r="I75" s="210"/>
      <c r="J75" s="74">
        <v>917</v>
      </c>
      <c r="K75" s="72">
        <v>6</v>
      </c>
      <c r="L75" s="75">
        <f t="shared" si="1"/>
        <v>152.83333333333334</v>
      </c>
      <c r="M75" s="213" t="s">
        <v>290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380</v>
      </c>
      <c r="E76" s="73"/>
      <c r="F76" s="210" t="s">
        <v>379</v>
      </c>
      <c r="G76" s="73" t="s">
        <v>161</v>
      </c>
      <c r="H76" s="81" t="s">
        <v>168</v>
      </c>
      <c r="I76" s="210"/>
      <c r="J76" s="74">
        <v>534</v>
      </c>
      <c r="K76" s="72">
        <v>4</v>
      </c>
      <c r="L76" s="75">
        <f t="shared" si="1"/>
        <v>133.5</v>
      </c>
      <c r="M76" s="213" t="s">
        <v>290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380</v>
      </c>
      <c r="E77" s="73"/>
      <c r="F77" s="210" t="s">
        <v>379</v>
      </c>
      <c r="G77" s="73" t="s">
        <v>161</v>
      </c>
      <c r="H77" s="81" t="s">
        <v>152</v>
      </c>
      <c r="I77" s="210"/>
      <c r="J77" s="74">
        <v>929</v>
      </c>
      <c r="K77" s="72">
        <v>6</v>
      </c>
      <c r="L77" s="75">
        <f t="shared" si="1"/>
        <v>154.83333333333334</v>
      </c>
      <c r="M77" s="213" t="s">
        <v>290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380</v>
      </c>
      <c r="E78" s="73"/>
      <c r="F78" s="210" t="s">
        <v>379</v>
      </c>
      <c r="G78" s="73" t="s">
        <v>161</v>
      </c>
      <c r="H78" s="81" t="s">
        <v>162</v>
      </c>
      <c r="I78" s="210"/>
      <c r="J78" s="74">
        <v>738</v>
      </c>
      <c r="K78" s="72">
        <v>5</v>
      </c>
      <c r="L78" s="75">
        <f t="shared" si="1"/>
        <v>147.6</v>
      </c>
      <c r="M78" s="213" t="s">
        <v>290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402</v>
      </c>
      <c r="E79" s="73"/>
      <c r="F79" s="212" t="s">
        <v>401</v>
      </c>
      <c r="G79" s="73" t="s">
        <v>259</v>
      </c>
      <c r="H79" s="81" t="s">
        <v>157</v>
      </c>
      <c r="I79" s="212" t="s">
        <v>144</v>
      </c>
      <c r="J79" s="74">
        <v>1273</v>
      </c>
      <c r="K79" s="72">
        <v>7</v>
      </c>
      <c r="L79" s="75">
        <f t="shared" si="1"/>
        <v>181.85714285714286</v>
      </c>
      <c r="M79" s="214" t="s">
        <v>298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402</v>
      </c>
      <c r="E80" s="73"/>
      <c r="F80" s="212" t="s">
        <v>401</v>
      </c>
      <c r="G80" s="73" t="s">
        <v>259</v>
      </c>
      <c r="H80" s="81" t="s">
        <v>169</v>
      </c>
      <c r="I80" s="212" t="s">
        <v>144</v>
      </c>
      <c r="J80" s="74">
        <v>1381</v>
      </c>
      <c r="K80" s="72">
        <v>7</v>
      </c>
      <c r="L80" s="75">
        <f t="shared" si="1"/>
        <v>197.28571428571428</v>
      </c>
      <c r="M80" s="214" t="s">
        <v>298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402</v>
      </c>
      <c r="E81" s="73"/>
      <c r="F81" s="212" t="s">
        <v>401</v>
      </c>
      <c r="G81" s="73" t="s">
        <v>259</v>
      </c>
      <c r="H81" s="81" t="s">
        <v>151</v>
      </c>
      <c r="I81" s="212" t="s">
        <v>144</v>
      </c>
      <c r="J81" s="74">
        <v>681</v>
      </c>
      <c r="K81" s="72">
        <v>4</v>
      </c>
      <c r="L81" s="75">
        <f t="shared" si="1"/>
        <v>170.25</v>
      </c>
      <c r="M81" s="214" t="s">
        <v>298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402</v>
      </c>
      <c r="E82" s="73"/>
      <c r="F82" s="212" t="s">
        <v>401</v>
      </c>
      <c r="G82" s="73" t="s">
        <v>259</v>
      </c>
      <c r="H82" s="81" t="s">
        <v>153</v>
      </c>
      <c r="I82" s="212" t="s">
        <v>144</v>
      </c>
      <c r="J82" s="74">
        <v>1272</v>
      </c>
      <c r="K82" s="72">
        <v>7</v>
      </c>
      <c r="L82" s="75">
        <f t="shared" si="1"/>
        <v>181.71428571428572</v>
      </c>
      <c r="M82" s="214" t="s">
        <v>298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402</v>
      </c>
      <c r="E83" s="73"/>
      <c r="F83" s="212" t="s">
        <v>401</v>
      </c>
      <c r="G83" s="73" t="s">
        <v>259</v>
      </c>
      <c r="H83" s="81" t="s">
        <v>150</v>
      </c>
      <c r="I83" s="212" t="s">
        <v>144</v>
      </c>
      <c r="J83" s="74">
        <v>553</v>
      </c>
      <c r="K83" s="72">
        <v>3</v>
      </c>
      <c r="L83" s="75">
        <f t="shared" si="1"/>
        <v>184.33333333333334</v>
      </c>
      <c r="M83" s="214" t="s">
        <v>298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402</v>
      </c>
      <c r="E84" s="73"/>
      <c r="F84" s="212" t="s">
        <v>401</v>
      </c>
      <c r="G84" s="73" t="s">
        <v>259</v>
      </c>
      <c r="H84" s="81" t="s">
        <v>149</v>
      </c>
      <c r="I84" s="212" t="s">
        <v>144</v>
      </c>
      <c r="J84" s="74">
        <v>1393</v>
      </c>
      <c r="K84" s="72">
        <v>7</v>
      </c>
      <c r="L84" s="75">
        <f t="shared" si="1"/>
        <v>199</v>
      </c>
      <c r="M84" s="214" t="s">
        <v>298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402</v>
      </c>
      <c r="E85" s="73"/>
      <c r="F85" s="212" t="s">
        <v>401</v>
      </c>
      <c r="G85" s="73" t="s">
        <v>259</v>
      </c>
      <c r="H85" s="81" t="s">
        <v>170</v>
      </c>
      <c r="I85" s="212" t="s">
        <v>148</v>
      </c>
      <c r="J85" s="74">
        <v>1165</v>
      </c>
      <c r="K85" s="72">
        <v>7</v>
      </c>
      <c r="L85" s="75">
        <f t="shared" si="1"/>
        <v>166.42857142857142</v>
      </c>
      <c r="M85" s="214" t="s">
        <v>293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402</v>
      </c>
      <c r="E86" s="73"/>
      <c r="F86" s="212" t="s">
        <v>401</v>
      </c>
      <c r="G86" s="73" t="s">
        <v>259</v>
      </c>
      <c r="H86" s="81" t="s">
        <v>146</v>
      </c>
      <c r="I86" s="212" t="s">
        <v>148</v>
      </c>
      <c r="J86" s="74">
        <v>1354</v>
      </c>
      <c r="K86" s="72">
        <v>7</v>
      </c>
      <c r="L86" s="75">
        <f t="shared" si="1"/>
        <v>193.42857142857142</v>
      </c>
      <c r="M86" s="214" t="s">
        <v>293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402</v>
      </c>
      <c r="E87" s="73"/>
      <c r="F87" s="212" t="s">
        <v>401</v>
      </c>
      <c r="G87" s="73" t="s">
        <v>259</v>
      </c>
      <c r="H87" s="81" t="s">
        <v>156</v>
      </c>
      <c r="I87" s="212" t="s">
        <v>148</v>
      </c>
      <c r="J87" s="74">
        <v>792</v>
      </c>
      <c r="K87" s="72">
        <v>5</v>
      </c>
      <c r="L87" s="75">
        <f t="shared" si="1"/>
        <v>158.4</v>
      </c>
      <c r="M87" s="214" t="s">
        <v>293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402</v>
      </c>
      <c r="E88" s="73"/>
      <c r="F88" s="212" t="s">
        <v>401</v>
      </c>
      <c r="G88" s="73" t="s">
        <v>259</v>
      </c>
      <c r="H88" s="81" t="s">
        <v>145</v>
      </c>
      <c r="I88" s="212" t="s">
        <v>148</v>
      </c>
      <c r="J88" s="74">
        <v>825</v>
      </c>
      <c r="K88" s="72">
        <v>5</v>
      </c>
      <c r="L88" s="75">
        <f t="shared" si="1"/>
        <v>165</v>
      </c>
      <c r="M88" s="214" t="s">
        <v>293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402</v>
      </c>
      <c r="E89" s="73"/>
      <c r="F89" s="212" t="s">
        <v>401</v>
      </c>
      <c r="G89" s="73" t="s">
        <v>259</v>
      </c>
      <c r="H89" s="81" t="s">
        <v>171</v>
      </c>
      <c r="I89" s="212" t="s">
        <v>148</v>
      </c>
      <c r="J89" s="74">
        <v>641</v>
      </c>
      <c r="K89" s="72">
        <v>4</v>
      </c>
      <c r="L89" s="75">
        <f t="shared" si="1"/>
        <v>160.25</v>
      </c>
      <c r="M89" s="214" t="s">
        <v>293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402</v>
      </c>
      <c r="E90" s="73"/>
      <c r="F90" s="212" t="s">
        <v>401</v>
      </c>
      <c r="G90" s="73" t="s">
        <v>259</v>
      </c>
      <c r="H90" s="81" t="s">
        <v>173</v>
      </c>
      <c r="I90" s="212" t="s">
        <v>148</v>
      </c>
      <c r="J90" s="74">
        <v>1288</v>
      </c>
      <c r="K90" s="72">
        <v>7</v>
      </c>
      <c r="L90" s="75">
        <f t="shared" si="1"/>
        <v>184</v>
      </c>
      <c r="M90" s="214" t="s">
        <v>293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403</v>
      </c>
      <c r="E91" s="73"/>
      <c r="F91" s="212" t="s">
        <v>401</v>
      </c>
      <c r="G91" s="73" t="s">
        <v>311</v>
      </c>
      <c r="H91" s="81" t="s">
        <v>404</v>
      </c>
      <c r="I91" s="212"/>
      <c r="J91" s="74">
        <v>753</v>
      </c>
      <c r="K91" s="72">
        <v>5</v>
      </c>
      <c r="L91" s="75">
        <f t="shared" si="1"/>
        <v>150.6</v>
      </c>
      <c r="M91" s="212" t="s">
        <v>298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403</v>
      </c>
      <c r="E92" s="73"/>
      <c r="F92" s="213" t="s">
        <v>401</v>
      </c>
      <c r="G92" s="73" t="s">
        <v>311</v>
      </c>
      <c r="H92" s="81" t="s">
        <v>413</v>
      </c>
      <c r="I92" s="213"/>
      <c r="J92" s="74">
        <v>614</v>
      </c>
      <c r="K92" s="72">
        <v>5</v>
      </c>
      <c r="L92" s="75">
        <f t="shared" si="1"/>
        <v>122.8</v>
      </c>
      <c r="M92" s="213" t="s">
        <v>298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403</v>
      </c>
      <c r="E93" s="73"/>
      <c r="F93" s="212" t="s">
        <v>401</v>
      </c>
      <c r="G93" s="73" t="s">
        <v>311</v>
      </c>
      <c r="H93" s="81" t="s">
        <v>288</v>
      </c>
      <c r="I93" s="212"/>
      <c r="J93" s="74">
        <v>796</v>
      </c>
      <c r="K93" s="72">
        <v>5</v>
      </c>
      <c r="L93" s="75">
        <f t="shared" si="1"/>
        <v>159.19999999999999</v>
      </c>
      <c r="M93" s="213" t="s">
        <v>298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403</v>
      </c>
      <c r="E94" s="73"/>
      <c r="F94" s="212" t="s">
        <v>401</v>
      </c>
      <c r="G94" s="73" t="s">
        <v>311</v>
      </c>
      <c r="H94" s="81" t="s">
        <v>172</v>
      </c>
      <c r="I94" s="212"/>
      <c r="J94" s="74">
        <v>732</v>
      </c>
      <c r="K94" s="72">
        <v>5</v>
      </c>
      <c r="L94" s="75">
        <f t="shared" si="1"/>
        <v>146.4</v>
      </c>
      <c r="M94" s="213" t="s">
        <v>298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403</v>
      </c>
      <c r="E95" s="73"/>
      <c r="F95" s="212" t="s">
        <v>401</v>
      </c>
      <c r="G95" s="73" t="s">
        <v>311</v>
      </c>
      <c r="H95" s="81" t="s">
        <v>405</v>
      </c>
      <c r="I95" s="212"/>
      <c r="J95" s="74">
        <v>732</v>
      </c>
      <c r="K95" s="72">
        <v>5</v>
      </c>
      <c r="L95" s="75">
        <f t="shared" si="1"/>
        <v>146.4</v>
      </c>
      <c r="M95" s="213" t="s">
        <v>298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406</v>
      </c>
      <c r="E96" s="73"/>
      <c r="F96" s="212" t="s">
        <v>277</v>
      </c>
      <c r="G96" s="73" t="s">
        <v>142</v>
      </c>
      <c r="H96" s="81" t="s">
        <v>287</v>
      </c>
      <c r="I96" s="212"/>
      <c r="J96" s="74">
        <v>869</v>
      </c>
      <c r="K96" s="72">
        <v>7</v>
      </c>
      <c r="L96" s="75">
        <f t="shared" si="1"/>
        <v>124.14285714285714</v>
      </c>
      <c r="M96" s="212" t="s">
        <v>319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406</v>
      </c>
      <c r="E97" s="73"/>
      <c r="F97" s="212" t="s">
        <v>277</v>
      </c>
      <c r="G97" s="73" t="s">
        <v>142</v>
      </c>
      <c r="H97" s="81" t="s">
        <v>159</v>
      </c>
      <c r="I97" s="212"/>
      <c r="J97" s="74">
        <v>497</v>
      </c>
      <c r="K97" s="72">
        <v>4</v>
      </c>
      <c r="L97" s="75">
        <f t="shared" si="1"/>
        <v>124.25</v>
      </c>
      <c r="M97" s="213" t="s">
        <v>319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406</v>
      </c>
      <c r="E98" s="73"/>
      <c r="F98" s="212" t="s">
        <v>277</v>
      </c>
      <c r="G98" s="73" t="s">
        <v>142</v>
      </c>
      <c r="H98" s="81" t="s">
        <v>160</v>
      </c>
      <c r="I98" s="212"/>
      <c r="J98" s="74">
        <v>835</v>
      </c>
      <c r="K98" s="72">
        <v>7</v>
      </c>
      <c r="L98" s="75">
        <f t="shared" si="1"/>
        <v>119.28571428571429</v>
      </c>
      <c r="M98" s="213" t="s">
        <v>319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406</v>
      </c>
      <c r="E99" s="73"/>
      <c r="F99" s="213" t="s">
        <v>277</v>
      </c>
      <c r="G99" s="73" t="s">
        <v>142</v>
      </c>
      <c r="H99" s="81" t="s">
        <v>154</v>
      </c>
      <c r="I99" s="212"/>
      <c r="J99" s="74">
        <v>1604</v>
      </c>
      <c r="K99" s="72">
        <v>9</v>
      </c>
      <c r="L99" s="75">
        <f t="shared" si="1"/>
        <v>178.22222222222223</v>
      </c>
      <c r="M99" s="213" t="s">
        <v>319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440</v>
      </c>
      <c r="E100" s="73"/>
      <c r="F100" s="218" t="s">
        <v>27</v>
      </c>
      <c r="G100" s="73" t="s">
        <v>441</v>
      </c>
      <c r="H100" s="81" t="s">
        <v>143</v>
      </c>
      <c r="I100" s="218"/>
      <c r="J100" s="74">
        <v>1431</v>
      </c>
      <c r="K100" s="72">
        <v>8</v>
      </c>
      <c r="L100" s="75">
        <f t="shared" si="1"/>
        <v>178.875</v>
      </c>
      <c r="M100" s="218" t="s">
        <v>358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440</v>
      </c>
      <c r="E101" s="73"/>
      <c r="F101" s="218" t="s">
        <v>27</v>
      </c>
      <c r="G101" s="73" t="s">
        <v>441</v>
      </c>
      <c r="H101" s="81" t="s">
        <v>155</v>
      </c>
      <c r="I101" s="218"/>
      <c r="J101" s="74">
        <v>1251</v>
      </c>
      <c r="K101" s="72">
        <v>8</v>
      </c>
      <c r="L101" s="75">
        <f t="shared" si="1"/>
        <v>156.375</v>
      </c>
      <c r="M101" s="218" t="s">
        <v>358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435</v>
      </c>
      <c r="E102" s="73"/>
      <c r="F102" s="217" t="s">
        <v>27</v>
      </c>
      <c r="G102" s="73" t="s">
        <v>142</v>
      </c>
      <c r="H102" s="81" t="s">
        <v>160</v>
      </c>
      <c r="I102" s="219" t="s">
        <v>144</v>
      </c>
      <c r="J102" s="74">
        <v>1939</v>
      </c>
      <c r="K102" s="72">
        <v>14</v>
      </c>
      <c r="L102" s="75">
        <f t="shared" si="1"/>
        <v>138.5</v>
      </c>
      <c r="M102" s="219" t="s">
        <v>319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435</v>
      </c>
      <c r="E103" s="73"/>
      <c r="F103" s="217" t="s">
        <v>27</v>
      </c>
      <c r="G103" s="73" t="s">
        <v>142</v>
      </c>
      <c r="H103" s="81" t="s">
        <v>154</v>
      </c>
      <c r="I103" s="219" t="s">
        <v>144</v>
      </c>
      <c r="J103" s="74">
        <v>2304</v>
      </c>
      <c r="K103" s="72">
        <v>14</v>
      </c>
      <c r="L103" s="75">
        <f t="shared" si="1"/>
        <v>164.57142857142858</v>
      </c>
      <c r="M103" s="219" t="s">
        <v>319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435</v>
      </c>
      <c r="E104" s="73"/>
      <c r="F104" s="219" t="s">
        <v>27</v>
      </c>
      <c r="G104" s="73" t="s">
        <v>142</v>
      </c>
      <c r="H104" s="81" t="s">
        <v>159</v>
      </c>
      <c r="I104" s="219" t="s">
        <v>148</v>
      </c>
      <c r="J104" s="74">
        <v>1799</v>
      </c>
      <c r="K104" s="72">
        <v>14</v>
      </c>
      <c r="L104" s="75">
        <f t="shared" si="1"/>
        <v>128.5</v>
      </c>
      <c r="M104" s="219" t="s">
        <v>290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435</v>
      </c>
      <c r="E105" s="73"/>
      <c r="F105" s="219" t="s">
        <v>27</v>
      </c>
      <c r="G105" s="73" t="s">
        <v>142</v>
      </c>
      <c r="H105" s="81" t="s">
        <v>287</v>
      </c>
      <c r="I105" s="219" t="s">
        <v>148</v>
      </c>
      <c r="J105" s="74">
        <v>2035</v>
      </c>
      <c r="K105" s="72">
        <v>14</v>
      </c>
      <c r="L105" s="75">
        <f t="shared" si="1"/>
        <v>145.35714285714286</v>
      </c>
      <c r="M105" s="219" t="s">
        <v>290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436</v>
      </c>
      <c r="E106" s="73"/>
      <c r="F106" s="217" t="s">
        <v>27</v>
      </c>
      <c r="G106" s="73" t="s">
        <v>311</v>
      </c>
      <c r="H106" s="81" t="s">
        <v>164</v>
      </c>
      <c r="I106" s="217" t="s">
        <v>144</v>
      </c>
      <c r="J106" s="74">
        <v>2315</v>
      </c>
      <c r="K106" s="72">
        <v>14</v>
      </c>
      <c r="L106" s="75">
        <f t="shared" si="1"/>
        <v>165.35714285714286</v>
      </c>
      <c r="M106" s="178" t="s">
        <v>312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436</v>
      </c>
      <c r="E107" s="73"/>
      <c r="F107" s="217" t="s">
        <v>27</v>
      </c>
      <c r="G107" s="73" t="s">
        <v>311</v>
      </c>
      <c r="H107" s="81" t="s">
        <v>437</v>
      </c>
      <c r="I107" s="217" t="s">
        <v>144</v>
      </c>
      <c r="J107" s="74">
        <v>2523</v>
      </c>
      <c r="K107" s="72">
        <v>14</v>
      </c>
      <c r="L107" s="75">
        <f t="shared" si="1"/>
        <v>180.21428571428572</v>
      </c>
      <c r="M107" s="178" t="s">
        <v>312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436</v>
      </c>
      <c r="E108" s="73"/>
      <c r="F108" s="217" t="s">
        <v>27</v>
      </c>
      <c r="G108" s="73" t="s">
        <v>259</v>
      </c>
      <c r="H108" s="81" t="s">
        <v>157</v>
      </c>
      <c r="I108" s="217" t="s">
        <v>144</v>
      </c>
      <c r="J108" s="74">
        <v>1349</v>
      </c>
      <c r="K108" s="72">
        <v>8</v>
      </c>
      <c r="L108" s="75">
        <f t="shared" si="1"/>
        <v>168.625</v>
      </c>
      <c r="M108" s="224" t="s">
        <v>457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436</v>
      </c>
      <c r="E109" s="73"/>
      <c r="F109" s="217" t="s">
        <v>27</v>
      </c>
      <c r="G109" s="73" t="s">
        <v>259</v>
      </c>
      <c r="H109" s="81" t="s">
        <v>153</v>
      </c>
      <c r="I109" s="217" t="s">
        <v>144</v>
      </c>
      <c r="J109" s="74">
        <v>1450</v>
      </c>
      <c r="K109" s="72">
        <v>8</v>
      </c>
      <c r="L109" s="75">
        <f t="shared" si="1"/>
        <v>181.25</v>
      </c>
      <c r="M109" s="224" t="s">
        <v>457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436</v>
      </c>
      <c r="E110" s="73"/>
      <c r="F110" s="217" t="s">
        <v>27</v>
      </c>
      <c r="G110" s="73" t="s">
        <v>259</v>
      </c>
      <c r="H110" s="81" t="s">
        <v>150</v>
      </c>
      <c r="I110" s="217" t="s">
        <v>148</v>
      </c>
      <c r="J110" s="74">
        <v>1381</v>
      </c>
      <c r="K110" s="72">
        <v>8</v>
      </c>
      <c r="L110" s="75">
        <f t="shared" si="1"/>
        <v>172.625</v>
      </c>
      <c r="M110" s="221" t="s">
        <v>257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436</v>
      </c>
      <c r="E111" s="73"/>
      <c r="F111" s="217" t="s">
        <v>27</v>
      </c>
      <c r="G111" s="73" t="s">
        <v>259</v>
      </c>
      <c r="H111" s="81" t="s">
        <v>295</v>
      </c>
      <c r="I111" s="217" t="s">
        <v>148</v>
      </c>
      <c r="J111" s="74">
        <v>1369</v>
      </c>
      <c r="K111" s="72">
        <v>8</v>
      </c>
      <c r="L111" s="75">
        <f t="shared" si="1"/>
        <v>171.125</v>
      </c>
      <c r="M111" s="221" t="s">
        <v>257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475</v>
      </c>
      <c r="E112" s="73"/>
      <c r="F112" s="225" t="s">
        <v>27</v>
      </c>
      <c r="G112" s="73" t="s">
        <v>142</v>
      </c>
      <c r="H112" s="81" t="s">
        <v>458</v>
      </c>
      <c r="I112" s="225" t="s">
        <v>144</v>
      </c>
      <c r="J112" s="74">
        <v>1084</v>
      </c>
      <c r="K112" s="72">
        <v>6</v>
      </c>
      <c r="L112" s="75">
        <f t="shared" si="1"/>
        <v>180.66666666666666</v>
      </c>
      <c r="M112" s="178" t="s">
        <v>459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475</v>
      </c>
      <c r="E113" s="73"/>
      <c r="F113" s="225" t="s">
        <v>27</v>
      </c>
      <c r="G113" s="73" t="s">
        <v>142</v>
      </c>
      <c r="H113" s="81" t="s">
        <v>143</v>
      </c>
      <c r="I113" s="225" t="s">
        <v>144</v>
      </c>
      <c r="J113" s="74">
        <v>1080</v>
      </c>
      <c r="K113" s="72">
        <v>6</v>
      </c>
      <c r="L113" s="75">
        <f t="shared" si="1"/>
        <v>180</v>
      </c>
      <c r="M113" s="178" t="s">
        <v>459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475</v>
      </c>
      <c r="E114" s="73"/>
      <c r="F114" s="225" t="s">
        <v>27</v>
      </c>
      <c r="G114" s="73" t="s">
        <v>142</v>
      </c>
      <c r="H114" s="81" t="s">
        <v>157</v>
      </c>
      <c r="I114" s="225"/>
      <c r="J114" s="74">
        <v>975</v>
      </c>
      <c r="K114" s="72">
        <v>6</v>
      </c>
      <c r="L114" s="75">
        <f t="shared" si="1"/>
        <v>162.5</v>
      </c>
      <c r="M114" s="225" t="s">
        <v>294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475</v>
      </c>
      <c r="E115" s="73"/>
      <c r="F115" s="225" t="s">
        <v>27</v>
      </c>
      <c r="G115" s="73" t="s">
        <v>142</v>
      </c>
      <c r="H115" s="81" t="s">
        <v>150</v>
      </c>
      <c r="I115" s="225" t="s">
        <v>148</v>
      </c>
      <c r="J115" s="74">
        <v>1081</v>
      </c>
      <c r="K115" s="72">
        <v>6</v>
      </c>
      <c r="L115" s="75">
        <f t="shared" si="1"/>
        <v>180.16666666666666</v>
      </c>
      <c r="M115" s="225" t="s">
        <v>298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475</v>
      </c>
      <c r="E116" s="73"/>
      <c r="F116" s="225" t="s">
        <v>27</v>
      </c>
      <c r="G116" s="73" t="s">
        <v>142</v>
      </c>
      <c r="H116" s="81" t="s">
        <v>260</v>
      </c>
      <c r="I116" s="225" t="s">
        <v>148</v>
      </c>
      <c r="J116" s="74">
        <v>1020</v>
      </c>
      <c r="K116" s="72">
        <v>6</v>
      </c>
      <c r="L116" s="75">
        <f t="shared" si="1"/>
        <v>170</v>
      </c>
      <c r="M116" s="225" t="s">
        <v>298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475</v>
      </c>
      <c r="E117" s="73"/>
      <c r="F117" s="225" t="s">
        <v>27</v>
      </c>
      <c r="G117" s="73" t="s">
        <v>142</v>
      </c>
      <c r="H117" s="81" t="s">
        <v>147</v>
      </c>
      <c r="I117" s="225" t="s">
        <v>261</v>
      </c>
      <c r="J117" s="74">
        <v>950</v>
      </c>
      <c r="K117" s="72">
        <v>6</v>
      </c>
      <c r="L117" s="75">
        <f t="shared" si="1"/>
        <v>158.33333333333334</v>
      </c>
      <c r="M117" s="225" t="s">
        <v>290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475</v>
      </c>
      <c r="E118" s="73"/>
      <c r="F118" s="225" t="s">
        <v>27</v>
      </c>
      <c r="G118" s="73" t="s">
        <v>142</v>
      </c>
      <c r="H118" s="81" t="s">
        <v>149</v>
      </c>
      <c r="I118" s="225" t="s">
        <v>261</v>
      </c>
      <c r="J118" s="74">
        <v>1131</v>
      </c>
      <c r="K118" s="72">
        <v>6</v>
      </c>
      <c r="L118" s="75">
        <f t="shared" si="1"/>
        <v>188.5</v>
      </c>
      <c r="M118" s="225" t="s">
        <v>290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476</v>
      </c>
      <c r="E119" s="73"/>
      <c r="F119" s="226" t="s">
        <v>379</v>
      </c>
      <c r="G119" s="73" t="s">
        <v>311</v>
      </c>
      <c r="H119" s="81" t="s">
        <v>157</v>
      </c>
      <c r="I119" s="226"/>
      <c r="J119" s="74">
        <v>993</v>
      </c>
      <c r="K119" s="72">
        <v>6</v>
      </c>
      <c r="L119" s="75">
        <f t="shared" si="1"/>
        <v>165.5</v>
      </c>
      <c r="M119" s="76" t="s">
        <v>462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476</v>
      </c>
      <c r="E120" s="73"/>
      <c r="F120" s="226" t="s">
        <v>379</v>
      </c>
      <c r="G120" s="73" t="s">
        <v>311</v>
      </c>
      <c r="H120" s="81" t="s">
        <v>295</v>
      </c>
      <c r="I120" s="226"/>
      <c r="J120" s="74">
        <v>1040</v>
      </c>
      <c r="K120" s="72">
        <v>6</v>
      </c>
      <c r="L120" s="75">
        <f t="shared" si="1"/>
        <v>173.33333333333334</v>
      </c>
      <c r="M120" s="76" t="s">
        <v>462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476</v>
      </c>
      <c r="E121" s="73"/>
      <c r="F121" s="226" t="s">
        <v>379</v>
      </c>
      <c r="G121" s="73" t="s">
        <v>311</v>
      </c>
      <c r="H121" s="81" t="s">
        <v>461</v>
      </c>
      <c r="I121" s="226"/>
      <c r="J121" s="74">
        <v>995</v>
      </c>
      <c r="K121" s="72">
        <v>6</v>
      </c>
      <c r="L121" s="75">
        <f t="shared" si="1"/>
        <v>165.83333333333334</v>
      </c>
      <c r="M121" s="76" t="s">
        <v>462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484</v>
      </c>
      <c r="E122" s="73"/>
      <c r="F122" s="228" t="s">
        <v>483</v>
      </c>
      <c r="G122" s="73" t="s">
        <v>142</v>
      </c>
      <c r="H122" s="81" t="s">
        <v>149</v>
      </c>
      <c r="I122" s="228"/>
      <c r="J122" s="74">
        <v>1547</v>
      </c>
      <c r="K122" s="72">
        <v>8</v>
      </c>
      <c r="L122" s="75">
        <f t="shared" si="1"/>
        <v>193.375</v>
      </c>
      <c r="M122" s="76" t="s">
        <v>490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484</v>
      </c>
      <c r="E123" s="73"/>
      <c r="F123" s="228" t="s">
        <v>483</v>
      </c>
      <c r="G123" s="73" t="s">
        <v>142</v>
      </c>
      <c r="H123" s="81" t="s">
        <v>157</v>
      </c>
      <c r="I123" s="228"/>
      <c r="J123" s="74">
        <v>1455</v>
      </c>
      <c r="K123" s="72">
        <v>8</v>
      </c>
      <c r="L123" s="75">
        <f t="shared" ref="L123:L127" si="2">J123/K123</f>
        <v>181.875</v>
      </c>
      <c r="M123" s="76" t="s">
        <v>491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484</v>
      </c>
      <c r="E124" s="73"/>
      <c r="F124" s="228" t="s">
        <v>483</v>
      </c>
      <c r="G124" s="73" t="s">
        <v>142</v>
      </c>
      <c r="H124" s="81" t="s">
        <v>458</v>
      </c>
      <c r="I124" s="228"/>
      <c r="J124" s="74">
        <v>3604</v>
      </c>
      <c r="K124" s="72">
        <v>19</v>
      </c>
      <c r="L124" s="75">
        <f t="shared" si="2"/>
        <v>189.68421052631578</v>
      </c>
      <c r="M124" s="76" t="s">
        <v>487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484</v>
      </c>
      <c r="E125" s="73"/>
      <c r="F125" s="228" t="s">
        <v>483</v>
      </c>
      <c r="G125" s="73" t="s">
        <v>142</v>
      </c>
      <c r="H125" s="81" t="s">
        <v>143</v>
      </c>
      <c r="I125" s="228"/>
      <c r="J125" s="74">
        <v>1485</v>
      </c>
      <c r="K125" s="72">
        <v>8</v>
      </c>
      <c r="L125" s="75">
        <f t="shared" si="2"/>
        <v>185.625</v>
      </c>
      <c r="M125" s="76" t="s">
        <v>489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484</v>
      </c>
      <c r="E126" s="73"/>
      <c r="F126" s="228" t="s">
        <v>483</v>
      </c>
      <c r="G126" s="73" t="s">
        <v>142</v>
      </c>
      <c r="H126" s="81" t="s">
        <v>170</v>
      </c>
      <c r="I126" s="228"/>
      <c r="J126" s="74">
        <v>3492</v>
      </c>
      <c r="K126" s="72">
        <v>19</v>
      </c>
      <c r="L126" s="75">
        <f t="shared" si="2"/>
        <v>183.78947368421052</v>
      </c>
      <c r="M126" s="76" t="s">
        <v>488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484</v>
      </c>
      <c r="E127" s="73"/>
      <c r="F127" s="228" t="s">
        <v>483</v>
      </c>
      <c r="G127" s="73" t="s">
        <v>142</v>
      </c>
      <c r="H127" s="81" t="s">
        <v>146</v>
      </c>
      <c r="I127" s="228"/>
      <c r="J127" s="74">
        <v>1439</v>
      </c>
      <c r="K127" s="72">
        <v>8</v>
      </c>
      <c r="L127" s="75">
        <f t="shared" si="2"/>
        <v>179.875</v>
      </c>
      <c r="M127" s="76" t="s">
        <v>492</v>
      </c>
    </row>
    <row r="128" spans="1:13" x14ac:dyDescent="0.25">
      <c r="A128" s="60"/>
      <c r="B128" s="60"/>
      <c r="C128" s="60"/>
      <c r="D128" s="38"/>
      <c r="E128" s="38"/>
      <c r="F128" s="63"/>
      <c r="G128" s="68"/>
      <c r="H128" s="80">
        <f>COUNTA(H7:H127)</f>
        <v>121</v>
      </c>
      <c r="I128" s="80"/>
      <c r="J128" s="174">
        <f>SUBTOTAL(9,J7:J127)</f>
        <v>199932</v>
      </c>
      <c r="K128" s="90">
        <f>SUBTOTAL(9,K7:K127)</f>
        <v>1169</v>
      </c>
      <c r="L128" s="175">
        <f t="shared" ref="L128" si="3">J128/K128</f>
        <v>171.02822925577416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3"/>
  <sheetViews>
    <sheetView workbookViewId="0">
      <selection activeCell="D12" sqref="D1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7" t="s">
        <v>252</v>
      </c>
      <c r="B2" s="238"/>
      <c r="C2" s="238"/>
      <c r="D2" s="238"/>
      <c r="E2" s="238"/>
      <c r="F2" s="238"/>
      <c r="G2" s="238"/>
      <c r="H2" s="238"/>
      <c r="I2" s="239"/>
    </row>
    <row r="4" spans="1:10" x14ac:dyDescent="0.25">
      <c r="J4" s="72" t="s">
        <v>174</v>
      </c>
    </row>
    <row r="5" spans="1:10" ht="15.75" x14ac:dyDescent="0.25">
      <c r="A5" s="82" t="s">
        <v>479</v>
      </c>
    </row>
    <row r="7" spans="1:10" x14ac:dyDescent="0.25">
      <c r="A7" s="81" t="s">
        <v>313</v>
      </c>
      <c r="B7" s="88"/>
      <c r="C7" s="72" t="s">
        <v>314</v>
      </c>
      <c r="D7" s="76" t="s">
        <v>315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327</v>
      </c>
      <c r="B8" s="88"/>
      <c r="C8" s="72" t="s">
        <v>142</v>
      </c>
      <c r="D8" s="207" t="s">
        <v>329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328</v>
      </c>
      <c r="B9" s="88"/>
      <c r="C9" s="72" t="s">
        <v>142</v>
      </c>
      <c r="D9" s="207" t="s">
        <v>330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444</v>
      </c>
      <c r="B10" s="88"/>
      <c r="C10" s="72" t="s">
        <v>314</v>
      </c>
      <c r="D10" s="76" t="s">
        <v>332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477</v>
      </c>
      <c r="B11" s="92"/>
      <c r="C11" s="72" t="s">
        <v>142</v>
      </c>
      <c r="D11" s="76" t="s">
        <v>469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/>
      <c r="B12" s="88"/>
      <c r="C12" s="88"/>
      <c r="D12" s="76"/>
      <c r="E12" s="81"/>
      <c r="F12" s="88"/>
      <c r="G12" s="88"/>
      <c r="H12" s="88"/>
      <c r="I12" s="88"/>
      <c r="J12" s="72"/>
    </row>
    <row r="13" spans="1:10" x14ac:dyDescent="0.25">
      <c r="A13" s="81"/>
      <c r="B13" s="88"/>
      <c r="C13" s="88"/>
      <c r="D13" s="89"/>
      <c r="E13" s="81"/>
      <c r="F13" s="88"/>
      <c r="G13" s="88"/>
      <c r="H13" s="88"/>
      <c r="I13" s="88"/>
      <c r="J13" s="90">
        <f>SUM(J7:J11)</f>
        <v>10</v>
      </c>
    </row>
    <row r="14" spans="1:10" ht="15.75" x14ac:dyDescent="0.25">
      <c r="A14" s="82" t="s">
        <v>374</v>
      </c>
      <c r="D14" s="88"/>
      <c r="J14" s="72"/>
    </row>
    <row r="15" spans="1:10" x14ac:dyDescent="0.25">
      <c r="D15" s="88"/>
      <c r="J15" s="72"/>
    </row>
    <row r="16" spans="1:10" x14ac:dyDescent="0.25">
      <c r="A16" s="217" t="s">
        <v>268</v>
      </c>
      <c r="B16" s="73"/>
      <c r="C16" s="72" t="s">
        <v>269</v>
      </c>
      <c r="D16" s="76" t="s">
        <v>482</v>
      </c>
      <c r="E16" s="38"/>
      <c r="J16" s="72">
        <v>1</v>
      </c>
    </row>
    <row r="17" spans="1:10" x14ac:dyDescent="0.25">
      <c r="A17" s="63"/>
      <c r="B17" s="73"/>
      <c r="C17" s="72"/>
      <c r="D17" s="68"/>
      <c r="E17" s="38"/>
      <c r="J17" s="72"/>
    </row>
    <row r="18" spans="1:10" x14ac:dyDescent="0.25">
      <c r="A18" s="38"/>
      <c r="D18" s="63"/>
      <c r="E18" s="38"/>
      <c r="J18" s="72"/>
    </row>
    <row r="19" spans="1:10" ht="15.75" x14ac:dyDescent="0.25">
      <c r="A19" s="82" t="s">
        <v>254</v>
      </c>
      <c r="D19" s="63"/>
      <c r="E19" s="38"/>
      <c r="J19" s="72"/>
    </row>
    <row r="20" spans="1:10" ht="15.75" x14ac:dyDescent="0.25">
      <c r="A20" s="82"/>
      <c r="D20" s="63"/>
      <c r="E20" s="38"/>
      <c r="J20" s="72"/>
    </row>
    <row r="21" spans="1:10" x14ac:dyDescent="0.25">
      <c r="A21" s="81"/>
      <c r="B21" s="88"/>
      <c r="C21" s="88"/>
      <c r="D21" s="80"/>
      <c r="E21" s="81"/>
      <c r="F21" s="88"/>
      <c r="G21" s="88"/>
      <c r="H21" s="88"/>
      <c r="I21" s="88"/>
      <c r="J21" s="72"/>
    </row>
    <row r="22" spans="1:10" x14ac:dyDescent="0.25">
      <c r="B22" s="38"/>
      <c r="D22" s="38"/>
      <c r="F22" s="38"/>
      <c r="J22" s="72"/>
    </row>
    <row r="23" spans="1:10" ht="15.75" x14ac:dyDescent="0.25">
      <c r="A23" s="82" t="s">
        <v>478</v>
      </c>
      <c r="B23" s="38"/>
      <c r="D23" s="38"/>
      <c r="F23" s="38"/>
      <c r="J23" s="72"/>
    </row>
    <row r="24" spans="1:10" x14ac:dyDescent="0.25">
      <c r="B24" s="38"/>
      <c r="D24" s="38"/>
      <c r="F24" s="38"/>
      <c r="J24" s="72"/>
    </row>
    <row r="25" spans="1:10" x14ac:dyDescent="0.25">
      <c r="A25" s="242"/>
      <c r="B25" s="242"/>
      <c r="C25" s="72"/>
      <c r="D25" s="76"/>
      <c r="E25" s="81"/>
      <c r="F25" s="81"/>
      <c r="G25" s="88"/>
      <c r="H25" s="88"/>
      <c r="I25" s="88"/>
      <c r="J25" s="72"/>
    </row>
    <row r="26" spans="1:10" x14ac:dyDescent="0.25">
      <c r="A26" s="242"/>
      <c r="B26" s="242"/>
      <c r="C26" s="81"/>
      <c r="D26" s="80"/>
      <c r="E26" s="81"/>
      <c r="F26" s="81"/>
      <c r="G26" s="88"/>
      <c r="H26" s="88"/>
      <c r="I26" s="88"/>
      <c r="J26" s="72"/>
    </row>
    <row r="27" spans="1:10" x14ac:dyDescent="0.25">
      <c r="A27" s="91"/>
      <c r="B27" s="81"/>
      <c r="C27" s="88"/>
      <c r="D27" s="80"/>
      <c r="E27" s="81"/>
      <c r="F27" s="81"/>
      <c r="G27" s="88"/>
      <c r="H27" s="88"/>
      <c r="I27" s="88"/>
      <c r="J27" s="90">
        <f>SUM(J25:J26)</f>
        <v>0</v>
      </c>
    </row>
    <row r="28" spans="1:10" x14ac:dyDescent="0.25">
      <c r="A28" s="84" t="s">
        <v>253</v>
      </c>
      <c r="B28" s="81"/>
      <c r="C28" s="88"/>
      <c r="D28" s="80"/>
      <c r="E28" s="81"/>
      <c r="F28" s="81"/>
      <c r="G28" s="88"/>
      <c r="H28" s="88"/>
      <c r="I28" s="88"/>
      <c r="J28" s="89"/>
    </row>
    <row r="29" spans="1:10" x14ac:dyDescent="0.25">
      <c r="A29" s="83"/>
      <c r="B29" s="38"/>
      <c r="D29" s="63"/>
      <c r="E29" s="38"/>
      <c r="F29" s="38"/>
      <c r="J29" s="60"/>
    </row>
    <row r="30" spans="1:10" x14ac:dyDescent="0.25">
      <c r="A30" s="91"/>
      <c r="B30" s="73"/>
      <c r="C30" s="73"/>
      <c r="D30" s="80"/>
      <c r="E30" s="73"/>
      <c r="F30" s="73"/>
      <c r="G30" s="73"/>
      <c r="H30" s="73"/>
      <c r="I30" s="73"/>
      <c r="J30" s="72"/>
    </row>
    <row r="31" spans="1:10" x14ac:dyDescent="0.25">
      <c r="J31" s="60"/>
    </row>
    <row r="32" spans="1:10" ht="15.75" x14ac:dyDescent="0.25">
      <c r="A32" s="82" t="s">
        <v>473</v>
      </c>
      <c r="J32" s="60"/>
    </row>
    <row r="33" spans="1:10" x14ac:dyDescent="0.25">
      <c r="J33" s="60"/>
    </row>
    <row r="34" spans="1:10" x14ac:dyDescent="0.25">
      <c r="A34" s="91" t="s">
        <v>319</v>
      </c>
      <c r="B34" s="92" t="s">
        <v>322</v>
      </c>
      <c r="C34" s="193" t="s">
        <v>321</v>
      </c>
      <c r="D34" s="76" t="s">
        <v>323</v>
      </c>
      <c r="E34" s="81"/>
      <c r="F34" s="73"/>
      <c r="G34" s="73"/>
      <c r="H34" s="73"/>
      <c r="I34" s="73"/>
      <c r="J34" s="72">
        <v>2</v>
      </c>
    </row>
    <row r="35" spans="1:10" x14ac:dyDescent="0.25">
      <c r="A35" s="194" t="s">
        <v>319</v>
      </c>
      <c r="B35" s="92" t="s">
        <v>331</v>
      </c>
      <c r="C35" s="193" t="s">
        <v>142</v>
      </c>
      <c r="D35" s="76" t="s">
        <v>332</v>
      </c>
      <c r="E35" s="81"/>
      <c r="F35" s="73"/>
      <c r="G35" s="73"/>
      <c r="H35" s="73"/>
      <c r="I35" s="73"/>
      <c r="J35" s="72">
        <v>2</v>
      </c>
    </row>
    <row r="36" spans="1:10" x14ac:dyDescent="0.25">
      <c r="A36" s="201" t="s">
        <v>319</v>
      </c>
      <c r="B36" s="92" t="s">
        <v>346</v>
      </c>
      <c r="C36" s="200" t="s">
        <v>163</v>
      </c>
      <c r="D36" s="76" t="s">
        <v>348</v>
      </c>
      <c r="E36" s="81"/>
      <c r="F36" s="73"/>
      <c r="G36" s="73"/>
      <c r="H36" s="73"/>
      <c r="I36" s="73"/>
      <c r="J36" s="72">
        <v>2</v>
      </c>
    </row>
    <row r="37" spans="1:10" x14ac:dyDescent="0.25">
      <c r="A37" s="201" t="s">
        <v>319</v>
      </c>
      <c r="B37" s="92" t="s">
        <v>347</v>
      </c>
      <c r="C37" s="200" t="s">
        <v>163</v>
      </c>
      <c r="D37" s="76" t="s">
        <v>349</v>
      </c>
      <c r="E37" s="81"/>
      <c r="F37" s="73"/>
      <c r="G37" s="73"/>
      <c r="H37" s="73"/>
      <c r="I37" s="73"/>
      <c r="J37" s="72">
        <v>2</v>
      </c>
    </row>
    <row r="38" spans="1:10" x14ac:dyDescent="0.25">
      <c r="A38" s="220" t="s">
        <v>319</v>
      </c>
      <c r="B38" s="92" t="s">
        <v>443</v>
      </c>
      <c r="C38" s="219" t="s">
        <v>142</v>
      </c>
      <c r="D38" s="76" t="s">
        <v>315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227" t="s">
        <v>462</v>
      </c>
      <c r="B39" s="92" t="s">
        <v>480</v>
      </c>
      <c r="C39" s="226" t="s">
        <v>316</v>
      </c>
      <c r="D39" s="76" t="s">
        <v>471</v>
      </c>
      <c r="E39" s="81"/>
      <c r="F39" s="73"/>
      <c r="G39" s="73"/>
      <c r="H39" s="73"/>
      <c r="I39" s="73"/>
      <c r="J39" s="72">
        <v>3</v>
      </c>
    </row>
    <row r="40" spans="1:10" x14ac:dyDescent="0.25">
      <c r="A40" s="91"/>
      <c r="B40" s="92"/>
      <c r="C40" s="81"/>
      <c r="D40" s="76" t="s">
        <v>474</v>
      </c>
      <c r="E40" s="81"/>
      <c r="F40" s="73"/>
      <c r="G40" s="73"/>
      <c r="H40" s="73"/>
      <c r="I40" s="73"/>
      <c r="J40" s="72"/>
    </row>
    <row r="41" spans="1:10" x14ac:dyDescent="0.25">
      <c r="A41" s="91"/>
      <c r="B41" s="92"/>
      <c r="C41" s="81"/>
      <c r="D41" s="80"/>
      <c r="E41" s="81"/>
      <c r="F41" s="73"/>
      <c r="G41" s="73"/>
      <c r="H41" s="73"/>
      <c r="I41" s="73"/>
      <c r="J41" s="90">
        <f>SUM(J34:J40)</f>
        <v>13</v>
      </c>
    </row>
    <row r="42" spans="1:10" x14ac:dyDescent="0.25">
      <c r="A42" s="201"/>
      <c r="B42" s="92"/>
      <c r="C42" s="81"/>
      <c r="D42" s="200"/>
      <c r="E42" s="81"/>
      <c r="F42" s="73"/>
      <c r="G42" s="73"/>
      <c r="H42" s="73"/>
      <c r="I42" s="73"/>
      <c r="J42" s="112"/>
    </row>
    <row r="43" spans="1:10" x14ac:dyDescent="0.25">
      <c r="A43" s="91" t="s">
        <v>298</v>
      </c>
      <c r="B43" s="92" t="s">
        <v>299</v>
      </c>
      <c r="C43" s="185" t="s">
        <v>158</v>
      </c>
      <c r="D43" s="76" t="s">
        <v>303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191" t="s">
        <v>298</v>
      </c>
      <c r="B44" s="92" t="s">
        <v>318</v>
      </c>
      <c r="C44" s="190" t="s">
        <v>316</v>
      </c>
      <c r="D44" s="76" t="s">
        <v>317</v>
      </c>
      <c r="E44" s="81"/>
      <c r="F44" s="73"/>
      <c r="G44" s="73"/>
      <c r="H44" s="73"/>
      <c r="I44" s="73"/>
      <c r="J44" s="72">
        <v>2</v>
      </c>
    </row>
    <row r="45" spans="1:10" x14ac:dyDescent="0.25">
      <c r="A45" s="194" t="s">
        <v>298</v>
      </c>
      <c r="B45" s="92" t="s">
        <v>331</v>
      </c>
      <c r="C45" s="193" t="s">
        <v>142</v>
      </c>
      <c r="D45" s="76" t="s">
        <v>333</v>
      </c>
      <c r="E45" s="81"/>
      <c r="F45" s="73"/>
      <c r="G45" s="73"/>
      <c r="H45" s="73"/>
      <c r="I45" s="73"/>
      <c r="J45" s="72">
        <v>2</v>
      </c>
    </row>
    <row r="46" spans="1:10" x14ac:dyDescent="0.25">
      <c r="A46" s="201" t="s">
        <v>298</v>
      </c>
      <c r="B46" s="200" t="s">
        <v>350</v>
      </c>
      <c r="C46" s="200" t="s">
        <v>163</v>
      </c>
      <c r="D46" s="76" t="s">
        <v>352</v>
      </c>
      <c r="E46" s="81"/>
      <c r="F46" s="73"/>
      <c r="G46" s="73"/>
      <c r="H46" s="73"/>
      <c r="I46" s="73"/>
      <c r="J46" s="72">
        <v>1</v>
      </c>
    </row>
    <row r="47" spans="1:10" x14ac:dyDescent="0.25">
      <c r="A47" s="227" t="s">
        <v>298</v>
      </c>
      <c r="B47" s="226" t="s">
        <v>481</v>
      </c>
      <c r="C47" s="226" t="s">
        <v>142</v>
      </c>
      <c r="D47" s="76" t="s">
        <v>472</v>
      </c>
      <c r="E47" s="81"/>
      <c r="F47" s="73"/>
      <c r="G47" s="73"/>
      <c r="H47" s="73"/>
      <c r="I47" s="73"/>
      <c r="J47" s="72">
        <v>2</v>
      </c>
    </row>
    <row r="48" spans="1:10" x14ac:dyDescent="0.25">
      <c r="A48" s="201" t="s">
        <v>166</v>
      </c>
      <c r="B48" s="76" t="s">
        <v>353</v>
      </c>
      <c r="C48" s="193" t="s">
        <v>163</v>
      </c>
      <c r="D48" s="76" t="s">
        <v>183</v>
      </c>
      <c r="E48" s="81"/>
      <c r="F48" s="73"/>
      <c r="G48" s="73"/>
      <c r="H48" s="73"/>
      <c r="I48" s="73"/>
      <c r="J48" s="72">
        <v>1</v>
      </c>
    </row>
    <row r="49" spans="1:10" x14ac:dyDescent="0.25">
      <c r="A49" s="201" t="s">
        <v>166</v>
      </c>
      <c r="B49" s="76" t="s">
        <v>351</v>
      </c>
      <c r="C49" s="200" t="s">
        <v>163</v>
      </c>
      <c r="D49" s="76" t="s">
        <v>183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09" t="s">
        <v>166</v>
      </c>
      <c r="B50" s="81" t="s">
        <v>369</v>
      </c>
      <c r="C50" s="208" t="s">
        <v>161</v>
      </c>
      <c r="D50" s="76" t="s">
        <v>370</v>
      </c>
      <c r="E50" s="76"/>
      <c r="F50" s="73"/>
      <c r="G50" s="73"/>
      <c r="H50" s="73"/>
      <c r="I50" s="73"/>
      <c r="J50" s="72">
        <v>1</v>
      </c>
    </row>
    <row r="51" spans="1:10" x14ac:dyDescent="0.25">
      <c r="A51" s="209" t="s">
        <v>166</v>
      </c>
      <c r="B51" s="81" t="s">
        <v>371</v>
      </c>
      <c r="C51" s="208" t="s">
        <v>161</v>
      </c>
      <c r="D51" s="76" t="s">
        <v>372</v>
      </c>
      <c r="E51" s="76"/>
      <c r="F51" s="73"/>
      <c r="G51" s="73"/>
      <c r="H51" s="73"/>
      <c r="I51" s="73"/>
      <c r="J51" s="72">
        <v>1</v>
      </c>
    </row>
    <row r="52" spans="1:10" x14ac:dyDescent="0.25">
      <c r="A52" s="72"/>
      <c r="B52" s="73"/>
      <c r="C52" s="73"/>
      <c r="D52" s="73"/>
      <c r="E52" s="73"/>
      <c r="F52" s="73"/>
      <c r="G52" s="73"/>
      <c r="H52" s="73"/>
      <c r="I52" s="73"/>
      <c r="J52" s="90">
        <f>SUM(J43:J51)</f>
        <v>13</v>
      </c>
    </row>
    <row r="53" spans="1:10" ht="15.75" x14ac:dyDescent="0.25">
      <c r="A53" s="82" t="s">
        <v>193</v>
      </c>
      <c r="J53" s="60"/>
    </row>
    <row r="54" spans="1:10" ht="15.75" x14ac:dyDescent="0.25">
      <c r="A54" s="82"/>
      <c r="J54" s="60"/>
    </row>
    <row r="55" spans="1:10" x14ac:dyDescent="0.25">
      <c r="A55" s="60"/>
      <c r="J55" s="60"/>
    </row>
    <row r="56" spans="1:10" ht="15.75" x14ac:dyDescent="0.25">
      <c r="A56" s="82" t="s">
        <v>194</v>
      </c>
      <c r="J56" s="60"/>
    </row>
    <row r="57" spans="1:10" ht="15.75" x14ac:dyDescent="0.25">
      <c r="A57" s="82"/>
      <c r="J57" s="60"/>
    </row>
    <row r="58" spans="1:10" x14ac:dyDescent="0.25">
      <c r="A58" s="80" t="s">
        <v>358</v>
      </c>
      <c r="B58" s="92" t="s">
        <v>442</v>
      </c>
      <c r="C58" s="89" t="s">
        <v>441</v>
      </c>
      <c r="D58" s="76" t="s">
        <v>323</v>
      </c>
      <c r="E58" s="81"/>
      <c r="F58" s="88"/>
      <c r="G58" s="88"/>
      <c r="H58" s="88"/>
      <c r="I58" s="88"/>
      <c r="J58" s="72">
        <v>2</v>
      </c>
    </row>
    <row r="59" spans="1:10" x14ac:dyDescent="0.25">
      <c r="A59" s="80"/>
      <c r="B59" s="81"/>
      <c r="C59" s="88"/>
      <c r="D59" s="80"/>
      <c r="E59" s="73"/>
      <c r="F59" s="88"/>
      <c r="G59" s="88"/>
      <c r="H59" s="88"/>
      <c r="I59" s="88"/>
      <c r="J59" s="72"/>
    </row>
    <row r="60" spans="1:10" x14ac:dyDescent="0.25">
      <c r="A60" s="80"/>
      <c r="B60" s="92"/>
      <c r="C60" s="88"/>
      <c r="D60" s="88"/>
      <c r="E60" s="88"/>
      <c r="F60" s="88"/>
      <c r="G60" s="88"/>
      <c r="H60" s="88"/>
      <c r="I60" s="88"/>
      <c r="J60" s="90">
        <f>SUM(J58:J59)</f>
        <v>2</v>
      </c>
    </row>
    <row r="61" spans="1:10" ht="15.75" x14ac:dyDescent="0.25">
      <c r="A61" s="82" t="s">
        <v>195</v>
      </c>
      <c r="J61" s="60"/>
    </row>
    <row r="62" spans="1:10" x14ac:dyDescent="0.25">
      <c r="J62" s="60"/>
    </row>
    <row r="63" spans="1:10" x14ac:dyDescent="0.25">
      <c r="A63" s="80" t="s">
        <v>389</v>
      </c>
      <c r="B63" s="211" t="s">
        <v>142</v>
      </c>
      <c r="C63" s="211" t="s">
        <v>419</v>
      </c>
      <c r="D63" s="92" t="s">
        <v>397</v>
      </c>
      <c r="E63" s="81"/>
      <c r="F63" s="88"/>
      <c r="G63" s="88"/>
      <c r="J63" s="60"/>
    </row>
    <row r="64" spans="1:10" x14ac:dyDescent="0.25">
      <c r="A64" s="210" t="s">
        <v>390</v>
      </c>
      <c r="B64" s="211" t="s">
        <v>161</v>
      </c>
      <c r="C64" s="213" t="s">
        <v>420</v>
      </c>
      <c r="D64" s="76" t="s">
        <v>396</v>
      </c>
      <c r="E64" s="81"/>
      <c r="F64" s="88"/>
      <c r="G64" s="88"/>
      <c r="J64" s="60"/>
    </row>
    <row r="65" spans="1:10" x14ac:dyDescent="0.25">
      <c r="A65" s="210" t="s">
        <v>391</v>
      </c>
      <c r="B65" s="213" t="s">
        <v>142</v>
      </c>
      <c r="C65" s="213" t="s">
        <v>419</v>
      </c>
      <c r="D65" s="76" t="s">
        <v>412</v>
      </c>
      <c r="E65" s="81"/>
      <c r="F65" s="88"/>
      <c r="G65" s="88"/>
      <c r="J65" s="60"/>
    </row>
    <row r="66" spans="1:10" x14ac:dyDescent="0.25">
      <c r="A66" s="210" t="s">
        <v>392</v>
      </c>
      <c r="B66" s="72" t="s">
        <v>342</v>
      </c>
      <c r="C66" s="214" t="s">
        <v>422</v>
      </c>
      <c r="D66" s="76" t="s">
        <v>430</v>
      </c>
      <c r="E66" s="81"/>
      <c r="F66" s="88"/>
      <c r="G66" s="88"/>
      <c r="J66" s="60"/>
    </row>
    <row r="67" spans="1:10" x14ac:dyDescent="0.25">
      <c r="A67" s="210" t="s">
        <v>392</v>
      </c>
      <c r="B67" s="72" t="s">
        <v>342</v>
      </c>
      <c r="C67" s="214" t="s">
        <v>423</v>
      </c>
      <c r="D67" s="76" t="s">
        <v>431</v>
      </c>
      <c r="E67" s="81"/>
      <c r="F67" s="88"/>
      <c r="G67" s="88"/>
      <c r="J67" s="60"/>
    </row>
    <row r="68" spans="1:10" x14ac:dyDescent="0.25">
      <c r="A68" s="210" t="s">
        <v>393</v>
      </c>
      <c r="B68" s="215" t="s">
        <v>316</v>
      </c>
      <c r="C68" s="213" t="s">
        <v>418</v>
      </c>
      <c r="D68" s="76" t="s">
        <v>421</v>
      </c>
      <c r="J68" s="60"/>
    </row>
    <row r="69" spans="1:10" x14ac:dyDescent="0.25">
      <c r="A69" s="210"/>
      <c r="J69" s="60"/>
    </row>
    <row r="70" spans="1:10" ht="15.75" x14ac:dyDescent="0.25">
      <c r="A70" s="82" t="s">
        <v>196</v>
      </c>
      <c r="J70" s="60"/>
    </row>
    <row r="71" spans="1:10" ht="15.75" x14ac:dyDescent="0.25">
      <c r="A71" s="82"/>
      <c r="J71" s="60"/>
    </row>
    <row r="72" spans="1:10" x14ac:dyDescent="0.25">
      <c r="A72" s="202" t="s">
        <v>340</v>
      </c>
      <c r="J72" s="60"/>
    </row>
    <row r="73" spans="1:10" x14ac:dyDescent="0.25">
      <c r="A73" s="81" t="s">
        <v>341</v>
      </c>
      <c r="B73" s="72" t="s">
        <v>342</v>
      </c>
      <c r="C73" s="72" t="s">
        <v>337</v>
      </c>
      <c r="D73" s="73" t="s">
        <v>336</v>
      </c>
      <c r="J73" s="72">
        <v>1</v>
      </c>
    </row>
    <row r="74" spans="1:10" x14ac:dyDescent="0.25">
      <c r="A74" s="81" t="s">
        <v>341</v>
      </c>
      <c r="B74" s="72" t="s">
        <v>342</v>
      </c>
      <c r="C74" s="72" t="s">
        <v>338</v>
      </c>
      <c r="D74" s="73" t="s">
        <v>336</v>
      </c>
      <c r="J74" s="72">
        <v>1</v>
      </c>
    </row>
    <row r="75" spans="1:10" x14ac:dyDescent="0.25">
      <c r="A75" s="81" t="s">
        <v>341</v>
      </c>
      <c r="B75" s="72" t="s">
        <v>342</v>
      </c>
      <c r="C75" s="72" t="s">
        <v>339</v>
      </c>
      <c r="D75" s="73" t="s">
        <v>336</v>
      </c>
      <c r="J75" s="72">
        <v>1</v>
      </c>
    </row>
    <row r="76" spans="1:10" ht="15.75" x14ac:dyDescent="0.25">
      <c r="A76" s="82"/>
      <c r="J76" s="90">
        <f>SUM(J73:J75)</f>
        <v>3</v>
      </c>
    </row>
    <row r="77" spans="1:10" x14ac:dyDescent="0.25">
      <c r="A77" s="84"/>
      <c r="J77" s="60"/>
    </row>
    <row r="78" spans="1:10" x14ac:dyDescent="0.25">
      <c r="A78" s="84" t="s">
        <v>197</v>
      </c>
      <c r="J78" s="60"/>
    </row>
    <row r="79" spans="1:10" x14ac:dyDescent="0.25">
      <c r="A79" s="84"/>
      <c r="J79" s="60"/>
    </row>
    <row r="80" spans="1:10" x14ac:dyDescent="0.25">
      <c r="A80" s="84" t="s">
        <v>198</v>
      </c>
      <c r="J80" s="60"/>
    </row>
    <row r="81" spans="1:10" x14ac:dyDescent="0.25">
      <c r="A81" s="84"/>
      <c r="B81" s="84" t="s">
        <v>199</v>
      </c>
      <c r="J81" s="60"/>
    </row>
    <row r="82" spans="1:10" x14ac:dyDescent="0.25">
      <c r="A82" s="63" t="s">
        <v>268</v>
      </c>
      <c r="B82" s="72" t="s">
        <v>270</v>
      </c>
      <c r="C82" s="72" t="s">
        <v>269</v>
      </c>
      <c r="D82" s="76" t="s">
        <v>271</v>
      </c>
      <c r="J82" s="72">
        <v>1</v>
      </c>
    </row>
    <row r="83" spans="1:10" x14ac:dyDescent="0.25">
      <c r="B83" s="76" t="s">
        <v>373</v>
      </c>
      <c r="C83" s="81"/>
      <c r="D83" s="80"/>
      <c r="E83" s="81"/>
      <c r="F83" s="81"/>
      <c r="G83" s="81"/>
      <c r="H83" s="88"/>
      <c r="I83" s="88"/>
      <c r="J83" s="80"/>
    </row>
    <row r="84" spans="1:10" x14ac:dyDescent="0.25">
      <c r="A84" s="38"/>
      <c r="B84" s="38"/>
      <c r="C84" s="68"/>
      <c r="E84" s="38"/>
      <c r="F84" s="38"/>
      <c r="G84" s="38"/>
      <c r="J84" s="63"/>
    </row>
    <row r="85" spans="1:10" x14ac:dyDescent="0.25">
      <c r="A85" s="38"/>
      <c r="B85" s="38"/>
      <c r="C85" s="38"/>
      <c r="E85" s="38"/>
      <c r="F85" s="38"/>
      <c r="G85" s="38"/>
      <c r="J85" s="60"/>
    </row>
    <row r="86" spans="1:10" x14ac:dyDescent="0.25">
      <c r="B86" s="85" t="s">
        <v>200</v>
      </c>
      <c r="C86" s="38"/>
      <c r="E86" s="38"/>
      <c r="F86" s="38"/>
      <c r="G86" s="38"/>
      <c r="J86" s="60"/>
    </row>
    <row r="87" spans="1:10" x14ac:dyDescent="0.25">
      <c r="A87" s="85"/>
      <c r="B87" s="38"/>
      <c r="C87" s="38"/>
      <c r="E87" s="38"/>
      <c r="F87" s="38"/>
      <c r="G87" s="38"/>
      <c r="J87" s="60"/>
    </row>
    <row r="88" spans="1:10" x14ac:dyDescent="0.25">
      <c r="A88" s="91"/>
      <c r="B88" s="81"/>
      <c r="C88" s="80"/>
      <c r="D88" s="80"/>
      <c r="E88" s="81"/>
      <c r="F88" s="81"/>
      <c r="G88" s="81"/>
      <c r="H88" s="88"/>
      <c r="I88" s="88"/>
      <c r="J88" s="72"/>
    </row>
    <row r="89" spans="1:10" x14ac:dyDescent="0.25">
      <c r="A89" s="88"/>
      <c r="B89" s="88"/>
      <c r="C89" s="88"/>
      <c r="D89" s="88"/>
      <c r="E89" s="88"/>
      <c r="F89" s="88"/>
      <c r="G89" s="88"/>
      <c r="H89" s="88"/>
      <c r="I89" s="88"/>
      <c r="J89" s="90">
        <f>SUM(J82:J88)</f>
        <v>1</v>
      </c>
    </row>
    <row r="90" spans="1:10" x14ac:dyDescent="0.25">
      <c r="A90" s="84" t="s">
        <v>202</v>
      </c>
    </row>
    <row r="91" spans="1:10" x14ac:dyDescent="0.25">
      <c r="A91" s="84"/>
      <c r="I91" s="72" t="s">
        <v>208</v>
      </c>
      <c r="J91" s="72">
        <f>J13+J16+J21+J27+J30+J41+J52+J60+J76+J89</f>
        <v>43</v>
      </c>
    </row>
    <row r="92" spans="1:10" x14ac:dyDescent="0.25">
      <c r="B92" s="240" t="s">
        <v>203</v>
      </c>
      <c r="C92" s="240"/>
      <c r="E92" s="241" t="s">
        <v>204</v>
      </c>
      <c r="F92" s="241"/>
    </row>
    <row r="93" spans="1:10" x14ac:dyDescent="0.25">
      <c r="B93" s="60"/>
      <c r="C93" s="38"/>
      <c r="E93" s="60"/>
      <c r="F93" s="38"/>
    </row>
    <row r="94" spans="1:10" x14ac:dyDescent="0.25">
      <c r="A94" s="236"/>
      <c r="B94" s="236"/>
      <c r="C94" s="95"/>
      <c r="D94" s="236"/>
      <c r="E94" s="236"/>
      <c r="F94" s="95"/>
    </row>
    <row r="95" spans="1:10" x14ac:dyDescent="0.25">
      <c r="A95" s="63"/>
      <c r="B95" s="63"/>
      <c r="C95" s="86"/>
      <c r="D95" s="63"/>
      <c r="E95" s="63"/>
      <c r="F95" s="86"/>
    </row>
    <row r="96" spans="1:10" x14ac:dyDescent="0.25">
      <c r="B96" s="60"/>
      <c r="C96" s="38"/>
      <c r="E96" s="86"/>
      <c r="F96" s="38"/>
    </row>
    <row r="97" spans="1:6" x14ac:dyDescent="0.25">
      <c r="A97" s="84" t="s">
        <v>207</v>
      </c>
      <c r="B97" s="60"/>
      <c r="C97" s="38"/>
      <c r="E97" s="87"/>
    </row>
    <row r="99" spans="1:6" x14ac:dyDescent="0.25">
      <c r="B99" s="236"/>
      <c r="C99" s="236"/>
      <c r="D99" s="72"/>
      <c r="F99" s="60"/>
    </row>
    <row r="100" spans="1:6" x14ac:dyDescent="0.25">
      <c r="B100" s="236"/>
      <c r="C100" s="236"/>
      <c r="D100" s="72"/>
    </row>
    <row r="101" spans="1:6" x14ac:dyDescent="0.25">
      <c r="B101" s="236"/>
      <c r="C101" s="236"/>
      <c r="D101" s="72"/>
    </row>
    <row r="102" spans="1:6" x14ac:dyDescent="0.25">
      <c r="B102" s="236"/>
      <c r="C102" s="236"/>
      <c r="D102" s="72"/>
    </row>
    <row r="103" spans="1:6" x14ac:dyDescent="0.25">
      <c r="B103" s="236"/>
      <c r="C103" s="236"/>
      <c r="D103" s="72"/>
    </row>
  </sheetData>
  <mergeCells count="12">
    <mergeCell ref="A2:I2"/>
    <mergeCell ref="B92:C92"/>
    <mergeCell ref="E92:F92"/>
    <mergeCell ref="A94:B94"/>
    <mergeCell ref="D94:E94"/>
    <mergeCell ref="A26:B26"/>
    <mergeCell ref="A25:B25"/>
    <mergeCell ref="B99:C99"/>
    <mergeCell ref="B100:C100"/>
    <mergeCell ref="B101:C101"/>
    <mergeCell ref="B102:C102"/>
    <mergeCell ref="B103:C10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" workbookViewId="0">
      <selection activeCell="M10" sqref="M10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37" t="s">
        <v>302</v>
      </c>
      <c r="C2" s="238"/>
      <c r="D2" s="238"/>
      <c r="E2" s="238"/>
      <c r="F2" s="238"/>
      <c r="G2" s="238"/>
      <c r="H2" s="238"/>
      <c r="I2" s="238"/>
      <c r="J2" s="238"/>
    </row>
    <row r="4" spans="2:10" x14ac:dyDescent="0.25">
      <c r="C4" s="96" t="s">
        <v>209</v>
      </c>
      <c r="D4" s="71" t="s">
        <v>165</v>
      </c>
      <c r="E4" s="71" t="s">
        <v>166</v>
      </c>
      <c r="F4" s="71" t="s">
        <v>210</v>
      </c>
      <c r="G4" s="71" t="s">
        <v>211</v>
      </c>
      <c r="H4" s="71" t="s">
        <v>301</v>
      </c>
      <c r="I4" s="71" t="s">
        <v>212</v>
      </c>
      <c r="J4" s="3" t="s">
        <v>14</v>
      </c>
    </row>
    <row r="5" spans="2:10" x14ac:dyDescent="0.25">
      <c r="C5" s="97" t="s">
        <v>213</v>
      </c>
      <c r="D5" s="98"/>
      <c r="E5" s="98"/>
      <c r="F5" s="98" t="s">
        <v>214</v>
      </c>
      <c r="G5" s="98" t="s">
        <v>215</v>
      </c>
      <c r="H5" s="98"/>
      <c r="I5" s="98" t="s">
        <v>216</v>
      </c>
      <c r="J5" s="11" t="s">
        <v>217</v>
      </c>
    </row>
    <row r="7" spans="2:10" x14ac:dyDescent="0.25">
      <c r="B7" s="81" t="s">
        <v>362</v>
      </c>
      <c r="C7" s="88"/>
      <c r="D7" s="88"/>
      <c r="E7" s="88"/>
      <c r="F7" s="88"/>
      <c r="G7" s="88"/>
      <c r="H7" s="88"/>
    </row>
    <row r="8" spans="2:10" x14ac:dyDescent="0.25">
      <c r="G8" s="100"/>
      <c r="H8" s="100"/>
    </row>
    <row r="9" spans="2:10" x14ac:dyDescent="0.25">
      <c r="B9" s="76" t="s">
        <v>187</v>
      </c>
      <c r="C9" s="104">
        <v>1</v>
      </c>
      <c r="D9" s="100">
        <v>1</v>
      </c>
      <c r="E9" s="100"/>
      <c r="F9" s="198">
        <v>1</v>
      </c>
      <c r="G9" s="72"/>
      <c r="H9" s="203">
        <v>3</v>
      </c>
      <c r="I9" s="101">
        <v>1</v>
      </c>
      <c r="J9" s="99">
        <f>C9+D9+E9+F9+G9+H9+I9</f>
        <v>7</v>
      </c>
    </row>
    <row r="10" spans="2:10" x14ac:dyDescent="0.25">
      <c r="B10" s="81" t="s">
        <v>186</v>
      </c>
      <c r="C10" s="104">
        <v>1</v>
      </c>
      <c r="D10" s="197">
        <v>2</v>
      </c>
      <c r="E10" s="100">
        <v>1</v>
      </c>
      <c r="F10" s="100"/>
      <c r="G10" s="72"/>
      <c r="H10" s="72"/>
      <c r="I10" s="72"/>
      <c r="J10" s="195">
        <f t="shared" ref="J10:J28" si="0">C10+D10+E10+F10+G10+I10</f>
        <v>4</v>
      </c>
    </row>
    <row r="11" spans="2:10" x14ac:dyDescent="0.25">
      <c r="B11" s="81" t="s">
        <v>175</v>
      </c>
      <c r="C11" s="104">
        <v>1</v>
      </c>
      <c r="D11" s="197">
        <v>2</v>
      </c>
      <c r="E11" s="72"/>
      <c r="F11" s="100"/>
      <c r="G11" s="102">
        <v>1</v>
      </c>
      <c r="H11" s="72"/>
      <c r="I11" s="72"/>
      <c r="J11" s="72">
        <f t="shared" si="0"/>
        <v>4</v>
      </c>
    </row>
    <row r="12" spans="2:10" x14ac:dyDescent="0.25">
      <c r="B12" s="81" t="s">
        <v>183</v>
      </c>
      <c r="C12" s="72"/>
      <c r="D12" s="72">
        <v>1</v>
      </c>
      <c r="E12" s="100">
        <v>2</v>
      </c>
      <c r="F12" s="72"/>
      <c r="G12" s="72"/>
      <c r="H12" s="72"/>
      <c r="I12" s="72"/>
      <c r="J12" s="72">
        <f t="shared" si="0"/>
        <v>3</v>
      </c>
    </row>
    <row r="13" spans="2:10" x14ac:dyDescent="0.25">
      <c r="B13" s="81" t="s">
        <v>176</v>
      </c>
      <c r="C13" s="72"/>
      <c r="D13" s="100"/>
      <c r="E13" s="103">
        <v>3</v>
      </c>
      <c r="F13" s="100"/>
      <c r="G13" s="72"/>
      <c r="H13" s="72"/>
      <c r="I13" s="72"/>
      <c r="J13" s="72">
        <f t="shared" si="0"/>
        <v>3</v>
      </c>
    </row>
    <row r="14" spans="2:10" x14ac:dyDescent="0.25">
      <c r="B14" s="81" t="s">
        <v>184</v>
      </c>
      <c r="C14" s="104">
        <v>1</v>
      </c>
      <c r="D14" s="100">
        <v>1</v>
      </c>
      <c r="E14" s="100"/>
      <c r="F14" s="100"/>
      <c r="G14" s="72"/>
      <c r="H14" s="72"/>
      <c r="I14" s="100"/>
      <c r="J14" s="222">
        <f t="shared" si="0"/>
        <v>2</v>
      </c>
    </row>
    <row r="15" spans="2:10" x14ac:dyDescent="0.25">
      <c r="B15" s="81" t="s">
        <v>178</v>
      </c>
      <c r="C15" s="104">
        <v>1</v>
      </c>
      <c r="D15" s="100">
        <v>1</v>
      </c>
      <c r="E15" s="100"/>
      <c r="F15" s="72"/>
      <c r="G15" s="72"/>
      <c r="H15" s="72"/>
      <c r="I15" s="72"/>
      <c r="J15" s="72">
        <f t="shared" si="0"/>
        <v>2</v>
      </c>
    </row>
    <row r="16" spans="2:10" x14ac:dyDescent="0.25">
      <c r="B16" s="81" t="s">
        <v>181</v>
      </c>
      <c r="C16" s="104">
        <v>1</v>
      </c>
      <c r="D16" s="100">
        <v>1</v>
      </c>
      <c r="E16" s="100"/>
      <c r="F16" s="72"/>
      <c r="G16" s="72"/>
      <c r="H16" s="72"/>
      <c r="I16" s="72"/>
      <c r="J16" s="72">
        <f t="shared" si="0"/>
        <v>2</v>
      </c>
    </row>
    <row r="17" spans="1:10" x14ac:dyDescent="0.25">
      <c r="B17" s="73" t="s">
        <v>182</v>
      </c>
      <c r="C17" s="104">
        <v>1</v>
      </c>
      <c r="D17" s="100">
        <v>1</v>
      </c>
      <c r="E17" s="100"/>
      <c r="F17" s="72"/>
      <c r="G17" s="72"/>
      <c r="H17" s="72"/>
      <c r="I17" s="72"/>
      <c r="J17" s="72">
        <f t="shared" si="0"/>
        <v>2</v>
      </c>
    </row>
    <row r="18" spans="1:10" x14ac:dyDescent="0.25">
      <c r="B18" s="81" t="s">
        <v>223</v>
      </c>
      <c r="C18" s="104">
        <v>1</v>
      </c>
      <c r="D18" s="100"/>
      <c r="E18" s="72">
        <v>1</v>
      </c>
      <c r="F18" s="72"/>
      <c r="G18" s="72"/>
      <c r="H18" s="72"/>
      <c r="I18" s="72"/>
      <c r="J18" s="72">
        <f t="shared" si="0"/>
        <v>2</v>
      </c>
    </row>
    <row r="19" spans="1:10" x14ac:dyDescent="0.25">
      <c r="B19" s="81" t="s">
        <v>206</v>
      </c>
      <c r="C19" s="72"/>
      <c r="D19" s="100">
        <v>1</v>
      </c>
      <c r="E19" s="100"/>
      <c r="F19" s="72"/>
      <c r="G19" s="102">
        <v>1</v>
      </c>
      <c r="H19" s="72"/>
      <c r="I19" s="72"/>
      <c r="J19" s="72">
        <f t="shared" si="0"/>
        <v>2</v>
      </c>
    </row>
    <row r="20" spans="1:10" x14ac:dyDescent="0.25">
      <c r="B20" s="81" t="s">
        <v>221</v>
      </c>
      <c r="C20" s="72"/>
      <c r="D20" s="100">
        <v>1</v>
      </c>
      <c r="E20" s="100">
        <v>1</v>
      </c>
      <c r="F20" s="72"/>
      <c r="G20" s="72"/>
      <c r="H20" s="72"/>
      <c r="I20" s="72"/>
      <c r="J20" s="72">
        <f t="shared" si="0"/>
        <v>2</v>
      </c>
    </row>
    <row r="21" spans="1:10" x14ac:dyDescent="0.25">
      <c r="B21" s="81" t="s">
        <v>177</v>
      </c>
      <c r="C21" s="104">
        <v>1</v>
      </c>
      <c r="D21" s="100"/>
      <c r="E21" s="72"/>
      <c r="F21" s="72"/>
      <c r="G21" s="100"/>
      <c r="H21" s="100"/>
      <c r="I21" s="72"/>
      <c r="J21" s="227">
        <f t="shared" si="0"/>
        <v>1</v>
      </c>
    </row>
    <row r="22" spans="1:10" x14ac:dyDescent="0.25">
      <c r="B22" s="81" t="s">
        <v>470</v>
      </c>
      <c r="C22" s="104">
        <v>1</v>
      </c>
      <c r="D22" s="100"/>
      <c r="E22" s="100"/>
      <c r="F22" s="100"/>
      <c r="G22" s="72"/>
      <c r="H22" s="72"/>
      <c r="I22" s="72"/>
      <c r="J22" s="72">
        <f t="shared" si="0"/>
        <v>1</v>
      </c>
    </row>
    <row r="23" spans="1:10" x14ac:dyDescent="0.25">
      <c r="B23" s="81" t="s">
        <v>192</v>
      </c>
      <c r="C23" s="100"/>
      <c r="D23" s="100"/>
      <c r="E23" s="100">
        <v>1</v>
      </c>
      <c r="F23" s="72"/>
      <c r="G23" s="72"/>
      <c r="H23" s="72"/>
      <c r="I23" s="72"/>
      <c r="J23" s="72">
        <f t="shared" si="0"/>
        <v>1</v>
      </c>
    </row>
    <row r="24" spans="1:10" x14ac:dyDescent="0.25">
      <c r="B24" s="81" t="s">
        <v>185</v>
      </c>
      <c r="C24" s="100"/>
      <c r="D24" s="100"/>
      <c r="E24" s="100">
        <v>1</v>
      </c>
      <c r="F24" s="72"/>
      <c r="G24" s="72"/>
      <c r="H24" s="72"/>
      <c r="I24" s="72"/>
      <c r="J24" s="72">
        <f t="shared" si="0"/>
        <v>1</v>
      </c>
    </row>
    <row r="25" spans="1:10" x14ac:dyDescent="0.25">
      <c r="B25" s="81" t="s">
        <v>218</v>
      </c>
      <c r="C25" s="72"/>
      <c r="D25" s="100"/>
      <c r="E25" s="100">
        <v>1</v>
      </c>
      <c r="F25" s="72"/>
      <c r="G25" s="72"/>
      <c r="H25" s="72"/>
      <c r="I25" s="72"/>
      <c r="J25" s="72">
        <f t="shared" si="0"/>
        <v>1</v>
      </c>
    </row>
    <row r="26" spans="1:10" x14ac:dyDescent="0.25">
      <c r="B26" s="81" t="s">
        <v>190</v>
      </c>
      <c r="C26" s="72"/>
      <c r="D26" s="100"/>
      <c r="E26" s="100">
        <v>1</v>
      </c>
      <c r="F26" s="72"/>
      <c r="G26" s="72"/>
      <c r="H26" s="72"/>
      <c r="I26" s="72"/>
      <c r="J26" s="72">
        <f t="shared" si="0"/>
        <v>1</v>
      </c>
    </row>
    <row r="27" spans="1:10" x14ac:dyDescent="0.25">
      <c r="B27" s="81" t="s">
        <v>189</v>
      </c>
      <c r="C27" s="72"/>
      <c r="D27" s="100"/>
      <c r="E27" s="100">
        <v>1</v>
      </c>
      <c r="F27" s="72"/>
      <c r="G27" s="72"/>
      <c r="H27" s="72"/>
      <c r="I27" s="72"/>
      <c r="J27" s="72">
        <f t="shared" si="0"/>
        <v>1</v>
      </c>
    </row>
    <row r="28" spans="1:10" x14ac:dyDescent="0.25">
      <c r="B28" s="81" t="s">
        <v>220</v>
      </c>
      <c r="C28" s="72"/>
      <c r="D28" s="100">
        <v>1</v>
      </c>
      <c r="E28" s="100"/>
      <c r="F28" s="100"/>
      <c r="G28" s="72"/>
      <c r="H28" s="72"/>
      <c r="I28" s="72"/>
      <c r="J28" s="72">
        <f t="shared" si="0"/>
        <v>1</v>
      </c>
    </row>
    <row r="29" spans="1:10" x14ac:dyDescent="0.25">
      <c r="B29" s="81"/>
      <c r="C29" s="72"/>
      <c r="D29" s="100"/>
      <c r="E29" s="100"/>
      <c r="F29" s="100"/>
      <c r="G29" s="72"/>
      <c r="H29" s="72"/>
      <c r="I29" s="72"/>
      <c r="J29" s="72"/>
    </row>
    <row r="30" spans="1:10" x14ac:dyDescent="0.25">
      <c r="A30" t="s">
        <v>14</v>
      </c>
      <c r="B30" s="221">
        <f>COUNTA(B9:B28)</f>
        <v>20</v>
      </c>
      <c r="C30" s="72">
        <f>SUM(C9:C27)</f>
        <v>10</v>
      </c>
      <c r="D30" s="72">
        <f>SUM(D9:D28)</f>
        <v>13</v>
      </c>
      <c r="E30" s="72">
        <f t="shared" ref="E30:I30" si="1">SUM(E9:E27)</f>
        <v>13</v>
      </c>
      <c r="F30" s="72">
        <f t="shared" si="1"/>
        <v>1</v>
      </c>
      <c r="G30" s="72">
        <f t="shared" si="1"/>
        <v>2</v>
      </c>
      <c r="H30" s="72">
        <f t="shared" si="1"/>
        <v>3</v>
      </c>
      <c r="I30" s="72">
        <f t="shared" si="1"/>
        <v>1</v>
      </c>
      <c r="J30" s="72">
        <f>SUM(J9:J28)</f>
        <v>43</v>
      </c>
    </row>
    <row r="31" spans="1:10" x14ac:dyDescent="0.25">
      <c r="B31" s="81"/>
      <c r="C31" s="72"/>
      <c r="D31" s="100"/>
      <c r="E31" s="100"/>
      <c r="F31" s="72"/>
      <c r="G31" s="72"/>
      <c r="H31" s="72"/>
      <c r="I31" s="72"/>
      <c r="J31" s="72"/>
    </row>
    <row r="32" spans="1:10" x14ac:dyDescent="0.25">
      <c r="B32" s="81" t="s">
        <v>230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81"/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81" t="s">
        <v>201</v>
      </c>
      <c r="C34" s="72"/>
      <c r="D34" s="100"/>
      <c r="E34" s="72"/>
      <c r="F34" s="72"/>
      <c r="G34" s="72"/>
      <c r="H34" s="72"/>
      <c r="I34" s="72"/>
      <c r="J34" s="72">
        <f t="shared" ref="J34:J48" si="2">C34+D34+E34+F34+G34+I34</f>
        <v>0</v>
      </c>
    </row>
    <row r="35" spans="2:10" x14ac:dyDescent="0.25">
      <c r="B35" s="81" t="s">
        <v>179</v>
      </c>
      <c r="C35" s="72"/>
      <c r="D35" s="100"/>
      <c r="E35" s="72"/>
      <c r="F35" s="72"/>
      <c r="G35" s="72"/>
      <c r="H35" s="72"/>
      <c r="I35" s="72"/>
      <c r="J35" s="72">
        <f t="shared" si="2"/>
        <v>0</v>
      </c>
    </row>
    <row r="36" spans="2:10" x14ac:dyDescent="0.25">
      <c r="B36" s="81" t="s">
        <v>185</v>
      </c>
      <c r="C36" s="72"/>
      <c r="D36" s="100"/>
      <c r="E36" s="100"/>
      <c r="F36" s="72"/>
      <c r="G36" s="72"/>
      <c r="H36" s="72"/>
      <c r="I36" s="72"/>
      <c r="J36" s="72">
        <f t="shared" si="2"/>
        <v>0</v>
      </c>
    </row>
    <row r="37" spans="2:10" x14ac:dyDescent="0.25">
      <c r="B37" s="81" t="s">
        <v>219</v>
      </c>
      <c r="C37" s="72"/>
      <c r="D37" s="100"/>
      <c r="E37" s="100"/>
      <c r="F37" s="72"/>
      <c r="G37" s="72"/>
      <c r="H37" s="72"/>
      <c r="I37" s="72"/>
      <c r="J37" s="72">
        <f t="shared" si="2"/>
        <v>0</v>
      </c>
    </row>
    <row r="38" spans="2:10" x14ac:dyDescent="0.25">
      <c r="B38" s="81" t="s">
        <v>220</v>
      </c>
      <c r="C38" s="72"/>
      <c r="D38" s="100"/>
      <c r="E38" s="100"/>
      <c r="F38" s="72"/>
      <c r="G38" s="72"/>
      <c r="H38" s="72"/>
      <c r="I38" s="72"/>
      <c r="J38" s="72">
        <f t="shared" si="2"/>
        <v>0</v>
      </c>
    </row>
    <row r="39" spans="2:10" x14ac:dyDescent="0.25">
      <c r="B39" s="81" t="s">
        <v>222</v>
      </c>
      <c r="C39" s="72"/>
      <c r="D39" s="100"/>
      <c r="E39" s="100"/>
      <c r="F39" s="72"/>
      <c r="G39" s="72"/>
      <c r="H39" s="72"/>
      <c r="I39" s="72"/>
      <c r="J39" s="72">
        <f t="shared" si="2"/>
        <v>0</v>
      </c>
    </row>
    <row r="40" spans="2:10" x14ac:dyDescent="0.25">
      <c r="B40" s="81" t="s">
        <v>191</v>
      </c>
      <c r="C40" s="72"/>
      <c r="D40" s="100"/>
      <c r="E40" s="100"/>
      <c r="F40" s="72"/>
      <c r="G40" s="72"/>
      <c r="H40" s="72"/>
      <c r="I40" s="72"/>
      <c r="J40" s="72">
        <f t="shared" si="2"/>
        <v>0</v>
      </c>
    </row>
    <row r="41" spans="2:10" x14ac:dyDescent="0.25">
      <c r="B41" s="81" t="s">
        <v>188</v>
      </c>
      <c r="C41" s="72"/>
      <c r="D41" s="72"/>
      <c r="E41" s="72"/>
      <c r="F41" s="72"/>
      <c r="G41" s="72"/>
      <c r="H41" s="72"/>
      <c r="I41" s="72"/>
      <c r="J41" s="72">
        <f t="shared" si="2"/>
        <v>0</v>
      </c>
    </row>
    <row r="42" spans="2:10" x14ac:dyDescent="0.25">
      <c r="B42" s="81" t="s">
        <v>224</v>
      </c>
      <c r="C42" s="72"/>
      <c r="D42" s="72"/>
      <c r="E42" s="100"/>
      <c r="F42" s="72"/>
      <c r="G42" s="72"/>
      <c r="H42" s="72"/>
      <c r="I42" s="72"/>
      <c r="J42" s="72">
        <f t="shared" si="2"/>
        <v>0</v>
      </c>
    </row>
    <row r="43" spans="2:10" x14ac:dyDescent="0.25">
      <c r="B43" s="73" t="s">
        <v>225</v>
      </c>
      <c r="C43" s="72"/>
      <c r="D43" s="72"/>
      <c r="E43" s="100"/>
      <c r="F43" s="72"/>
      <c r="G43" s="72"/>
      <c r="H43" s="72"/>
      <c r="I43" s="72"/>
      <c r="J43" s="72">
        <f t="shared" si="2"/>
        <v>0</v>
      </c>
    </row>
    <row r="44" spans="2:10" x14ac:dyDescent="0.25">
      <c r="B44" s="81" t="s">
        <v>180</v>
      </c>
      <c r="C44" s="72"/>
      <c r="D44" s="100"/>
      <c r="E44" s="72"/>
      <c r="F44" s="72"/>
      <c r="G44" s="72"/>
      <c r="H44" s="72"/>
      <c r="I44" s="72"/>
      <c r="J44" s="72">
        <f t="shared" si="2"/>
        <v>0</v>
      </c>
    </row>
    <row r="45" spans="2:10" x14ac:dyDescent="0.25">
      <c r="B45" s="73" t="s">
        <v>226</v>
      </c>
      <c r="C45" s="72"/>
      <c r="D45" s="72"/>
      <c r="E45" s="100"/>
      <c r="F45" s="72"/>
      <c r="G45" s="72"/>
      <c r="H45" s="72"/>
      <c r="I45" s="72"/>
      <c r="J45" s="72">
        <f t="shared" si="2"/>
        <v>0</v>
      </c>
    </row>
    <row r="46" spans="2:10" x14ac:dyDescent="0.25">
      <c r="B46" s="73" t="s">
        <v>227</v>
      </c>
      <c r="C46" s="72"/>
      <c r="D46" s="72"/>
      <c r="E46" s="100"/>
      <c r="F46" s="72"/>
      <c r="G46" s="72"/>
      <c r="H46" s="72"/>
      <c r="I46" s="72"/>
      <c r="J46" s="72">
        <f t="shared" si="2"/>
        <v>0</v>
      </c>
    </row>
    <row r="47" spans="2:10" x14ac:dyDescent="0.25">
      <c r="B47" s="73" t="s">
        <v>228</v>
      </c>
      <c r="C47" s="72"/>
      <c r="D47" s="72"/>
      <c r="E47" s="100"/>
      <c r="F47" s="72"/>
      <c r="G47" s="72"/>
      <c r="H47" s="72"/>
      <c r="I47" s="72"/>
      <c r="J47" s="72">
        <f t="shared" si="2"/>
        <v>0</v>
      </c>
    </row>
    <row r="48" spans="2:10" x14ac:dyDescent="0.25">
      <c r="B48" s="73" t="s">
        <v>229</v>
      </c>
      <c r="C48" s="72"/>
      <c r="D48" s="72"/>
      <c r="E48" s="72"/>
      <c r="F48" s="72"/>
      <c r="G48" s="72"/>
      <c r="H48" s="72"/>
      <c r="I48" s="72"/>
      <c r="J48" s="72">
        <f t="shared" si="2"/>
        <v>0</v>
      </c>
    </row>
    <row r="49" spans="1:10" x14ac:dyDescent="0.25">
      <c r="B49" s="73" t="s">
        <v>231</v>
      </c>
      <c r="C49" s="88"/>
      <c r="D49" s="88"/>
      <c r="E49" s="88"/>
      <c r="F49" s="88"/>
      <c r="G49" s="88"/>
      <c r="H49" s="88"/>
      <c r="I49" s="88"/>
      <c r="J49" s="72">
        <f t="shared" ref="J49:J55" si="3">C49+D49+E49+F49+G49+I49</f>
        <v>0</v>
      </c>
    </row>
    <row r="50" spans="1:10" x14ac:dyDescent="0.25">
      <c r="B50" s="73" t="s">
        <v>205</v>
      </c>
      <c r="C50" s="88"/>
      <c r="D50" s="88"/>
      <c r="E50" s="88"/>
      <c r="F50" s="88"/>
      <c r="G50" s="88"/>
      <c r="H50" s="88"/>
      <c r="I50" s="88"/>
      <c r="J50" s="72">
        <f t="shared" si="3"/>
        <v>0</v>
      </c>
    </row>
    <row r="51" spans="1:10" x14ac:dyDescent="0.25">
      <c r="B51" s="73" t="s">
        <v>232</v>
      </c>
      <c r="C51" s="88"/>
      <c r="D51" s="88"/>
      <c r="E51" s="88"/>
      <c r="F51" s="88"/>
      <c r="G51" s="88"/>
      <c r="H51" s="88"/>
      <c r="I51" s="88"/>
      <c r="J51" s="72">
        <f t="shared" si="3"/>
        <v>0</v>
      </c>
    </row>
    <row r="52" spans="1:10" x14ac:dyDescent="0.25">
      <c r="B52" s="73" t="s">
        <v>455</v>
      </c>
      <c r="C52" s="88"/>
      <c r="D52" s="88"/>
      <c r="E52" s="88"/>
      <c r="F52" s="88"/>
      <c r="G52" s="88"/>
      <c r="H52" s="88"/>
      <c r="I52" s="88"/>
      <c r="J52" s="72">
        <f t="shared" si="3"/>
        <v>0</v>
      </c>
    </row>
    <row r="53" spans="1:10" x14ac:dyDescent="0.25">
      <c r="B53" s="73" t="s">
        <v>456</v>
      </c>
      <c r="C53" s="88"/>
      <c r="D53" s="88"/>
      <c r="E53" s="88"/>
      <c r="F53" s="88"/>
      <c r="G53" s="88"/>
      <c r="H53" s="88"/>
      <c r="I53" s="88"/>
      <c r="J53" s="72">
        <f t="shared" si="3"/>
        <v>0</v>
      </c>
    </row>
    <row r="54" spans="1:10" x14ac:dyDescent="0.25">
      <c r="B54" s="73" t="s">
        <v>233</v>
      </c>
      <c r="C54" s="88"/>
      <c r="D54" s="88"/>
      <c r="E54" s="88"/>
      <c r="F54" s="88"/>
      <c r="G54" s="88"/>
      <c r="H54" s="88"/>
      <c r="I54" s="88"/>
      <c r="J54" s="72">
        <f t="shared" si="3"/>
        <v>0</v>
      </c>
    </row>
    <row r="55" spans="1:10" x14ac:dyDescent="0.25">
      <c r="B55" s="73" t="s">
        <v>456</v>
      </c>
      <c r="C55" s="88"/>
      <c r="D55" s="88"/>
      <c r="E55" s="88"/>
      <c r="F55" s="88"/>
      <c r="G55" s="88"/>
      <c r="H55" s="88"/>
      <c r="I55" s="88"/>
      <c r="J55" s="72">
        <f t="shared" si="3"/>
        <v>0</v>
      </c>
    </row>
    <row r="56" spans="1:10" x14ac:dyDescent="0.25">
      <c r="B56" s="81"/>
      <c r="C56" s="88"/>
      <c r="D56" s="88"/>
      <c r="E56" s="88"/>
      <c r="F56" s="88"/>
      <c r="G56" s="88"/>
      <c r="H56" s="88"/>
      <c r="I56" s="88"/>
      <c r="J56" s="88"/>
    </row>
    <row r="57" spans="1:10" x14ac:dyDescent="0.25">
      <c r="A57" t="s">
        <v>14</v>
      </c>
      <c r="B57" s="221">
        <f>COUNTA(B34:B55)</f>
        <v>22</v>
      </c>
      <c r="C57" s="88"/>
      <c r="D57" s="88"/>
      <c r="E57" s="88"/>
      <c r="F57" s="88"/>
      <c r="G57" s="88"/>
      <c r="H57" s="88"/>
      <c r="I57" s="88"/>
      <c r="J57" s="88"/>
    </row>
  </sheetData>
  <sortState ref="B9:J28">
    <sortCondition descending="1" ref="J9:J28"/>
    <sortCondition descending="1" ref="C9:C28"/>
    <sortCondition descending="1" ref="F9:F28"/>
    <sortCondition descending="1" ref="H9:H28"/>
  </sortState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381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234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235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43" t="s">
        <v>236</v>
      </c>
      <c r="F9" s="243"/>
      <c r="G9" s="243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237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237</v>
      </c>
      <c r="F12" s="80">
        <v>4</v>
      </c>
      <c r="G12" s="81" t="s">
        <v>386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237</v>
      </c>
      <c r="F13" s="80">
        <v>4</v>
      </c>
      <c r="G13" s="81" t="s">
        <v>387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237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10">
        <v>2020</v>
      </c>
      <c r="E17" s="80" t="s">
        <v>237</v>
      </c>
      <c r="F17" s="80">
        <v>4</v>
      </c>
      <c r="G17" s="81" t="s">
        <v>386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10" t="s">
        <v>237</v>
      </c>
      <c r="F18" s="210">
        <v>4</v>
      </c>
      <c r="G18" s="81" t="s">
        <v>387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237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10">
        <v>2020</v>
      </c>
      <c r="E22" s="80" t="s">
        <v>237</v>
      </c>
      <c r="F22" s="80">
        <v>4</v>
      </c>
      <c r="G22" s="81" t="s">
        <v>386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237</v>
      </c>
      <c r="F23" s="80">
        <v>4</v>
      </c>
      <c r="G23" s="81" t="s">
        <v>387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10">
        <v>10</v>
      </c>
      <c r="C26" s="72">
        <v>11</v>
      </c>
      <c r="D26" s="72">
        <v>2019</v>
      </c>
      <c r="E26" s="80" t="s">
        <v>237</v>
      </c>
      <c r="F26" s="80">
        <v>4</v>
      </c>
      <c r="G26" s="81" t="s">
        <v>142</v>
      </c>
      <c r="H26" s="81" t="s">
        <v>238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10">
        <v>2020</v>
      </c>
      <c r="E27" s="80" t="s">
        <v>237</v>
      </c>
      <c r="F27" s="80">
        <v>4</v>
      </c>
      <c r="G27" s="81" t="s">
        <v>386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237</v>
      </c>
      <c r="F28" s="80">
        <v>4</v>
      </c>
      <c r="G28" s="81" t="s">
        <v>387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10">
        <v>10</v>
      </c>
      <c r="C31" s="72">
        <v>11</v>
      </c>
      <c r="D31" s="72">
        <v>2019</v>
      </c>
      <c r="E31" s="80" t="s">
        <v>237</v>
      </c>
      <c r="F31" s="80">
        <v>4</v>
      </c>
      <c r="G31" s="81" t="s">
        <v>142</v>
      </c>
      <c r="H31" s="81" t="s">
        <v>239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10">
        <v>2020</v>
      </c>
      <c r="E32" s="80" t="s">
        <v>237</v>
      </c>
      <c r="F32" s="80">
        <v>4</v>
      </c>
      <c r="G32" s="81" t="s">
        <v>386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237</v>
      </c>
      <c r="F33" s="80">
        <v>4</v>
      </c>
      <c r="G33" s="81" t="s">
        <v>387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240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43" t="s">
        <v>241</v>
      </c>
      <c r="F39" s="243"/>
      <c r="G39" s="243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10">
        <v>10</v>
      </c>
      <c r="C41" s="72">
        <v>11</v>
      </c>
      <c r="D41" s="72">
        <v>2019</v>
      </c>
      <c r="E41" s="80" t="s">
        <v>242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10">
        <v>2020</v>
      </c>
      <c r="E42" s="80" t="s">
        <v>242</v>
      </c>
      <c r="F42" s="80">
        <v>4</v>
      </c>
      <c r="G42" s="81" t="s">
        <v>384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242</v>
      </c>
      <c r="F43" s="80">
        <v>4</v>
      </c>
      <c r="G43" s="81" t="s">
        <v>385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10">
        <v>10</v>
      </c>
      <c r="C46" s="72">
        <v>11</v>
      </c>
      <c r="D46" s="72">
        <v>2019</v>
      </c>
      <c r="E46" s="80" t="s">
        <v>242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10">
        <v>2020</v>
      </c>
      <c r="E47" s="80" t="s">
        <v>242</v>
      </c>
      <c r="F47" s="80">
        <v>4</v>
      </c>
      <c r="G47" s="81" t="s">
        <v>384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242</v>
      </c>
      <c r="F48" s="80">
        <v>4</v>
      </c>
      <c r="G48" s="81" t="s">
        <v>385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10">
        <v>10</v>
      </c>
      <c r="C51" s="72">
        <v>11</v>
      </c>
      <c r="D51" s="72">
        <v>2019</v>
      </c>
      <c r="E51" s="80" t="s">
        <v>242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10">
        <v>2020</v>
      </c>
      <c r="E52" s="80" t="s">
        <v>242</v>
      </c>
      <c r="F52" s="80">
        <v>4</v>
      </c>
      <c r="G52" s="81" t="s">
        <v>384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10" t="s">
        <v>242</v>
      </c>
      <c r="F53" s="210">
        <v>4</v>
      </c>
      <c r="G53" s="81" t="s">
        <v>385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10">
        <v>10</v>
      </c>
      <c r="C57" s="72">
        <v>11</v>
      </c>
      <c r="D57" s="72">
        <v>2019</v>
      </c>
      <c r="E57" s="80" t="s">
        <v>242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10">
        <v>2020</v>
      </c>
      <c r="E58" s="80" t="s">
        <v>242</v>
      </c>
      <c r="F58" s="80">
        <v>4</v>
      </c>
      <c r="G58" s="81" t="s">
        <v>384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242</v>
      </c>
      <c r="F59" s="80">
        <v>4</v>
      </c>
      <c r="G59" s="81" t="s">
        <v>385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10">
        <v>10</v>
      </c>
      <c r="C63" s="72">
        <v>11</v>
      </c>
      <c r="D63" s="72">
        <v>2019</v>
      </c>
      <c r="E63" s="80" t="s">
        <v>242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10">
        <v>2020</v>
      </c>
      <c r="E64" s="80" t="s">
        <v>242</v>
      </c>
      <c r="F64" s="80">
        <v>4</v>
      </c>
      <c r="G64" s="81" t="s">
        <v>384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10" t="s">
        <v>242</v>
      </c>
      <c r="F65" s="210">
        <v>4</v>
      </c>
      <c r="G65" s="81" t="s">
        <v>385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240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43" t="s">
        <v>243</v>
      </c>
      <c r="F69" s="243"/>
      <c r="G69" s="243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10">
        <v>17</v>
      </c>
      <c r="C71" s="72">
        <v>11</v>
      </c>
      <c r="D71" s="72">
        <v>2019</v>
      </c>
      <c r="E71" s="80" t="s">
        <v>244</v>
      </c>
      <c r="F71" s="80">
        <v>3</v>
      </c>
      <c r="G71" s="81" t="s">
        <v>142</v>
      </c>
      <c r="H71" s="73" t="s">
        <v>245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244</v>
      </c>
      <c r="F72" s="210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244</v>
      </c>
      <c r="F73" s="210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10">
        <v>17</v>
      </c>
      <c r="C76" s="72">
        <v>11</v>
      </c>
      <c r="D76" s="72">
        <v>2019</v>
      </c>
      <c r="E76" s="80" t="s">
        <v>244</v>
      </c>
      <c r="F76" s="210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10"/>
      <c r="C77" s="72"/>
      <c r="D77" s="72"/>
      <c r="E77" s="210" t="s">
        <v>244</v>
      </c>
      <c r="F77" s="210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244</v>
      </c>
      <c r="F78" s="210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10">
        <v>17</v>
      </c>
      <c r="C81" s="72">
        <v>11</v>
      </c>
      <c r="D81" s="72">
        <v>2019</v>
      </c>
      <c r="E81" s="80" t="s">
        <v>244</v>
      </c>
      <c r="F81" s="210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244</v>
      </c>
      <c r="F82" s="210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244</v>
      </c>
      <c r="F83" s="210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10">
        <v>17</v>
      </c>
      <c r="C86" s="72">
        <v>11</v>
      </c>
      <c r="D86" s="72">
        <v>2019</v>
      </c>
      <c r="E86" s="80" t="s">
        <v>244</v>
      </c>
      <c r="F86" s="210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10"/>
      <c r="C87" s="72"/>
      <c r="D87" s="72"/>
      <c r="E87" s="210" t="s">
        <v>244</v>
      </c>
      <c r="F87" s="210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244</v>
      </c>
      <c r="F88" s="210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240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381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246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235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247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244</v>
      </c>
      <c r="F9" s="80">
        <v>5</v>
      </c>
      <c r="G9" s="73" t="s">
        <v>248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244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244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5">
        <v>17</v>
      </c>
      <c r="C14" s="72">
        <v>11</v>
      </c>
      <c r="D14" s="72">
        <v>2019</v>
      </c>
      <c r="E14" s="215" t="s">
        <v>244</v>
      </c>
      <c r="F14" s="215">
        <v>5</v>
      </c>
      <c r="G14" s="73" t="s">
        <v>248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244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244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5">
        <v>17</v>
      </c>
      <c r="C19" s="72">
        <v>11</v>
      </c>
      <c r="D19" s="72">
        <v>2019</v>
      </c>
      <c r="E19" s="215" t="s">
        <v>244</v>
      </c>
      <c r="F19" s="215">
        <v>5</v>
      </c>
      <c r="G19" s="73" t="s">
        <v>248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244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244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5">
        <v>17</v>
      </c>
      <c r="C24" s="72">
        <v>11</v>
      </c>
      <c r="D24" s="72">
        <v>2019</v>
      </c>
      <c r="E24" s="215" t="s">
        <v>244</v>
      </c>
      <c r="F24" s="215">
        <v>5</v>
      </c>
      <c r="G24" s="73" t="s">
        <v>248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244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244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5">
        <v>17</v>
      </c>
      <c r="C29" s="72">
        <v>11</v>
      </c>
      <c r="D29" s="72">
        <v>2019</v>
      </c>
      <c r="E29" s="215" t="s">
        <v>244</v>
      </c>
      <c r="F29" s="215">
        <v>5</v>
      </c>
      <c r="G29" s="73" t="s">
        <v>248</v>
      </c>
      <c r="H29" s="81" t="s">
        <v>169</v>
      </c>
      <c r="I29" s="72">
        <v>1381</v>
      </c>
      <c r="J29" s="72">
        <v>7</v>
      </c>
      <c r="K29" s="216">
        <f>I29/J29</f>
        <v>197.28571428571428</v>
      </c>
    </row>
    <row r="30" spans="2:11" x14ac:dyDescent="0.25">
      <c r="B30" s="110"/>
      <c r="C30" s="72"/>
      <c r="D30" s="80"/>
      <c r="E30" s="80" t="s">
        <v>244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244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5">
        <v>17</v>
      </c>
      <c r="C34" s="72">
        <v>11</v>
      </c>
      <c r="D34" s="72">
        <v>2019</v>
      </c>
      <c r="E34" s="215" t="s">
        <v>244</v>
      </c>
      <c r="F34" s="215">
        <v>5</v>
      </c>
      <c r="G34" s="73" t="s">
        <v>248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244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244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240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247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5">
        <v>17</v>
      </c>
      <c r="C42" s="72">
        <v>11</v>
      </c>
      <c r="D42" s="72">
        <v>2019</v>
      </c>
      <c r="E42" s="215" t="s">
        <v>244</v>
      </c>
      <c r="F42" s="215">
        <v>5</v>
      </c>
      <c r="G42" s="73" t="s">
        <v>248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5">
        <v>17</v>
      </c>
      <c r="C46" s="72">
        <v>11</v>
      </c>
      <c r="D46" s="72">
        <v>2019</v>
      </c>
      <c r="E46" s="215" t="s">
        <v>244</v>
      </c>
      <c r="F46" s="215">
        <v>5</v>
      </c>
      <c r="G46" s="73" t="s">
        <v>248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5">
        <v>17</v>
      </c>
      <c r="C51" s="72">
        <v>11</v>
      </c>
      <c r="D51" s="72">
        <v>2019</v>
      </c>
      <c r="E51" s="215" t="s">
        <v>244</v>
      </c>
      <c r="F51" s="215">
        <v>5</v>
      </c>
      <c r="G51" s="73" t="s">
        <v>248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5">
        <v>17</v>
      </c>
      <c r="C55" s="72">
        <v>11</v>
      </c>
      <c r="D55" s="72">
        <v>2019</v>
      </c>
      <c r="E55" s="215" t="s">
        <v>244</v>
      </c>
      <c r="F55" s="215">
        <v>5</v>
      </c>
      <c r="G55" s="73" t="s">
        <v>248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5">
        <v>17</v>
      </c>
      <c r="C61" s="72">
        <v>11</v>
      </c>
      <c r="D61" s="72">
        <v>2019</v>
      </c>
      <c r="E61" s="215" t="s">
        <v>244</v>
      </c>
      <c r="F61" s="215">
        <v>5</v>
      </c>
      <c r="G61" s="73" t="s">
        <v>248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5">
        <v>17</v>
      </c>
      <c r="C66" s="72">
        <v>11</v>
      </c>
      <c r="D66" s="72">
        <v>2019</v>
      </c>
      <c r="E66" s="215" t="s">
        <v>244</v>
      </c>
      <c r="F66" s="215">
        <v>5</v>
      </c>
      <c r="G66" s="73" t="s">
        <v>248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5" t="s">
        <v>240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432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5">
        <v>17</v>
      </c>
      <c r="C75" s="72">
        <v>11</v>
      </c>
      <c r="D75" s="72">
        <v>2019</v>
      </c>
      <c r="E75" s="215" t="s">
        <v>433</v>
      </c>
      <c r="F75" s="215">
        <v>5</v>
      </c>
      <c r="G75" s="73" t="s">
        <v>249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5">
        <v>17</v>
      </c>
      <c r="C79" s="72">
        <v>11</v>
      </c>
      <c r="D79" s="72">
        <v>2019</v>
      </c>
      <c r="E79" s="215" t="s">
        <v>433</v>
      </c>
      <c r="F79" s="215">
        <v>5</v>
      </c>
      <c r="G79" s="73" t="s">
        <v>249</v>
      </c>
      <c r="H79" s="73" t="s">
        <v>413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5">
        <v>17</v>
      </c>
      <c r="C83" s="72">
        <v>11</v>
      </c>
      <c r="D83" s="72">
        <v>2019</v>
      </c>
      <c r="E83" s="215" t="s">
        <v>433</v>
      </c>
      <c r="F83" s="215">
        <v>5</v>
      </c>
      <c r="G83" s="73" t="s">
        <v>249</v>
      </c>
      <c r="H83" s="73" t="s">
        <v>288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5">
        <v>17</v>
      </c>
      <c r="C87" s="72">
        <v>11</v>
      </c>
      <c r="D87" s="72">
        <v>2019</v>
      </c>
      <c r="E87" s="215" t="s">
        <v>433</v>
      </c>
      <c r="F87" s="215">
        <v>5</v>
      </c>
      <c r="G87" s="73" t="s">
        <v>249</v>
      </c>
      <c r="H87" s="73" t="s">
        <v>405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5">
        <v>17</v>
      </c>
      <c r="C91" s="72">
        <v>11</v>
      </c>
      <c r="D91" s="72">
        <v>2019</v>
      </c>
      <c r="E91" s="215" t="s">
        <v>433</v>
      </c>
      <c r="F91" s="215">
        <v>5</v>
      </c>
      <c r="G91" s="73" t="s">
        <v>249</v>
      </c>
      <c r="H91" s="73" t="s">
        <v>404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5" t="s">
        <v>240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5"/>
      <c r="C95" s="72"/>
      <c r="D95" s="72"/>
      <c r="E95" s="215"/>
      <c r="F95" s="215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434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2019-12-09T11:04:51Z</dcterms:modified>
</cp:coreProperties>
</file>