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AC97" i="1" l="1"/>
  <c r="AC73" i="1"/>
  <c r="L149" i="2"/>
  <c r="L148" i="2"/>
  <c r="AE126" i="1" l="1"/>
  <c r="AD126" i="1"/>
  <c r="AD125" i="1"/>
  <c r="AD127" i="1" s="1"/>
  <c r="AE123" i="1"/>
  <c r="AD123" i="1"/>
  <c r="AD122" i="1"/>
  <c r="AD124" i="1" s="1"/>
  <c r="AE120" i="1"/>
  <c r="AD120" i="1"/>
  <c r="AD119" i="1"/>
  <c r="AD121" i="1" s="1"/>
  <c r="AE117" i="1"/>
  <c r="AD117" i="1"/>
  <c r="AD116" i="1"/>
  <c r="AD118" i="1" s="1"/>
  <c r="AE114" i="1"/>
  <c r="AD114" i="1"/>
  <c r="AD113" i="1"/>
  <c r="AD115" i="1" s="1"/>
  <c r="AE111" i="1"/>
  <c r="AD111" i="1"/>
  <c r="AD110" i="1"/>
  <c r="AD112" i="1" s="1"/>
  <c r="AE108" i="1"/>
  <c r="AD108" i="1"/>
  <c r="AD107" i="1"/>
  <c r="AD109" i="1" s="1"/>
  <c r="AE105" i="1"/>
  <c r="AD105" i="1"/>
  <c r="AD104" i="1"/>
  <c r="AD106" i="1" s="1"/>
  <c r="AE102" i="1"/>
  <c r="AD102" i="1"/>
  <c r="AD101" i="1"/>
  <c r="AD103" i="1" s="1"/>
  <c r="AE99" i="1"/>
  <c r="AD99" i="1"/>
  <c r="AD98" i="1"/>
  <c r="AD100" i="1" s="1"/>
  <c r="AE96" i="1"/>
  <c r="AD96" i="1"/>
  <c r="AD95" i="1"/>
  <c r="AE93" i="1"/>
  <c r="AD93" i="1"/>
  <c r="AD92" i="1"/>
  <c r="AD94" i="1" s="1"/>
  <c r="AE90" i="1"/>
  <c r="AD90" i="1"/>
  <c r="AD89" i="1"/>
  <c r="AD91" i="1" s="1"/>
  <c r="AE87" i="1"/>
  <c r="AD87" i="1"/>
  <c r="AD86" i="1"/>
  <c r="AD88" i="1" s="1"/>
  <c r="AE84" i="1"/>
  <c r="AD84" i="1"/>
  <c r="AD83" i="1"/>
  <c r="AD85" i="1" s="1"/>
  <c r="AE81" i="1"/>
  <c r="AD81" i="1"/>
  <c r="AD80" i="1"/>
  <c r="AD82" i="1" s="1"/>
  <c r="AE78" i="1"/>
  <c r="AD78" i="1"/>
  <c r="AD77" i="1"/>
  <c r="AD79" i="1" s="1"/>
  <c r="AE75" i="1"/>
  <c r="AD75" i="1"/>
  <c r="AD74" i="1"/>
  <c r="AD76" i="1" s="1"/>
  <c r="AE72" i="1"/>
  <c r="AD72" i="1"/>
  <c r="AD71" i="1"/>
  <c r="AE69" i="1"/>
  <c r="AD69" i="1"/>
  <c r="AD68" i="1"/>
  <c r="AD70" i="1" s="1"/>
  <c r="AE66" i="1"/>
  <c r="AD66" i="1"/>
  <c r="AD65" i="1"/>
  <c r="AD67" i="1" s="1"/>
  <c r="AE63" i="1"/>
  <c r="AD63" i="1"/>
  <c r="AD62" i="1"/>
  <c r="AD64" i="1" s="1"/>
  <c r="AE60" i="1"/>
  <c r="AD60" i="1"/>
  <c r="AD59" i="1"/>
  <c r="AD61" i="1" s="1"/>
  <c r="AE57" i="1"/>
  <c r="AD57" i="1"/>
  <c r="AD56" i="1"/>
  <c r="AD58" i="1" s="1"/>
  <c r="AE54" i="1"/>
  <c r="AD54" i="1"/>
  <c r="AD53" i="1"/>
  <c r="AD55" i="1" s="1"/>
  <c r="AE51" i="1"/>
  <c r="AD51" i="1"/>
  <c r="AD50" i="1"/>
  <c r="AD52" i="1" s="1"/>
  <c r="AE48" i="1"/>
  <c r="AD48" i="1"/>
  <c r="AD47" i="1"/>
  <c r="AD49" i="1" s="1"/>
  <c r="AE45" i="1"/>
  <c r="AD45" i="1"/>
  <c r="AD44" i="1"/>
  <c r="AD46" i="1" s="1"/>
  <c r="AE42" i="1"/>
  <c r="AD42" i="1"/>
  <c r="AD41" i="1"/>
  <c r="AD43" i="1" s="1"/>
  <c r="AE39" i="1"/>
  <c r="AD39" i="1"/>
  <c r="AD38" i="1"/>
  <c r="AD40" i="1" s="1"/>
  <c r="AE36" i="1"/>
  <c r="AD36" i="1"/>
  <c r="AD35" i="1"/>
  <c r="AD37" i="1" s="1"/>
  <c r="AE33" i="1"/>
  <c r="AD33" i="1"/>
  <c r="AD32" i="1"/>
  <c r="AD34" i="1" s="1"/>
  <c r="AE30" i="1"/>
  <c r="AD30" i="1"/>
  <c r="AD29" i="1"/>
  <c r="AD31" i="1" s="1"/>
  <c r="AE27" i="1"/>
  <c r="AD27" i="1"/>
  <c r="AD26" i="1"/>
  <c r="AD28" i="1" s="1"/>
  <c r="AE24" i="1"/>
  <c r="AD24" i="1"/>
  <c r="AD23" i="1"/>
  <c r="AD25" i="1" s="1"/>
  <c r="AE21" i="1"/>
  <c r="AD21" i="1"/>
  <c r="AD20" i="1"/>
  <c r="AD22" i="1" s="1"/>
  <c r="AE18" i="1"/>
  <c r="AD18" i="1"/>
  <c r="AD17" i="1"/>
  <c r="AD19" i="1" s="1"/>
  <c r="AE15" i="1"/>
  <c r="AD15" i="1"/>
  <c r="AD14" i="1"/>
  <c r="AD16" i="1" s="1"/>
  <c r="AE12" i="1"/>
  <c r="AD12" i="1"/>
  <c r="AD11" i="1"/>
  <c r="AC132" i="1"/>
  <c r="AD132" i="1" s="1"/>
  <c r="AC128" i="1"/>
  <c r="AD128" i="1" s="1"/>
  <c r="AC129" i="1"/>
  <c r="AC130" i="1" s="1"/>
  <c r="J150" i="2"/>
  <c r="H150" i="2"/>
  <c r="K150" i="2"/>
  <c r="AD97" i="1" l="1"/>
  <c r="AD129" i="1"/>
  <c r="AD73" i="1"/>
  <c r="Z129" i="1"/>
  <c r="Z128" i="1"/>
  <c r="J27" i="4" l="1"/>
  <c r="AB85" i="1"/>
  <c r="L133" i="2"/>
  <c r="AM127" i="1"/>
  <c r="AB127" i="1"/>
  <c r="L140" i="2"/>
  <c r="AM64" i="1" l="1"/>
  <c r="AM25" i="1"/>
  <c r="AM22" i="1"/>
  <c r="AM19" i="1"/>
  <c r="J31" i="4"/>
  <c r="J26" i="4"/>
  <c r="D33" i="4"/>
  <c r="E33" i="4"/>
  <c r="F33" i="4"/>
  <c r="G33" i="4"/>
  <c r="H33" i="4"/>
  <c r="I33" i="4"/>
  <c r="C33" i="4"/>
  <c r="B33" i="4"/>
  <c r="J62" i="3"/>
  <c r="J48" i="3"/>
  <c r="J16" i="3"/>
  <c r="AB16" i="1"/>
  <c r="AB40" i="1"/>
  <c r="AB31" i="1"/>
  <c r="AB25" i="1"/>
  <c r="AB22" i="1"/>
  <c r="AB67" i="1"/>
  <c r="AB61" i="1"/>
  <c r="AB58" i="1"/>
  <c r="AB55" i="1"/>
  <c r="AB52" i="1"/>
  <c r="AB49" i="1"/>
  <c r="AB103" i="1"/>
  <c r="AB106" i="1"/>
  <c r="AB121" i="1"/>
  <c r="AB118" i="1"/>
  <c r="AB112" i="1"/>
  <c r="AB128" i="1"/>
  <c r="AB129" i="1"/>
  <c r="L147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32" i="2"/>
  <c r="L131" i="2"/>
  <c r="L130" i="2"/>
  <c r="AB130" i="1" l="1"/>
  <c r="AB132" i="1"/>
  <c r="AK127" i="1"/>
  <c r="AK124" i="1"/>
  <c r="AK121" i="1"/>
  <c r="AK118" i="1"/>
  <c r="AK109" i="1"/>
  <c r="AK106" i="1"/>
  <c r="AK103" i="1"/>
  <c r="AK100" i="1"/>
  <c r="AK97" i="1"/>
  <c r="AK94" i="1"/>
  <c r="AK91" i="1"/>
  <c r="AK88" i="1"/>
  <c r="AK85" i="1"/>
  <c r="AK82" i="1"/>
  <c r="AK79" i="1"/>
  <c r="AK76" i="1"/>
  <c r="AK73" i="1"/>
  <c r="AK70" i="1"/>
  <c r="AK67" i="1"/>
  <c r="AK64" i="1"/>
  <c r="AK61" i="1"/>
  <c r="AK58" i="1"/>
  <c r="AK55" i="1"/>
  <c r="AK52" i="1"/>
  <c r="AK49" i="1"/>
  <c r="AK46" i="1"/>
  <c r="AK43" i="1"/>
  <c r="AK40" i="1"/>
  <c r="AK37" i="1"/>
  <c r="AK34" i="1"/>
  <c r="AK31" i="1"/>
  <c r="AK28" i="1"/>
  <c r="AK25" i="1"/>
  <c r="AK22" i="1"/>
  <c r="AK19" i="1"/>
  <c r="AK16" i="1"/>
  <c r="AK13" i="1"/>
  <c r="AA128" i="1" l="1"/>
  <c r="AA129" i="1"/>
  <c r="AA130" i="1" s="1"/>
  <c r="AA132" i="1"/>
  <c r="AA97" i="1"/>
  <c r="AA73" i="1"/>
  <c r="L129" i="2"/>
  <c r="L128" i="2"/>
  <c r="Z112" i="1" l="1"/>
  <c r="Z100" i="1"/>
  <c r="Z16" i="1"/>
  <c r="Z67" i="1"/>
  <c r="Z49" i="1"/>
  <c r="Z31" i="1"/>
  <c r="L122" i="2"/>
  <c r="L123" i="2"/>
  <c r="L124" i="2"/>
  <c r="L125" i="2"/>
  <c r="L126" i="2"/>
  <c r="L127" i="2"/>
  <c r="Z132" i="1" l="1"/>
  <c r="Z130" i="1" l="1"/>
  <c r="AM88" i="1" l="1"/>
  <c r="J25" i="4" l="1"/>
  <c r="J30" i="4"/>
  <c r="J23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J38" i="4"/>
  <c r="J44" i="4"/>
  <c r="J49" i="4"/>
  <c r="J52" i="4"/>
  <c r="B54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W130" i="1" s="1"/>
  <c r="V132" i="1"/>
  <c r="U132" i="1"/>
  <c r="V129" i="1"/>
  <c r="U129" i="1"/>
  <c r="V128" i="1"/>
  <c r="U128" i="1"/>
  <c r="V130" i="1" l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M79" i="1"/>
  <c r="AM121" i="1"/>
  <c r="Q121" i="1"/>
  <c r="Q79" i="1"/>
  <c r="Q58" i="1"/>
  <c r="Q49" i="1"/>
  <c r="Q28" i="1"/>
  <c r="AM28" i="1"/>
  <c r="AM16" i="1"/>
  <c r="Q16" i="1"/>
  <c r="Q100" i="1"/>
  <c r="Q70" i="1"/>
  <c r="Q67" i="1"/>
  <c r="Q40" i="1"/>
  <c r="Q37" i="1"/>
  <c r="Q34" i="1"/>
  <c r="AM37" i="1"/>
  <c r="K71" i="6" l="1"/>
  <c r="AM124" i="1"/>
  <c r="AM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N132" i="1" l="1"/>
  <c r="N129" i="1"/>
  <c r="N130" i="1" s="1"/>
  <c r="N128" i="1"/>
  <c r="N94" i="1"/>
  <c r="L68" i="2"/>
  <c r="AK129" i="1" l="1"/>
  <c r="AK128" i="1"/>
  <c r="A128" i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86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99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M109" i="1" s="1"/>
  <c r="A106" i="1"/>
  <c r="AM106" i="1" s="1"/>
  <c r="A103" i="1"/>
  <c r="A100" i="1"/>
  <c r="A97" i="1"/>
  <c r="A94" i="1"/>
  <c r="AM94" i="1" s="1"/>
  <c r="A91" i="1"/>
  <c r="A88" i="1"/>
  <c r="A85" i="1"/>
  <c r="AM85" i="1" s="1"/>
  <c r="A82" i="1"/>
  <c r="A79" i="1"/>
  <c r="A76" i="1"/>
  <c r="A73" i="1"/>
  <c r="A70" i="1"/>
  <c r="A67" i="1"/>
  <c r="A61" i="1"/>
  <c r="A58" i="1"/>
  <c r="AM58" i="1" s="1"/>
  <c r="A55" i="1"/>
  <c r="A52" i="1"/>
  <c r="AM52" i="1" s="1"/>
  <c r="A49" i="1"/>
  <c r="A46" i="1"/>
  <c r="AM46" i="1" s="1"/>
  <c r="A43" i="1"/>
  <c r="A40" i="1"/>
  <c r="A37" i="1"/>
  <c r="A34" i="1"/>
  <c r="AM34" i="1" s="1"/>
  <c r="A31" i="1"/>
  <c r="A28" i="1"/>
  <c r="A25" i="1"/>
  <c r="A22" i="1"/>
  <c r="A16" i="1"/>
  <c r="A13" i="1"/>
  <c r="AM70" i="1" l="1"/>
  <c r="AM82" i="1"/>
  <c r="AM55" i="1"/>
  <c r="AM103" i="1"/>
  <c r="AM76" i="1"/>
  <c r="AM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51" i="4"/>
  <c r="J46" i="4"/>
  <c r="J39" i="4"/>
  <c r="J37" i="4"/>
  <c r="J47" i="4"/>
  <c r="J41" i="4"/>
  <c r="J13" i="4"/>
  <c r="J45" i="4"/>
  <c r="J50" i="4"/>
  <c r="J43" i="4"/>
  <c r="J22" i="4"/>
  <c r="J21" i="4"/>
  <c r="J19" i="4"/>
  <c r="J29" i="4"/>
  <c r="J48" i="4"/>
  <c r="J16" i="4"/>
  <c r="J42" i="4"/>
  <c r="J15" i="4"/>
  <c r="J40" i="4"/>
  <c r="J28" i="4"/>
  <c r="J11" i="4"/>
  <c r="J20" i="4"/>
  <c r="J18" i="4"/>
  <c r="J14" i="4"/>
  <c r="J17" i="4"/>
  <c r="J10" i="4"/>
  <c r="J24" i="4"/>
  <c r="J12" i="4"/>
  <c r="J70" i="3"/>
  <c r="J30" i="3"/>
  <c r="L11" i="2"/>
  <c r="L10" i="2"/>
  <c r="L7" i="2"/>
  <c r="J33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J101" i="3"/>
  <c r="L150" i="2"/>
  <c r="K44" i="6"/>
  <c r="K14" i="5"/>
  <c r="I68" i="5"/>
  <c r="K74" i="5"/>
  <c r="AI131" i="1"/>
  <c r="E132" i="1"/>
  <c r="AD13" i="1"/>
  <c r="AM13" i="1" s="1"/>
  <c r="K99" i="6" l="1"/>
  <c r="K39" i="6"/>
  <c r="K91" i="5"/>
  <c r="K37" i="5"/>
  <c r="K68" i="5"/>
  <c r="AM100" i="1"/>
  <c r="AM67" i="1"/>
  <c r="AM49" i="1"/>
  <c r="AE129" i="1"/>
  <c r="F130" i="1"/>
  <c r="AK130" i="1"/>
  <c r="D132" i="1"/>
  <c r="F132" i="1"/>
  <c r="G132" i="1"/>
  <c r="I132" i="1"/>
  <c r="AM61" i="1"/>
  <c r="AM73" i="1"/>
  <c r="A130" i="1"/>
  <c r="AM31" i="1"/>
  <c r="AM43" i="1"/>
  <c r="AM91" i="1"/>
  <c r="D130" i="1"/>
  <c r="G130" i="1"/>
  <c r="E130" i="1"/>
  <c r="I130" i="1"/>
  <c r="AM97" i="1"/>
  <c r="AD130" i="1"/>
</calcChain>
</file>

<file path=xl/sharedStrings.xml><?xml version="1.0" encoding="utf-8"?>
<sst xmlns="http://schemas.openxmlformats.org/spreadsheetml/2006/main" count="1791" uniqueCount="542">
  <si>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</si>
  <si>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</si>
  <si>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</si>
  <si>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</si>
  <si>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</si>
  <si>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</si>
  <si>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</si>
  <si>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</si>
  <si>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</si>
  <si>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</si>
  <si>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</si>
  <si>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</si>
  <si>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</si>
  <si>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</si>
  <si>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</si>
  <si>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</si>
  <si>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</si>
  <si>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</si>
  <si>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</si>
  <si>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</si>
  <si>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</si>
  <si>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</si>
  <si>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</si>
  <si>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</si>
  <si>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</si>
  <si>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</si>
  <si>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</si>
  <si>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</si>
  <si>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</si>
  <si>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</si>
  <si>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</si>
  <si>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</si>
  <si>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</si>
  <si>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</si>
  <si>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</si>
  <si>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</si>
  <si>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</si>
  <si>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</si>
  <si>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</si>
  <si>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</si>
  <si>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</si>
  <si>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</si>
  <si>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</si>
  <si>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</si>
  <si>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</si>
  <si>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</si>
  <si>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</si>
  <si>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</si>
  <si>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</si>
  <si>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</si>
  <si>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</si>
  <si>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</si>
  <si>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</si>
  <si>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</si>
  <si>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</si>
  <si>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</si>
  <si>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</si>
  <si>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</si>
  <si>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</si>
  <si>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</si>
  <si>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</si>
  <si>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</si>
  <si>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</si>
  <si>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</si>
  <si>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</si>
  <si>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</si>
  <si>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</si>
  <si>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</si>
  <si>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</si>
  <si>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</si>
  <si>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</si>
  <si>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</si>
  <si>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</si>
  <si>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</si>
  <si>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</si>
  <si>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</si>
  <si>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</si>
  <si>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</si>
  <si>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</si>
  <si>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</si>
  <si>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</si>
  <si>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</si>
  <si>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</si>
  <si>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</si>
  <si>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</si>
  <si>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</si>
  <si>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</si>
  <si>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</si>
  <si>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</si>
  <si>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</si>
  <si>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</si>
  <si>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</si>
  <si>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</si>
  <si>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</si>
  <si>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</si>
  <si>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</si>
  <si>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</si>
  <si>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</si>
  <si>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</si>
  <si>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</si>
  <si>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</si>
  <si>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</si>
  <si>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</si>
  <si>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</si>
  <si>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</si>
  <si>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</si>
  <si>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</si>
  <si>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</si>
  <si>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</si>
  <si>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</si>
  <si>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</si>
  <si>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</si>
  <si>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</si>
  <si>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</si>
  <si>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</si>
  <si>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</si>
  <si>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</si>
  <si>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</si>
  <si>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</si>
  <si>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</si>
  <si>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</si>
  <si>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</si>
  <si>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</si>
  <si>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</si>
  <si>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</si>
  <si>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</si>
  <si>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</si>
  <si>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</si>
  <si>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</si>
  <si>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</si>
  <si>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</si>
  <si>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</si>
  <si>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</si>
  <si>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</si>
  <si>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</si>
  <si>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</si>
  <si>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</si>
  <si>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</si>
  <si>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</si>
  <si>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</si>
  <si>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</si>
  <si>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</si>
  <si>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</si>
  <si>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</si>
  <si>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</si>
  <si>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</si>
  <si>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</si>
  <si>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</si>
  <si>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</si>
  <si>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</si>
  <si>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</si>
  <si>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</si>
  <si>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</si>
  <si>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</si>
  <si>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</si>
  <si>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</si>
  <si>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</si>
  <si>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</si>
  <si>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</si>
  <si>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</si>
  <si>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</si>
  <si>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</si>
  <si>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</si>
  <si>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</si>
  <si>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</si>
  <si>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</si>
  <si>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</si>
  <si>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</si>
  <si>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</si>
  <si>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</si>
  <si>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</si>
  <si>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</si>
  <si>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</si>
  <si>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</si>
  <si>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</si>
  <si>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</si>
  <si>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</si>
  <si>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</si>
  <si>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</si>
  <si>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</si>
  <si>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</si>
  <si>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</si>
  <si>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</si>
  <si>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</si>
  <si>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</si>
  <si>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</si>
  <si>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</si>
  <si>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</si>
  <si>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</si>
  <si>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</si>
  <si>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</si>
  <si>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</si>
  <si>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</si>
  <si>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</si>
  <si>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</si>
  <si>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</si>
  <si>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</si>
  <si>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</si>
  <si>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</si>
  <si>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</si>
  <si>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</si>
  <si>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</si>
  <si>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</si>
  <si>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</si>
  <si>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</si>
  <si>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</si>
  <si>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</si>
  <si>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</si>
  <si>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</si>
  <si>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</si>
  <si>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</si>
  <si>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</si>
  <si>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</si>
  <si>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</si>
  <si>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</si>
  <si>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</si>
  <si>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</si>
  <si>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</si>
  <si>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</si>
  <si>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</si>
  <si>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</si>
  <si>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</si>
  <si>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</si>
  <si>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</si>
  <si>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</si>
  <si>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</si>
  <si>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</si>
  <si>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</si>
  <si>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</si>
  <si>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</si>
  <si>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</si>
  <si>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</si>
  <si>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</si>
  <si>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</si>
  <si>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</si>
  <si>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</si>
  <si>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</si>
  <si>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</si>
  <si>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</si>
  <si>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</si>
  <si>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</si>
  <si>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</si>
  <si>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</si>
  <si>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</si>
  <si>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</si>
  <si>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</si>
  <si>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</si>
  <si>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</si>
  <si>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</si>
  <si>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</si>
  <si>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</si>
  <si>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</si>
  <si>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</si>
  <si>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</si>
  <si>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</si>
  <si>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</si>
  <si>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</si>
  <si>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</si>
  <si>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</si>
  <si>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</si>
  <si>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</si>
  <si>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</si>
  <si>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</si>
  <si>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</si>
  <si>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</si>
  <si>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</si>
  <si>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</si>
  <si>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</si>
  <si>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</si>
  <si>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</si>
  <si>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</si>
  <si>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</si>
  <si>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</si>
  <si>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</si>
  <si>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</si>
  <si>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</si>
  <si>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</si>
  <si>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</si>
  <si>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</si>
  <si>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</si>
  <si>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</si>
  <si>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</si>
  <si>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</si>
  <si>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</si>
  <si>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</si>
  <si>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</si>
  <si>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</si>
  <si>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</si>
  <si>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</si>
  <si>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</si>
  <si>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</si>
  <si>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</si>
  <si>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</si>
  <si>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</si>
  <si>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</si>
  <si>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</si>
  <si>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</si>
  <si>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</si>
  <si>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</si>
  <si>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</si>
  <si>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</si>
  <si>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</si>
  <si>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</si>
  <si>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</si>
  <si>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</si>
  <si>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</si>
  <si>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</si>
  <si>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</si>
  <si>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</si>
  <si>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</si>
  <si>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</si>
  <si>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</si>
  <si>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</si>
  <si>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</si>
  <si>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</si>
  <si>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</si>
  <si>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</si>
  <si>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</si>
  <si>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</si>
  <si>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</si>
  <si>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</si>
  <si>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</si>
  <si>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</si>
  <si>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</si>
  <si>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</si>
  <si>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</si>
  <si>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</si>
  <si>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</si>
  <si>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</si>
  <si>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</si>
  <si>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</si>
  <si>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</si>
  <si>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</si>
  <si>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</si>
  <si>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</si>
  <si>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</si>
  <si>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</si>
  <si>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</si>
  <si>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</si>
  <si>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</si>
  <si>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</si>
  <si>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</si>
  <si>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</si>
  <si>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</si>
  <si>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</si>
  <si>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</si>
  <si>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</si>
  <si>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</si>
  <si>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</si>
  <si>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</si>
  <si>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</si>
  <si>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</si>
  <si>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</si>
  <si>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</si>
  <si>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</si>
  <si>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</si>
  <si>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</si>
  <si>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</si>
  <si>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</si>
  <si>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</si>
  <si>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</si>
  <si>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</si>
  <si>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</si>
  <si>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</si>
  <si>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</si>
  <si>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</si>
  <si>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</si>
  <si>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</si>
  <si>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</si>
  <si>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</si>
  <si>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</si>
  <si>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</si>
  <si>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</si>
  <si>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</si>
  <si>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</si>
  <si>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</si>
  <si>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</si>
  <si>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</si>
  <si>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</si>
  <si>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</si>
  <si>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</si>
  <si>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</si>
  <si>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</si>
  <si>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</si>
  <si>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</si>
  <si>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</si>
  <si>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</si>
  <si>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</si>
  <si>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</si>
  <si>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</si>
  <si>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</si>
  <si>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</si>
  <si>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</si>
  <si>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</si>
  <si>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</si>
  <si>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Un Vire ne fait pas l'autre !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</si>
  <si>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</si>
  <si>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</si>
  <si>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</si>
  <si>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</si>
  <si>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</si>
  <si>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</si>
  <si>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</si>
  <si>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</si>
  <si>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</si>
  <si>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</si>
  <si>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</si>
  <si>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</si>
  <si>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</si>
  <si>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</si>
  <si>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</si>
  <si>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</si>
  <si>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</si>
  <si>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</si>
  <si>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</si>
  <si>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</si>
  <si>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</si>
  <si>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</si>
  <si>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</si>
  <si>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</si>
  <si>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pas trouvé grand-chose !</t>
  </si>
  <si>
    <t>fidèle à lui-même !</t>
  </si>
  <si>
    <t>bon début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</si>
  <si>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</si>
  <si>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</si>
  <si>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</si>
  <si>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</si>
  <si>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</si>
  <si>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</si>
  <si>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</si>
  <si>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</si>
  <si>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</si>
  <si>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</si>
  <si>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</si>
  <si>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</si>
  <si>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</si>
  <si>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</si>
  <si>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</si>
  <si>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ça va mieux !</t>
  </si>
  <si>
    <t>a fait ce qu'il fallait pour le titre !</t>
  </si>
  <si>
    <t>on progresse doucement, avant</t>
  </si>
  <si>
    <t>l'accélération !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</si>
  <si>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</si>
  <si>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</si>
  <si>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</si>
  <si>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</si>
  <si>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</si>
  <si>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</si>
  <si>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</si>
  <si>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</si>
  <si>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</si>
  <si>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</si>
  <si>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dans la moyenne, comme papa !</t>
  </si>
  <si>
    <t>retour très correct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</si>
  <si>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</si>
  <si>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</si>
  <si>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</si>
  <si>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</si>
  <si>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</si>
  <si>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</si>
  <si>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</si>
  <si>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</si>
  <si>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</si>
  <si>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</si>
  <si>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</si>
  <si>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</si>
  <si>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</si>
  <si>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</si>
  <si>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</si>
  <si>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</si>
  <si>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</si>
  <si>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</si>
  <si>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</si>
  <si>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</si>
  <si>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</si>
  <si>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</si>
  <si>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 xml:space="preserve">pas de petites lignes, mais une seule </t>
  </si>
  <si>
    <t>grosse !</t>
  </si>
  <si>
    <t>J 1  jeunes</t>
  </si>
  <si>
    <t>4 ème</t>
  </si>
  <si>
    <t>5 ème</t>
  </si>
  <si>
    <t>J 1 jeunes</t>
  </si>
  <si>
    <t>DEC</t>
  </si>
  <si>
    <t>1  ère</t>
  </si>
  <si>
    <t>vétérans 1 dames depart</t>
  </si>
  <si>
    <t>vétérans 1 hom. depart</t>
  </si>
  <si>
    <t>vétérans</t>
  </si>
  <si>
    <t>départ.</t>
  </si>
  <si>
    <t>vétérans 2 dames depart</t>
  </si>
  <si>
    <t>Canteux Andrée</t>
  </si>
  <si>
    <t>vétérans 3 dames depart</t>
  </si>
  <si>
    <t>vétérans 2 hom. depart</t>
  </si>
  <si>
    <t>1  er</t>
  </si>
  <si>
    <t>Canteux Thierry</t>
  </si>
  <si>
    <t>12 ème</t>
  </si>
  <si>
    <t>16 ème</t>
  </si>
  <si>
    <t>7 ème</t>
  </si>
  <si>
    <t>vétérans 3 hom. depart</t>
  </si>
  <si>
    <t xml:space="preserve">Championne départ vétéran 1 </t>
  </si>
  <si>
    <t xml:space="preserve">Champion départ vétéran 2 </t>
  </si>
  <si>
    <t xml:space="preserve">Champion départ vétéran 3 </t>
  </si>
  <si>
    <t>GANNE  Gilles</t>
  </si>
  <si>
    <t>TASSET  Daniel</t>
  </si>
  <si>
    <t>depart  veteran 1</t>
  </si>
  <si>
    <t>depart  veteran 2</t>
  </si>
  <si>
    <t>depart  veteran 3</t>
  </si>
  <si>
    <t>CANTEUX Andrée,</t>
  </si>
  <si>
    <t>GRESSELIN  Cyrille</t>
  </si>
  <si>
    <t>LAROQUE Elisabeth</t>
  </si>
  <si>
    <t xml:space="preserve"> 22 PODIUMS : hors 1 ère place</t>
  </si>
  <si>
    <t>MARIETTE Laure  ( avec Cathy ROUX de La Rochelle )</t>
  </si>
  <si>
    <t>Vernay Annie</t>
  </si>
  <si>
    <t>Championne départ vétéran 2</t>
  </si>
  <si>
    <t>LEPRINE Christine</t>
  </si>
  <si>
    <t>9 TITRES</t>
  </si>
  <si>
    <t>très bonne entrée !</t>
  </si>
  <si>
    <t>meilleure moyenne de la journée,</t>
  </si>
  <si>
    <t>et titre en prime !</t>
  </si>
  <si>
    <t>laborieux, mais titre !</t>
  </si>
  <si>
    <t>la perf chez les dames, titre inclus !</t>
  </si>
  <si>
    <t>c'est quoi, ce bowling ?</t>
  </si>
  <si>
    <t>fallait rétablir, c'est fait !</t>
  </si>
  <si>
    <t>doit être athée !</t>
  </si>
  <si>
    <t>et le retour se poursuit !</t>
  </si>
  <si>
    <t>meilleure moyenne mais pénalisée</t>
  </si>
  <si>
    <t>par le bonus !</t>
  </si>
  <si>
    <t xml:space="preserve">a abandonné : blessure, putain de </t>
  </si>
  <si>
    <t>pistes ?</t>
  </si>
  <si>
    <t>peut mieux faire !</t>
  </si>
  <si>
    <t xml:space="preserve">revient dans la moyenne, mais </t>
  </si>
  <si>
    <t>s'est décidé à jouer !</t>
  </si>
  <si>
    <t>a eu 2 absences mais a fini très fort !</t>
  </si>
  <si>
    <t>joue en alternance !</t>
  </si>
  <si>
    <t>entrée dans la norme !</t>
  </si>
  <si>
    <t>entrée très correcte !</t>
  </si>
  <si>
    <t>de laine )</t>
  </si>
  <si>
    <t>saint-lô : bad lanes ! ( et non pas bas</t>
  </si>
  <si>
    <t>battue pas tata, ça va la motiver !</t>
  </si>
  <si>
    <t>J 2  jeunes</t>
  </si>
  <si>
    <t>J 2 jeunes</t>
  </si>
  <si>
    <t>Hubert n'aurait pas jeté un sort ? ( 1 )</t>
  </si>
  <si>
    <t>Hubert n'aurait pas jeté un sort ? ( 2 )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</si>
</sst>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  <font>
      <b/>
      <sz val="11"/>
      <color theme="6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Fill="1" applyBorder="1"/>
    <xf numFmtId="0" fontId="1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  <xf numFmtId="0" fontId="17" fillId="1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FF00"/>
      <color rgb="FFD0A3FD"/>
      <color rgb="FFFF0066"/>
      <color rgb="FF00FF00"/>
      <color rgb="FFD9D9D9"/>
      <color rgb="FFFCD5B4"/>
      <color rgb="FFFF00FF"/>
      <color rgb="FF33CC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2"/>
  <sheetViews>
    <sheetView tabSelected="1" topLeftCell="P1" workbookViewId="0">
      <selection activeCell="X81" sqref="X81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29" width="9.7109375" customWidth="1"/>
    <col min="30" max="30" width="10.7109375" customWidth="1"/>
    <col min="31" max="31" width="8.5703125" customWidth="1"/>
    <col min="34" max="34" width="13.5703125" customWidth="1"/>
    <col min="35" max="35" width="12.42578125" customWidth="1"/>
    <col min="36" max="36" width="2.28515625" customWidth="1"/>
    <col min="37" max="37" width="9.28515625" customWidth="1"/>
    <col min="38" max="38" width="2.42578125" customWidth="1"/>
    <col min="39" max="39" width="9.85546875" customWidth="1"/>
  </cols>
  <sheetData>
    <row r="1" spans="1:39" ht="15.75" x14ac:dyDescent="0.25">
      <c r="A1" s="64" t="s">
        <v>249</v>
      </c>
    </row>
    <row r="4" spans="1:39" x14ac:dyDescent="0.25">
      <c r="A4" s="1"/>
      <c r="B4" s="155" t="s">
        <v>0</v>
      </c>
      <c r="C4" s="2"/>
      <c r="D4" s="118" t="s">
        <v>1</v>
      </c>
      <c r="E4" s="118" t="s">
        <v>265</v>
      </c>
      <c r="F4" s="118" t="s">
        <v>271</v>
      </c>
      <c r="G4" s="118" t="s">
        <v>3</v>
      </c>
      <c r="H4" s="118" t="s">
        <v>303</v>
      </c>
      <c r="I4" s="118" t="s">
        <v>2</v>
      </c>
      <c r="J4" s="118" t="s">
        <v>1</v>
      </c>
      <c r="K4" s="180" t="s">
        <v>318</v>
      </c>
      <c r="L4" s="180" t="s">
        <v>341</v>
      </c>
      <c r="M4" s="118" t="s">
        <v>1</v>
      </c>
      <c r="N4" s="118" t="s">
        <v>271</v>
      </c>
      <c r="O4" s="118" t="s">
        <v>1</v>
      </c>
      <c r="P4" s="118" t="s">
        <v>271</v>
      </c>
      <c r="Q4" s="118" t="s">
        <v>265</v>
      </c>
      <c r="R4" s="118" t="s">
        <v>2</v>
      </c>
      <c r="S4" s="118" t="s">
        <v>1</v>
      </c>
      <c r="T4" s="118" t="s">
        <v>432</v>
      </c>
      <c r="U4" s="118" t="s">
        <v>1</v>
      </c>
      <c r="V4" s="118" t="s">
        <v>2</v>
      </c>
      <c r="W4" s="118" t="s">
        <v>265</v>
      </c>
      <c r="X4" s="118" t="s">
        <v>1</v>
      </c>
      <c r="Y4" s="118" t="s">
        <v>2</v>
      </c>
      <c r="Z4" s="118" t="s">
        <v>1</v>
      </c>
      <c r="AA4" s="118" t="s">
        <v>271</v>
      </c>
      <c r="AB4" s="118" t="s">
        <v>2</v>
      </c>
      <c r="AC4" s="118" t="s">
        <v>2</v>
      </c>
      <c r="AD4" s="129"/>
      <c r="AE4" s="130"/>
      <c r="AI4" s="4"/>
      <c r="AK4" s="5"/>
      <c r="AM4" s="6" t="s">
        <v>4</v>
      </c>
    </row>
    <row r="5" spans="1:39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302</v>
      </c>
      <c r="J5" s="131"/>
      <c r="K5" s="131"/>
      <c r="L5" s="131"/>
      <c r="M5" s="131"/>
      <c r="N5" s="131"/>
      <c r="O5" s="131"/>
      <c r="P5" s="131"/>
      <c r="Q5" s="131"/>
      <c r="R5" s="131" t="s">
        <v>302</v>
      </c>
      <c r="S5" s="131"/>
      <c r="T5" s="131"/>
      <c r="U5" s="131"/>
      <c r="V5" s="131" t="s">
        <v>302</v>
      </c>
      <c r="W5" s="131"/>
      <c r="X5" s="131"/>
      <c r="Y5" s="131" t="s">
        <v>302</v>
      </c>
      <c r="Z5" s="131"/>
      <c r="AA5" s="131"/>
      <c r="AB5" s="131" t="s">
        <v>302</v>
      </c>
      <c r="AC5" s="131" t="s">
        <v>302</v>
      </c>
      <c r="AD5" s="236" t="s">
        <v>254</v>
      </c>
      <c r="AE5" s="237"/>
      <c r="AI5" s="8"/>
      <c r="AK5" s="9" t="s">
        <v>6</v>
      </c>
      <c r="AM5" s="10" t="s">
        <v>7</v>
      </c>
    </row>
    <row r="6" spans="1:39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3">
        <v>43758</v>
      </c>
      <c r="M6" s="203">
        <v>43758</v>
      </c>
      <c r="N6" s="203">
        <v>43772</v>
      </c>
      <c r="O6" s="203">
        <v>43779</v>
      </c>
      <c r="P6" s="203">
        <v>43779</v>
      </c>
      <c r="Q6" s="203">
        <v>43786</v>
      </c>
      <c r="R6" s="203">
        <v>43786</v>
      </c>
      <c r="S6" s="203">
        <v>43786</v>
      </c>
      <c r="T6" s="203">
        <v>43793</v>
      </c>
      <c r="U6" s="203">
        <v>43793</v>
      </c>
      <c r="V6" s="203">
        <v>43793</v>
      </c>
      <c r="W6" s="203">
        <v>43793</v>
      </c>
      <c r="X6" s="203">
        <v>43799</v>
      </c>
      <c r="Y6" s="203">
        <v>43800</v>
      </c>
      <c r="Z6" s="203">
        <v>43807</v>
      </c>
      <c r="AA6" s="203">
        <v>43814</v>
      </c>
      <c r="AB6" s="203">
        <v>43821</v>
      </c>
      <c r="AC6" s="203">
        <v>43842</v>
      </c>
      <c r="AD6" s="132"/>
      <c r="AE6" s="133"/>
      <c r="AI6" s="4"/>
      <c r="AK6" s="9" t="s">
        <v>5</v>
      </c>
      <c r="AM6" s="10" t="s">
        <v>9</v>
      </c>
    </row>
    <row r="7" spans="1:39" x14ac:dyDescent="0.25">
      <c r="A7" s="150" t="s">
        <v>281</v>
      </c>
      <c r="B7" s="156" t="s">
        <v>10</v>
      </c>
      <c r="C7" s="7"/>
      <c r="D7" s="121" t="s">
        <v>11</v>
      </c>
      <c r="E7" s="121" t="s">
        <v>11</v>
      </c>
      <c r="F7" s="134" t="s">
        <v>272</v>
      </c>
      <c r="G7" s="134" t="s">
        <v>274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379</v>
      </c>
      <c r="P7" s="134" t="s">
        <v>379</v>
      </c>
      <c r="Q7" s="134" t="s">
        <v>379</v>
      </c>
      <c r="R7" s="134" t="s">
        <v>379</v>
      </c>
      <c r="S7" s="134" t="s">
        <v>379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451</v>
      </c>
      <c r="Z7" s="134" t="s">
        <v>11</v>
      </c>
      <c r="AA7" s="134" t="s">
        <v>481</v>
      </c>
      <c r="AB7" s="134" t="s">
        <v>486</v>
      </c>
      <c r="AC7" s="134" t="s">
        <v>539</v>
      </c>
      <c r="AD7" s="126" t="s">
        <v>13</v>
      </c>
      <c r="AE7" s="126" t="s">
        <v>14</v>
      </c>
      <c r="AI7" s="4"/>
      <c r="AK7" s="9" t="s">
        <v>15</v>
      </c>
      <c r="AM7" s="10" t="s">
        <v>16</v>
      </c>
    </row>
    <row r="8" spans="1:39" x14ac:dyDescent="0.25">
      <c r="A8" s="150"/>
      <c r="B8" s="156" t="s">
        <v>17</v>
      </c>
      <c r="C8" s="7"/>
      <c r="D8" s="121"/>
      <c r="E8" s="121"/>
      <c r="F8" s="134"/>
      <c r="G8" s="134" t="s">
        <v>275</v>
      </c>
      <c r="H8" s="134" t="s">
        <v>304</v>
      </c>
      <c r="I8" s="134" t="s">
        <v>278</v>
      </c>
      <c r="J8" s="134" t="s">
        <v>18</v>
      </c>
      <c r="K8" s="134" t="s">
        <v>279</v>
      </c>
      <c r="L8" s="134">
        <v>43500</v>
      </c>
      <c r="M8" s="134" t="s">
        <v>353</v>
      </c>
      <c r="N8" s="134" t="s">
        <v>12</v>
      </c>
      <c r="O8" s="134" t="s">
        <v>366</v>
      </c>
      <c r="P8" s="134" t="s">
        <v>366</v>
      </c>
      <c r="Q8" s="134" t="s">
        <v>402</v>
      </c>
      <c r="R8" s="134" t="s">
        <v>402</v>
      </c>
      <c r="S8" s="134" t="s">
        <v>366</v>
      </c>
      <c r="T8" s="134" t="s">
        <v>279</v>
      </c>
      <c r="U8" s="134" t="s">
        <v>278</v>
      </c>
      <c r="V8" s="134" t="s">
        <v>18</v>
      </c>
      <c r="W8" s="134" t="s">
        <v>18</v>
      </c>
      <c r="X8" s="134" t="s">
        <v>274</v>
      </c>
      <c r="Y8" s="134" t="s">
        <v>274</v>
      </c>
      <c r="Z8" s="134" t="s">
        <v>468</v>
      </c>
      <c r="AA8" s="134"/>
      <c r="AB8" s="134" t="s">
        <v>487</v>
      </c>
      <c r="AC8" s="134"/>
      <c r="AD8" s="126" t="s">
        <v>19</v>
      </c>
      <c r="AE8" s="126" t="s">
        <v>20</v>
      </c>
      <c r="AG8" s="13"/>
      <c r="AI8" s="4"/>
      <c r="AK8" s="9"/>
      <c r="AM8" s="10" t="s">
        <v>21</v>
      </c>
    </row>
    <row r="9" spans="1:39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277</v>
      </c>
      <c r="J9" s="134" t="s">
        <v>22</v>
      </c>
      <c r="K9" s="134" t="s">
        <v>280</v>
      </c>
      <c r="L9" s="134"/>
      <c r="M9" s="134" t="s">
        <v>359</v>
      </c>
      <c r="N9" s="134" t="s">
        <v>366</v>
      </c>
      <c r="O9" s="134" t="s">
        <v>380</v>
      </c>
      <c r="P9" s="134" t="s">
        <v>385</v>
      </c>
      <c r="Q9" s="134" t="s">
        <v>403</v>
      </c>
      <c r="R9" s="134" t="s">
        <v>406</v>
      </c>
      <c r="S9" s="134" t="s">
        <v>404</v>
      </c>
      <c r="T9" s="134" t="s">
        <v>11</v>
      </c>
      <c r="U9" s="134" t="s">
        <v>22</v>
      </c>
      <c r="V9" s="134" t="s">
        <v>431</v>
      </c>
      <c r="W9" s="134" t="s">
        <v>431</v>
      </c>
      <c r="X9" s="134" t="s">
        <v>448</v>
      </c>
      <c r="Y9" s="134"/>
      <c r="Z9" s="134" t="s">
        <v>469</v>
      </c>
      <c r="AA9" s="134"/>
      <c r="AB9" s="134"/>
      <c r="AC9" s="134"/>
      <c r="AD9" s="126" t="s">
        <v>23</v>
      </c>
      <c r="AE9" s="126" t="s">
        <v>24</v>
      </c>
      <c r="AF9" s="238"/>
      <c r="AG9" s="239"/>
      <c r="AH9" s="239"/>
      <c r="AI9" s="8"/>
      <c r="AK9" s="12" t="s">
        <v>482</v>
      </c>
      <c r="AM9" s="10"/>
    </row>
    <row r="10" spans="1:39" x14ac:dyDescent="0.25">
      <c r="A10" s="14"/>
      <c r="B10" s="157" t="s">
        <v>25</v>
      </c>
      <c r="C10" s="15"/>
      <c r="D10" s="122" t="s">
        <v>26</v>
      </c>
      <c r="E10" s="122" t="s">
        <v>266</v>
      </c>
      <c r="F10" s="135" t="s">
        <v>273</v>
      </c>
      <c r="G10" s="135" t="s">
        <v>276</v>
      </c>
      <c r="H10" s="135" t="s">
        <v>266</v>
      </c>
      <c r="I10" s="135" t="s">
        <v>27</v>
      </c>
      <c r="J10" s="135" t="s">
        <v>27</v>
      </c>
      <c r="K10" s="135" t="s">
        <v>27</v>
      </c>
      <c r="L10" s="135" t="s">
        <v>342</v>
      </c>
      <c r="M10" s="135" t="s">
        <v>27</v>
      </c>
      <c r="N10" s="135" t="s">
        <v>266</v>
      </c>
      <c r="O10" s="135" t="s">
        <v>376</v>
      </c>
      <c r="P10" s="135" t="s">
        <v>376</v>
      </c>
      <c r="Q10" s="135" t="s">
        <v>396</v>
      </c>
      <c r="R10" s="135" t="s">
        <v>405</v>
      </c>
      <c r="S10" s="135" t="s">
        <v>276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376</v>
      </c>
      <c r="Z10" s="135" t="s">
        <v>466</v>
      </c>
      <c r="AA10" s="135" t="s">
        <v>466</v>
      </c>
      <c r="AB10" s="135" t="s">
        <v>466</v>
      </c>
      <c r="AC10" s="135" t="s">
        <v>466</v>
      </c>
      <c r="AD10" s="127" t="s">
        <v>22</v>
      </c>
      <c r="AE10" s="128"/>
      <c r="AI10" s="16"/>
      <c r="AK10" s="17">
        <v>2019</v>
      </c>
      <c r="AM10" s="18">
        <v>43709</v>
      </c>
    </row>
    <row r="11" spans="1:39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61"/>
      <c r="AB11" s="161"/>
      <c r="AC11" s="161"/>
      <c r="AD11" s="158">
        <f>IF(SUM(D11:AC11)=0,"",SUM(D11:AC11))</f>
        <v>3510</v>
      </c>
      <c r="AE11" s="21"/>
      <c r="AF11" s="22"/>
      <c r="AG11" s="23"/>
      <c r="AH11" s="23"/>
      <c r="AI11" s="24" t="s">
        <v>28</v>
      </c>
      <c r="AK11" s="124">
        <v>7682</v>
      </c>
      <c r="AM11" s="20"/>
    </row>
    <row r="12" spans="1:39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61"/>
      <c r="AB12" s="161"/>
      <c r="AC12" s="161"/>
      <c r="AD12" s="158">
        <f>IF(SUM(D12:AC12)=0,"",SUM(D12:AC12))</f>
        <v>27</v>
      </c>
      <c r="AE12" s="126">
        <f>IF(COUNTA(D12:AC12)=0,"",COUNTA(D12:AC12))</f>
        <v>3</v>
      </c>
      <c r="AF12" s="181" t="s">
        <v>440</v>
      </c>
      <c r="AG12" s="27"/>
      <c r="AH12" s="27"/>
      <c r="AI12" s="28" t="s">
        <v>30</v>
      </c>
      <c r="AK12" s="126">
        <v>58</v>
      </c>
      <c r="AM12" s="20"/>
    </row>
    <row r="13" spans="1:39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/>
      <c r="AB13" s="151"/>
      <c r="AC13" s="151"/>
      <c r="AD13" s="151">
        <f>IF(AD11="","",AD11/AD12)</f>
        <v>130</v>
      </c>
      <c r="AE13" s="29"/>
      <c r="AF13" s="181" t="s">
        <v>441</v>
      </c>
      <c r="AG13" s="181"/>
      <c r="AH13" s="181"/>
      <c r="AI13" s="146" t="s">
        <v>32</v>
      </c>
      <c r="AK13" s="151">
        <f>IF(AK11="","",AK11/AK12)</f>
        <v>132.44827586206895</v>
      </c>
      <c r="AM13" s="154">
        <f>AD13-A13</f>
        <v>-2.0384615384615472</v>
      </c>
    </row>
    <row r="14" spans="1:39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/>
      <c r="AB14" s="158">
        <v>1349</v>
      </c>
      <c r="AC14" s="158"/>
      <c r="AD14" s="158">
        <f t="shared" ref="AD14:AD15" si="0">IF(SUM(D14:AC14)=0,"",SUM(D14:AC14))</f>
        <v>6006</v>
      </c>
      <c r="AE14" s="21"/>
      <c r="AF14" s="26"/>
      <c r="AG14" s="26"/>
      <c r="AH14" s="26"/>
      <c r="AI14" s="30" t="s">
        <v>34</v>
      </c>
      <c r="AK14" s="152">
        <v>4996</v>
      </c>
      <c r="AM14" s="158"/>
    </row>
    <row r="15" spans="1:39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/>
      <c r="AB15" s="158">
        <v>8</v>
      </c>
      <c r="AC15" s="158"/>
      <c r="AD15" s="158">
        <f t="shared" si="0"/>
        <v>34</v>
      </c>
      <c r="AE15" s="126">
        <f t="shared" ref="AE15" si="1">IF(COUNTA(D15:AC15)=0,"",COUNTA(D15:AC15))</f>
        <v>3</v>
      </c>
      <c r="AF15" s="181" t="s">
        <v>536</v>
      </c>
      <c r="AG15" s="181"/>
      <c r="AH15" s="181"/>
      <c r="AI15" s="31" t="s">
        <v>35</v>
      </c>
      <c r="AK15" s="152">
        <v>29</v>
      </c>
      <c r="AM15" s="158"/>
    </row>
    <row r="16" spans="1:39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/>
      <c r="AB16" s="151">
        <f>IF(AB14="","",AB14/AB15)</f>
        <v>168.625</v>
      </c>
      <c r="AC16" s="151"/>
      <c r="AD16" s="151">
        <f t="shared" ref="AD16" si="2">IF(AD14="","",AD14/AD15)</f>
        <v>176.64705882352942</v>
      </c>
      <c r="AE16" s="29"/>
      <c r="AF16" s="181" t="s">
        <v>535</v>
      </c>
      <c r="AG16" s="181"/>
      <c r="AH16" s="181"/>
      <c r="AI16" s="148" t="s">
        <v>36</v>
      </c>
      <c r="AK16" s="151">
        <f>IF(AK14="","",AK14/AK15)</f>
        <v>172.27586206896552</v>
      </c>
      <c r="AM16" s="154">
        <f>AD16-A16</f>
        <v>0.84705882352940876</v>
      </c>
    </row>
    <row r="17" spans="1:39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>
        <f t="shared" ref="AD17:AD18" si="3">IF(SUM(D17:AC17)=0,"",SUM(D17:AC17))</f>
        <v>614</v>
      </c>
      <c r="AE17" s="21"/>
      <c r="AF17" s="32"/>
      <c r="AG17" s="33"/>
      <c r="AI17" s="34" t="s">
        <v>37</v>
      </c>
      <c r="AK17" s="152">
        <v>614</v>
      </c>
      <c r="AM17" s="158"/>
    </row>
    <row r="18" spans="1:39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>
        <f t="shared" si="3"/>
        <v>5</v>
      </c>
      <c r="AE18" s="126">
        <f t="shared" ref="AE18" si="4">IF(COUNTA(D18:AC18)=0,"",COUNTA(D18:AC18))</f>
        <v>1</v>
      </c>
      <c r="AF18" s="181" t="s">
        <v>411</v>
      </c>
      <c r="AG18" s="220"/>
      <c r="AH18" s="220"/>
      <c r="AI18" s="31" t="s">
        <v>38</v>
      </c>
      <c r="AK18" s="152">
        <v>5</v>
      </c>
      <c r="AM18" s="158"/>
    </row>
    <row r="19" spans="1:39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1">
        <f t="shared" ref="AD19" si="5">IF(AD17="","",AD17/AD18)</f>
        <v>122.8</v>
      </c>
      <c r="AE19" s="29"/>
      <c r="AF19" s="32"/>
      <c r="AI19" s="184" t="s">
        <v>39</v>
      </c>
      <c r="AK19" s="151">
        <f>IF(AK17="","",AK17/AK18)</f>
        <v>122.8</v>
      </c>
      <c r="AM19" s="154">
        <f>AD19-A19</f>
        <v>122.8</v>
      </c>
    </row>
    <row r="20" spans="1:39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>
        <v>1167</v>
      </c>
      <c r="AC20" s="165"/>
      <c r="AD20" s="158">
        <f t="shared" ref="AD20:AD21" si="6">IF(SUM(D20:AC20)=0,"",SUM(D20:AC20))</f>
        <v>1167</v>
      </c>
      <c r="AE20" s="21"/>
      <c r="AF20" s="35"/>
      <c r="AH20" s="36"/>
      <c r="AI20" s="24" t="s">
        <v>40</v>
      </c>
      <c r="AK20" s="124">
        <v>1293</v>
      </c>
      <c r="AM20" s="158"/>
    </row>
    <row r="21" spans="1:39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>
        <v>8</v>
      </c>
      <c r="AC21" s="165"/>
      <c r="AD21" s="158">
        <f t="shared" si="6"/>
        <v>8</v>
      </c>
      <c r="AE21" s="126">
        <f t="shared" ref="AE21" si="7">IF(COUNTA(D21:AC21)=0,"",COUNTA(D21:AC21))</f>
        <v>1</v>
      </c>
      <c r="AF21" s="181" t="s">
        <v>534</v>
      </c>
      <c r="AG21" s="181"/>
      <c r="AH21" s="181"/>
      <c r="AI21" s="37" t="s">
        <v>41</v>
      </c>
      <c r="AJ21" s="38"/>
      <c r="AK21" s="124">
        <v>9</v>
      </c>
      <c r="AM21" s="158"/>
    </row>
    <row r="22" spans="1:39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1">
        <f>IF(AB20="","",AB20/AB21)</f>
        <v>145.875</v>
      </c>
      <c r="AC22" s="151"/>
      <c r="AD22" s="151">
        <f t="shared" ref="AD22" si="8">IF(AD20="","",AD20/AD21)</f>
        <v>145.875</v>
      </c>
      <c r="AE22" s="29"/>
      <c r="AF22" s="26"/>
      <c r="AG22" s="27"/>
      <c r="AH22" s="27"/>
      <c r="AI22" s="146" t="s">
        <v>42</v>
      </c>
      <c r="AJ22" s="38"/>
      <c r="AK22" s="151">
        <f>IF(AK20="","",AK20/AK21)</f>
        <v>143.66666666666666</v>
      </c>
      <c r="AL22" s="35"/>
      <c r="AM22" s="154">
        <f>AD22-A22</f>
        <v>-0.44499999999999318</v>
      </c>
    </row>
    <row r="23" spans="1:39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>
        <v>1330</v>
      </c>
      <c r="AC23" s="165"/>
      <c r="AD23" s="158">
        <f t="shared" ref="AD23:AD24" si="9">IF(SUM(D23:AC23)=0,"",SUM(D23:AC23))</f>
        <v>1330</v>
      </c>
      <c r="AE23" s="21"/>
      <c r="AF23" s="26"/>
      <c r="AG23" s="27"/>
      <c r="AH23" s="27"/>
      <c r="AI23" s="39" t="s">
        <v>40</v>
      </c>
      <c r="AJ23" s="38"/>
      <c r="AK23" s="124">
        <v>1332</v>
      </c>
      <c r="AL23" s="40"/>
      <c r="AM23" s="158"/>
    </row>
    <row r="24" spans="1:39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>
        <v>8</v>
      </c>
      <c r="AC24" s="165"/>
      <c r="AD24" s="158">
        <f t="shared" si="9"/>
        <v>8</v>
      </c>
      <c r="AE24" s="126">
        <f t="shared" ref="AE24" si="10">IF(COUNTA(D24:AC24)=0,"",COUNTA(D24:AC24))</f>
        <v>1</v>
      </c>
      <c r="AF24" s="181" t="s">
        <v>533</v>
      </c>
      <c r="AG24" s="220"/>
      <c r="AH24" s="220"/>
      <c r="AI24" s="31" t="s">
        <v>43</v>
      </c>
      <c r="AJ24" s="38"/>
      <c r="AK24" s="124">
        <v>8</v>
      </c>
      <c r="AL24" s="40"/>
      <c r="AM24" s="158"/>
    </row>
    <row r="25" spans="1:39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1">
        <f>IF(AB23="","",AB23/AB24)</f>
        <v>166.25</v>
      </c>
      <c r="AC25" s="151"/>
      <c r="AD25" s="151">
        <f t="shared" ref="AD25" si="11">IF(AD23="","",AD23/AD24)</f>
        <v>166.25</v>
      </c>
      <c r="AE25" s="29"/>
      <c r="AF25" s="26"/>
      <c r="AG25" s="27"/>
      <c r="AH25" s="27"/>
      <c r="AI25" s="148" t="s">
        <v>44</v>
      </c>
      <c r="AJ25" s="38"/>
      <c r="AK25" s="151">
        <f>IF(AK23="","",AK23/AK24)</f>
        <v>166.5</v>
      </c>
      <c r="AL25" s="35"/>
      <c r="AM25" s="154">
        <f>AD25-A25</f>
        <v>4.5416666666666572</v>
      </c>
    </row>
    <row r="26" spans="1:39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58">
        <f t="shared" ref="AD26:AD27" si="12">IF(SUM(D26:AC26)=0,"",SUM(D26:AC26))</f>
        <v>825</v>
      </c>
      <c r="AE26" s="21"/>
      <c r="AF26" s="26"/>
      <c r="AG26" s="26"/>
      <c r="AH26" s="26"/>
      <c r="AI26" s="41" t="s">
        <v>45</v>
      </c>
      <c r="AJ26" s="38"/>
      <c r="AK26" s="124">
        <v>2555</v>
      </c>
      <c r="AL26" s="35"/>
      <c r="AM26" s="158"/>
    </row>
    <row r="27" spans="1:39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58">
        <f t="shared" si="12"/>
        <v>5</v>
      </c>
      <c r="AE27" s="126">
        <f t="shared" ref="AE27" si="13">IF(COUNTA(D27:AC27)=0,"",COUNTA(D27:AC27))</f>
        <v>1</v>
      </c>
      <c r="AF27" s="181" t="s">
        <v>419</v>
      </c>
      <c r="AG27" s="220"/>
      <c r="AH27" s="220"/>
      <c r="AI27" s="31" t="s">
        <v>46</v>
      </c>
      <c r="AJ27" s="35"/>
      <c r="AK27" s="124">
        <v>15</v>
      </c>
      <c r="AL27" s="35"/>
      <c r="AM27" s="158"/>
    </row>
    <row r="28" spans="1:39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51">
        <f t="shared" ref="AD28" si="14">IF(AD26="","",AD26/AD27)</f>
        <v>165</v>
      </c>
      <c r="AE28" s="29"/>
      <c r="AF28" s="26"/>
      <c r="AG28" s="26"/>
      <c r="AH28" s="26"/>
      <c r="AI28" s="148" t="s">
        <v>47</v>
      </c>
      <c r="AJ28" s="35"/>
      <c r="AK28" s="151">
        <f>IF(AK26="","",AK26/AK27)</f>
        <v>170.33333333333334</v>
      </c>
      <c r="AL28" s="35"/>
      <c r="AM28" s="154">
        <f>AD28-A28</f>
        <v>2.0344827586206975</v>
      </c>
    </row>
    <row r="29" spans="1:39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65"/>
      <c r="AB29" s="165">
        <v>1408</v>
      </c>
      <c r="AC29" s="165"/>
      <c r="AD29" s="158">
        <f t="shared" ref="AD29:AD30" si="15">IF(SUM(D29:AC29)=0,"",SUM(D29:AC29))</f>
        <v>22471</v>
      </c>
      <c r="AE29" s="21"/>
      <c r="AF29" s="22"/>
      <c r="AG29" s="22"/>
      <c r="AH29" s="22"/>
      <c r="AI29" s="42" t="s">
        <v>48</v>
      </c>
      <c r="AJ29" s="35"/>
      <c r="AK29" s="124">
        <v>48723</v>
      </c>
      <c r="AL29" s="35"/>
      <c r="AM29" s="158"/>
    </row>
    <row r="30" spans="1:39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65"/>
      <c r="AB30" s="165">
        <v>8</v>
      </c>
      <c r="AC30" s="165"/>
      <c r="AD30" s="158">
        <f t="shared" si="15"/>
        <v>126</v>
      </c>
      <c r="AE30" s="126">
        <f t="shared" ref="AE30" si="16">IF(COUNTA(D30:AC30)=0,"",COUNTA(D30:AC30))</f>
        <v>11</v>
      </c>
      <c r="AF30" s="181" t="s">
        <v>537</v>
      </c>
      <c r="AG30" s="181"/>
      <c r="AH30" s="181"/>
      <c r="AI30" s="37" t="s">
        <v>49</v>
      </c>
      <c r="AJ30" s="35"/>
      <c r="AK30" s="124">
        <v>274</v>
      </c>
      <c r="AL30" s="35"/>
      <c r="AM30" s="158"/>
    </row>
    <row r="31" spans="1:39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/>
      <c r="AB31" s="151">
        <f>IF(AB29="","",AB29/AB30)</f>
        <v>176</v>
      </c>
      <c r="AC31" s="151"/>
      <c r="AD31" s="151">
        <f t="shared" ref="AD31" si="17">IF(AD29="","",AD29/AD30)</f>
        <v>178.34126984126985</v>
      </c>
      <c r="AE31" s="29"/>
      <c r="AF31" s="181"/>
      <c r="AG31" s="181"/>
      <c r="AH31" s="181"/>
      <c r="AI31" s="146" t="s">
        <v>50</v>
      </c>
      <c r="AJ31" s="35"/>
      <c r="AK31" s="151">
        <f>IF(AK29="","",AK29/AK30)</f>
        <v>177.82116788321167</v>
      </c>
      <c r="AL31" s="35"/>
      <c r="AM31" s="154">
        <f>AD31-A31</f>
        <v>-1.026785714285694</v>
      </c>
    </row>
    <row r="32" spans="1:39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58">
        <f t="shared" ref="AD32:AD33" si="18">IF(SUM(D32:AC32)=0,"",SUM(D32:AC32))</f>
        <v>6332</v>
      </c>
      <c r="AE32" s="21"/>
      <c r="AF32" s="35"/>
      <c r="AG32" s="35"/>
      <c r="AH32" s="35"/>
      <c r="AI32" s="43" t="s">
        <v>51</v>
      </c>
      <c r="AJ32" s="35"/>
      <c r="AK32" s="124">
        <v>19301</v>
      </c>
      <c r="AL32" s="35"/>
      <c r="AM32" s="158"/>
    </row>
    <row r="33" spans="1:39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58">
        <f t="shared" si="18"/>
        <v>35</v>
      </c>
      <c r="AE33" s="126">
        <f t="shared" ref="AE33" si="19">IF(COUNTA(D33:AC33)=0,"",COUNTA(D33:AC33))</f>
        <v>4</v>
      </c>
      <c r="AF33" s="181" t="s">
        <v>420</v>
      </c>
      <c r="AG33" s="181"/>
      <c r="AH33" s="181"/>
      <c r="AI33" s="31" t="s">
        <v>52</v>
      </c>
      <c r="AJ33" s="35"/>
      <c r="AK33" s="124">
        <v>103</v>
      </c>
      <c r="AL33" s="35"/>
      <c r="AM33" s="158"/>
    </row>
    <row r="34" spans="1:39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>
        <f t="shared" ref="AD34" si="20">IF(AD32="","",AD32/AD33)</f>
        <v>180.91428571428571</v>
      </c>
      <c r="AE34" s="29"/>
      <c r="AF34" s="26"/>
      <c r="AG34" s="26"/>
      <c r="AH34" s="26"/>
      <c r="AI34" s="148" t="s">
        <v>53</v>
      </c>
      <c r="AJ34" s="35"/>
      <c r="AK34" s="151">
        <f>IF(AK32="","",AK32/AK33)</f>
        <v>187.38834951456312</v>
      </c>
      <c r="AL34" s="35"/>
      <c r="AM34" s="154">
        <f>AD34-A34</f>
        <v>-9.723395445134571</v>
      </c>
    </row>
    <row r="35" spans="1:39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58">
        <f t="shared" ref="AD35:AD36" si="21">IF(SUM(D35:AC35)=0,"",SUM(D35:AC35))</f>
        <v>1381</v>
      </c>
      <c r="AE35" s="21"/>
      <c r="AF35" s="32"/>
      <c r="AI35" s="43" t="s">
        <v>51</v>
      </c>
      <c r="AK35" s="124">
        <v>5053</v>
      </c>
      <c r="AM35" s="158"/>
    </row>
    <row r="36" spans="1:39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58">
        <f t="shared" si="21"/>
        <v>7</v>
      </c>
      <c r="AE36" s="126">
        <f t="shared" ref="AE36" si="22">IF(COUNTA(D36:AC36)=0,"",COUNTA(D36:AC36))</f>
        <v>1</v>
      </c>
      <c r="AF36" s="181" t="s">
        <v>421</v>
      </c>
      <c r="AG36" s="220"/>
      <c r="AH36" s="220"/>
      <c r="AI36" s="31" t="s">
        <v>54</v>
      </c>
      <c r="AK36" s="124">
        <v>26</v>
      </c>
      <c r="AM36" s="158"/>
    </row>
    <row r="37" spans="1:39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4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1">
        <f t="shared" ref="AD37" si="23">IF(AD35="","",AD35/AD36)</f>
        <v>197.28571428571428</v>
      </c>
      <c r="AE37" s="29"/>
      <c r="AF37" s="26"/>
      <c r="AG37" s="26"/>
      <c r="AH37" s="26"/>
      <c r="AI37" s="148" t="s">
        <v>55</v>
      </c>
      <c r="AJ37" s="35"/>
      <c r="AK37" s="151">
        <f>IF(AK35="","",AK35/AK36)</f>
        <v>194.34615384615384</v>
      </c>
      <c r="AL37" s="35"/>
      <c r="AM37" s="154">
        <f>AD37-A37</f>
        <v>-0.3296703296703356</v>
      </c>
    </row>
    <row r="38" spans="1:39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65"/>
      <c r="AB38" s="165">
        <v>1392</v>
      </c>
      <c r="AC38" s="165"/>
      <c r="AD38" s="158">
        <f t="shared" ref="AD38:AD39" si="24">IF(SUM(D38:AC38)=0,"",SUM(D38:AC38))</f>
        <v>12577</v>
      </c>
      <c r="AE38" s="21"/>
      <c r="AF38" s="181"/>
      <c r="AG38" s="185"/>
      <c r="AH38" s="185"/>
      <c r="AI38" s="43" t="s">
        <v>56</v>
      </c>
      <c r="AK38" s="124">
        <v>26612</v>
      </c>
      <c r="AM38" s="158"/>
    </row>
    <row r="39" spans="1:39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65"/>
      <c r="AB39" s="165">
        <v>8</v>
      </c>
      <c r="AC39" s="165"/>
      <c r="AD39" s="158">
        <f t="shared" si="24"/>
        <v>71</v>
      </c>
      <c r="AE39" s="126">
        <f t="shared" ref="AE39" si="25">IF(COUNTA(D39:AC39)=0,"",COUNTA(D39:AC39))</f>
        <v>8</v>
      </c>
      <c r="AF39" s="181" t="s">
        <v>532</v>
      </c>
      <c r="AG39" s="181"/>
      <c r="AH39" s="181"/>
      <c r="AI39" s="31" t="s">
        <v>57</v>
      </c>
      <c r="AK39" s="124">
        <v>148</v>
      </c>
      <c r="AM39" s="158"/>
    </row>
    <row r="40" spans="1:39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/>
      <c r="AB40" s="151">
        <f>IF(AB38="","",AB38/AB39)</f>
        <v>174</v>
      </c>
      <c r="AC40" s="151"/>
      <c r="AD40" s="151">
        <f t="shared" ref="AD40" si="26">IF(AD38="","",AD38/AD39)</f>
        <v>177.14084507042253</v>
      </c>
      <c r="AE40" s="29"/>
      <c r="AF40" s="26"/>
      <c r="AG40" s="27"/>
      <c r="AH40" s="27"/>
      <c r="AI40" s="148" t="s">
        <v>58</v>
      </c>
      <c r="AJ40" s="35"/>
      <c r="AK40" s="151">
        <f>IF(AK38="","",AK38/AK39)</f>
        <v>179.81081081081081</v>
      </c>
      <c r="AL40" s="35"/>
      <c r="AM40" s="154">
        <f>AD40-A40</f>
        <v>-0.97390902793813439</v>
      </c>
    </row>
    <row r="41" spans="1:39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65"/>
      <c r="AB41" s="165"/>
      <c r="AC41" s="165"/>
      <c r="AD41" s="158">
        <f t="shared" ref="AD41:AD42" si="27">IF(SUM(D41:AC41)=0,"",SUM(D41:AC41))</f>
        <v>10286</v>
      </c>
      <c r="AE41" s="21"/>
      <c r="AF41" s="181"/>
      <c r="AG41" s="181"/>
      <c r="AH41" s="181"/>
      <c r="AI41" s="42" t="s">
        <v>56</v>
      </c>
      <c r="AJ41" s="35"/>
      <c r="AK41" s="124">
        <v>25377</v>
      </c>
      <c r="AL41" s="35"/>
      <c r="AM41" s="158"/>
    </row>
    <row r="42" spans="1:39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65"/>
      <c r="AB42" s="165"/>
      <c r="AC42" s="165"/>
      <c r="AD42" s="158">
        <f t="shared" si="27"/>
        <v>60</v>
      </c>
      <c r="AE42" s="126">
        <f t="shared" ref="AE42" si="28">IF(COUNTA(D42:AC42)=0,"",COUNTA(D42:AC42))</f>
        <v>6</v>
      </c>
      <c r="AF42" s="181" t="s">
        <v>452</v>
      </c>
      <c r="AG42" s="181"/>
      <c r="AH42" s="181"/>
      <c r="AI42" s="44" t="s">
        <v>59</v>
      </c>
      <c r="AJ42" s="35"/>
      <c r="AK42" s="124">
        <v>149</v>
      </c>
      <c r="AL42" s="35"/>
      <c r="AM42" s="158"/>
    </row>
    <row r="43" spans="1:39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/>
      <c r="AB43" s="151"/>
      <c r="AC43" s="151"/>
      <c r="AD43" s="151">
        <f t="shared" ref="AD43" si="29">IF(AD41="","",AD41/AD42)</f>
        <v>171.43333333333334</v>
      </c>
      <c r="AE43" s="29"/>
      <c r="AF43" s="26"/>
      <c r="AG43" s="26"/>
      <c r="AH43" s="26"/>
      <c r="AI43" s="146" t="s">
        <v>60</v>
      </c>
      <c r="AJ43" s="35"/>
      <c r="AK43" s="151">
        <f>IF(AK41="","",AK41/AK42)</f>
        <v>170.31543624161074</v>
      </c>
      <c r="AL43" s="35"/>
      <c r="AM43" s="154">
        <f>AD43-A43</f>
        <v>2.4638676844783731</v>
      </c>
    </row>
    <row r="44" spans="1:39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58">
        <f t="shared" ref="AD44:AD45" si="30">IF(SUM(D44:AC44)=0,"",SUM(D44:AC44))</f>
        <v>534</v>
      </c>
      <c r="AE44" s="21"/>
      <c r="AF44" s="26"/>
      <c r="AG44" s="26"/>
      <c r="AH44" s="26"/>
      <c r="AI44" s="42" t="s">
        <v>56</v>
      </c>
      <c r="AJ44" s="35"/>
      <c r="AK44" s="124">
        <v>5774</v>
      </c>
      <c r="AL44" s="35"/>
      <c r="AM44" s="158"/>
    </row>
    <row r="45" spans="1:39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58">
        <f t="shared" si="30"/>
        <v>4</v>
      </c>
      <c r="AE45" s="126">
        <f t="shared" ref="AE45" si="31">IF(COUNTA(D45:AC45)=0,"",COUNTA(D45:AC45))</f>
        <v>1</v>
      </c>
      <c r="AF45" s="181" t="s">
        <v>392</v>
      </c>
      <c r="AG45" s="26"/>
      <c r="AH45" s="26"/>
      <c r="AI45" s="37" t="s">
        <v>61</v>
      </c>
      <c r="AJ45" s="35"/>
      <c r="AK45" s="124">
        <v>37</v>
      </c>
      <c r="AL45" s="35"/>
      <c r="AM45" s="158"/>
    </row>
    <row r="46" spans="1:39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>
        <f t="shared" ref="AD46" si="32">IF(AD44="","",AD44/AD45)</f>
        <v>133.5</v>
      </c>
      <c r="AE46" s="29"/>
      <c r="AF46" s="26"/>
      <c r="AG46" s="26"/>
      <c r="AH46" s="26"/>
      <c r="AI46" s="146" t="s">
        <v>62</v>
      </c>
      <c r="AJ46" s="35"/>
      <c r="AK46" s="151">
        <f>IF(AK44="","",AK44/AK45)</f>
        <v>156.05405405405406</v>
      </c>
      <c r="AL46" s="35"/>
      <c r="AM46" s="154">
        <f>AD46-A46</f>
        <v>-21.775000000000006</v>
      </c>
    </row>
    <row r="47" spans="1:39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/>
      <c r="AB47" s="158">
        <v>1510</v>
      </c>
      <c r="AC47" s="158"/>
      <c r="AD47" s="158">
        <f t="shared" ref="AD47:AD48" si="33">IF(SUM(D47:AC47)=0,"",SUM(D47:AC47))</f>
        <v>15066</v>
      </c>
      <c r="AE47" s="21"/>
      <c r="AF47" s="181"/>
      <c r="AG47" s="181"/>
      <c r="AH47" s="181"/>
      <c r="AI47" s="43" t="s">
        <v>63</v>
      </c>
      <c r="AJ47" s="45"/>
      <c r="AK47" s="124">
        <v>32299</v>
      </c>
      <c r="AL47" s="45"/>
      <c r="AM47" s="158"/>
    </row>
    <row r="48" spans="1:39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/>
      <c r="AB48" s="158">
        <v>8</v>
      </c>
      <c r="AC48" s="158"/>
      <c r="AD48" s="158">
        <f t="shared" si="33"/>
        <v>84</v>
      </c>
      <c r="AE48" s="126">
        <f t="shared" ref="AE48" si="34">IF(COUNTA(D48:AC48)=0,"",COUNTA(D48:AC48))</f>
        <v>8</v>
      </c>
      <c r="AF48" s="181" t="s">
        <v>531</v>
      </c>
      <c r="AG48" s="181"/>
      <c r="AH48" s="181"/>
      <c r="AI48" s="31" t="s">
        <v>64</v>
      </c>
      <c r="AJ48" s="45"/>
      <c r="AK48" s="124">
        <v>179</v>
      </c>
      <c r="AL48" s="45"/>
      <c r="AM48" s="158"/>
    </row>
    <row r="49" spans="1:39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4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/>
      <c r="AB49" s="151">
        <f>IF(AB47="","",AB47/AB48)</f>
        <v>188.75</v>
      </c>
      <c r="AC49" s="151"/>
      <c r="AD49" s="151">
        <f t="shared" ref="AD49" si="35">IF(AD47="","",AD47/AD48)</f>
        <v>179.35714285714286</v>
      </c>
      <c r="AE49" s="29"/>
      <c r="AF49" s="26"/>
      <c r="AG49" s="26"/>
      <c r="AH49" s="26"/>
      <c r="AI49" s="148" t="s">
        <v>65</v>
      </c>
      <c r="AJ49" s="45"/>
      <c r="AK49" s="151">
        <f>IF(AK47="","",AK47/AK48)</f>
        <v>180.44134078212289</v>
      </c>
      <c r="AL49" s="45"/>
      <c r="AM49" s="154">
        <f>AD49-A49</f>
        <v>-2.5807453416149144</v>
      </c>
    </row>
    <row r="50" spans="1:39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/>
      <c r="AB50" s="158">
        <v>1483</v>
      </c>
      <c r="AC50" s="158"/>
      <c r="AD50" s="158">
        <f t="shared" ref="AD50:AD51" si="36">IF(SUM(D50:AC50)=0,"",SUM(D50:AC50))</f>
        <v>9285</v>
      </c>
      <c r="AE50" s="21"/>
      <c r="AF50" s="26"/>
      <c r="AG50" s="26"/>
      <c r="AH50" s="26"/>
      <c r="AI50" s="43" t="s">
        <v>66</v>
      </c>
      <c r="AJ50" s="45"/>
      <c r="AK50" s="123">
        <v>16922</v>
      </c>
      <c r="AL50" s="45"/>
      <c r="AM50" s="158"/>
    </row>
    <row r="51" spans="1:39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/>
      <c r="AB51" s="158">
        <v>8</v>
      </c>
      <c r="AC51" s="158"/>
      <c r="AD51" s="158">
        <f t="shared" si="36"/>
        <v>52</v>
      </c>
      <c r="AE51" s="126">
        <f t="shared" ref="AE51" si="37">IF(COUNTA(D51:AC51)=0,"",COUNTA(D51:AC51))</f>
        <v>6</v>
      </c>
      <c r="AF51" s="181" t="s">
        <v>530</v>
      </c>
      <c r="AG51" s="181"/>
      <c r="AH51" s="181"/>
      <c r="AI51" s="31" t="s">
        <v>67</v>
      </c>
      <c r="AJ51" s="45"/>
      <c r="AK51" s="126">
        <v>97</v>
      </c>
      <c r="AL51" s="45"/>
      <c r="AM51" s="158"/>
    </row>
    <row r="52" spans="1:39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4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/>
      <c r="AB52" s="151">
        <f>IF(AB50="","",AB50/AB51)</f>
        <v>185.375</v>
      </c>
      <c r="AC52" s="151"/>
      <c r="AD52" s="151">
        <f t="shared" ref="AD52" si="38">IF(AD50="","",AD50/AD51)</f>
        <v>178.55769230769232</v>
      </c>
      <c r="AE52" s="29"/>
      <c r="AF52" s="181"/>
      <c r="AG52" s="22"/>
      <c r="AH52" s="22"/>
      <c r="AI52" s="148" t="s">
        <v>68</v>
      </c>
      <c r="AJ52" s="45"/>
      <c r="AK52" s="151">
        <f>IF(AK50="","",AK50/AK51)</f>
        <v>174.45360824742269</v>
      </c>
      <c r="AL52" s="45"/>
      <c r="AM52" s="154">
        <f>AD52-A52</f>
        <v>3.6195479777954063</v>
      </c>
    </row>
    <row r="53" spans="1:39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>
        <v>1214</v>
      </c>
      <c r="AC53" s="158"/>
      <c r="AD53" s="158">
        <f t="shared" ref="AD53:AD54" si="39">IF(SUM(D53:AC53)=0,"",SUM(D53:AC53))</f>
        <v>2342</v>
      </c>
      <c r="AE53" s="21"/>
      <c r="AF53" s="26"/>
      <c r="AG53" s="26"/>
      <c r="AH53" s="26"/>
      <c r="AI53" s="43" t="s">
        <v>69</v>
      </c>
      <c r="AJ53" s="45"/>
      <c r="AK53" s="126">
        <v>6795</v>
      </c>
      <c r="AL53" s="45"/>
      <c r="AM53" s="158"/>
    </row>
    <row r="54" spans="1:39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>
        <v>8</v>
      </c>
      <c r="AC54" s="158"/>
      <c r="AD54" s="158">
        <f t="shared" si="39"/>
        <v>16</v>
      </c>
      <c r="AE54" s="126">
        <f t="shared" ref="AE54" si="40">IF(COUNTA(D54:AC54)=0,"",COUNTA(D54:AC54))</f>
        <v>2</v>
      </c>
      <c r="AF54" s="181" t="s">
        <v>529</v>
      </c>
      <c r="AG54" s="27"/>
      <c r="AH54" s="27"/>
      <c r="AI54" s="31" t="s">
        <v>70</v>
      </c>
      <c r="AJ54" s="45"/>
      <c r="AK54" s="126">
        <v>46</v>
      </c>
      <c r="AL54" s="45"/>
      <c r="AM54" s="158"/>
    </row>
    <row r="55" spans="1:39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1">
        <f>IF(AB53="","",AB53/AB54)</f>
        <v>151.75</v>
      </c>
      <c r="AC55" s="151"/>
      <c r="AD55" s="151">
        <f t="shared" ref="AD55" si="41">IF(AD53="","",AD53/AD54)</f>
        <v>146.375</v>
      </c>
      <c r="AE55" s="29"/>
      <c r="AF55" s="181" t="s">
        <v>528</v>
      </c>
      <c r="AG55" s="181"/>
      <c r="AH55" s="181"/>
      <c r="AI55" s="148" t="s">
        <v>71</v>
      </c>
      <c r="AJ55" s="45"/>
      <c r="AK55" s="151">
        <f>IF(AK53="","",AK53/AK54)</f>
        <v>147.71739130434781</v>
      </c>
      <c r="AL55" s="45"/>
      <c r="AM55" s="154">
        <f>AD55-A55</f>
        <v>-2.0416666666666572</v>
      </c>
    </row>
    <row r="56" spans="1:39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>
        <v>604</v>
      </c>
      <c r="AC56" s="158"/>
      <c r="AD56" s="158">
        <f t="shared" ref="AD56:AD57" si="42">IF(SUM(D56:AC56)=0,"",SUM(D56:AC56))</f>
        <v>3060</v>
      </c>
      <c r="AE56" s="21"/>
      <c r="AF56" s="26"/>
      <c r="AG56" s="26"/>
      <c r="AH56" s="26"/>
      <c r="AI56" s="43" t="s">
        <v>72</v>
      </c>
      <c r="AJ56" s="45"/>
      <c r="AK56" s="124">
        <v>10672</v>
      </c>
      <c r="AL56" s="45"/>
      <c r="AM56" s="158"/>
    </row>
    <row r="57" spans="1:39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>
        <v>4</v>
      </c>
      <c r="AC57" s="158"/>
      <c r="AD57" s="158">
        <f t="shared" si="42"/>
        <v>18</v>
      </c>
      <c r="AE57" s="126">
        <f t="shared" ref="AE57" si="43">IF(COUNTA(D57:AC57)=0,"",COUNTA(D57:AC57))</f>
        <v>3</v>
      </c>
      <c r="AF57" s="181" t="s">
        <v>526</v>
      </c>
      <c r="AG57" s="181"/>
      <c r="AH57" s="181"/>
      <c r="AI57" s="31" t="s">
        <v>43</v>
      </c>
      <c r="AJ57" s="45"/>
      <c r="AK57" s="124">
        <v>60</v>
      </c>
      <c r="AL57" s="45"/>
      <c r="AM57" s="158"/>
    </row>
    <row r="58" spans="1:39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1">
        <f>IF(AB56="","",AB56/AB57)</f>
        <v>151</v>
      </c>
      <c r="AC58" s="151"/>
      <c r="AD58" s="151">
        <f t="shared" ref="AD58" si="44">IF(AD56="","",AD56/AD57)</f>
        <v>170</v>
      </c>
      <c r="AE58" s="29"/>
      <c r="AF58" s="181" t="s">
        <v>527</v>
      </c>
      <c r="AG58" s="181"/>
      <c r="AH58" s="181"/>
      <c r="AI58" s="148" t="s">
        <v>73</v>
      </c>
      <c r="AJ58" s="45"/>
      <c r="AK58" s="151">
        <f>IF(AK56="","",AK56/AK57)</f>
        <v>177.86666666666667</v>
      </c>
      <c r="AL58" s="45"/>
      <c r="AM58" s="154">
        <f>AD58-A58</f>
        <v>-7.5999999999999943</v>
      </c>
    </row>
    <row r="59" spans="1:39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/>
      <c r="AB59" s="158">
        <v>1193</v>
      </c>
      <c r="AC59" s="158"/>
      <c r="AD59" s="158">
        <f t="shared" ref="AD59:AD60" si="45">IF(SUM(D59:AC59)=0,"",SUM(D59:AC59))</f>
        <v>6568</v>
      </c>
      <c r="AE59" s="21"/>
      <c r="AF59" s="26"/>
      <c r="AG59" s="26"/>
      <c r="AH59" s="26"/>
      <c r="AI59" s="46" t="s">
        <v>74</v>
      </c>
      <c r="AJ59" s="45"/>
      <c r="AK59" s="124">
        <v>12936</v>
      </c>
      <c r="AL59" s="45"/>
      <c r="AM59" s="158"/>
    </row>
    <row r="60" spans="1:39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/>
      <c r="AB60" s="158">
        <v>8</v>
      </c>
      <c r="AC60" s="158"/>
      <c r="AD60" s="158">
        <f t="shared" si="45"/>
        <v>46</v>
      </c>
      <c r="AE60" s="126">
        <f t="shared" ref="AE60" si="46">IF(COUNTA(D60:AC60)=0,"",COUNTA(D60:AC60))</f>
        <v>5</v>
      </c>
      <c r="AF60" s="181" t="s">
        <v>524</v>
      </c>
      <c r="AG60" s="181"/>
      <c r="AH60" s="26"/>
      <c r="AI60" s="37" t="s">
        <v>75</v>
      </c>
      <c r="AJ60" s="45"/>
      <c r="AK60" s="124">
        <v>91</v>
      </c>
      <c r="AL60" s="45"/>
      <c r="AM60" s="158"/>
    </row>
    <row r="61" spans="1:39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/>
      <c r="AB61" s="151">
        <f>IF(AB59="","",AB59/AB60)</f>
        <v>149.125</v>
      </c>
      <c r="AC61" s="151"/>
      <c r="AD61" s="151">
        <f t="shared" ref="AD61" si="47">IF(AD59="","",AD59/AD60)</f>
        <v>142.78260869565219</v>
      </c>
      <c r="AE61" s="29"/>
      <c r="AF61" s="181" t="s">
        <v>525</v>
      </c>
      <c r="AG61" s="181"/>
      <c r="AH61" s="181"/>
      <c r="AI61" s="146" t="s">
        <v>76</v>
      </c>
      <c r="AJ61" s="45"/>
      <c r="AK61" s="151">
        <f>IF(AK59="","",AK59/AK60)</f>
        <v>142.15384615384616</v>
      </c>
      <c r="AL61" s="45"/>
      <c r="AM61" s="154">
        <f>AD61-A61</f>
        <v>-0.66682950659500762</v>
      </c>
    </row>
    <row r="62" spans="1:39" x14ac:dyDescent="0.25">
      <c r="A62" s="197"/>
      <c r="B62" s="43" t="s">
        <v>332</v>
      </c>
      <c r="C62" s="19" t="s">
        <v>29</v>
      </c>
      <c r="D62" s="163"/>
      <c r="E62" s="163"/>
      <c r="F62" s="197"/>
      <c r="G62" s="163"/>
      <c r="H62" s="163"/>
      <c r="I62" s="197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58">
        <f t="shared" ref="AD62:AD63" si="48">IF(SUM(D62:AC62)=0,"",SUM(D62:AC62))</f>
        <v>753</v>
      </c>
      <c r="AE62" s="21"/>
      <c r="AF62" s="26"/>
      <c r="AG62" s="26"/>
      <c r="AH62" s="26"/>
      <c r="AI62" s="43" t="s">
        <v>332</v>
      </c>
      <c r="AJ62" s="45"/>
      <c r="AK62" s="152">
        <v>753</v>
      </c>
      <c r="AL62" s="45"/>
      <c r="AM62" s="163"/>
    </row>
    <row r="63" spans="1:39" x14ac:dyDescent="0.25">
      <c r="A63" s="197"/>
      <c r="B63" s="147" t="s">
        <v>46</v>
      </c>
      <c r="C63" s="25" t="s">
        <v>31</v>
      </c>
      <c r="D63" s="163"/>
      <c r="E63" s="163"/>
      <c r="F63" s="197"/>
      <c r="G63" s="163"/>
      <c r="H63" s="163"/>
      <c r="I63" s="197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58">
        <f t="shared" si="48"/>
        <v>5</v>
      </c>
      <c r="AE63" s="126">
        <f t="shared" ref="AE63" si="49">IF(COUNTA(D63:AC63)=0,"",COUNTA(D63:AC63))</f>
        <v>1</v>
      </c>
      <c r="AF63" s="181" t="s">
        <v>412</v>
      </c>
      <c r="AG63" s="181"/>
      <c r="AH63" s="181"/>
      <c r="AI63" s="147" t="s">
        <v>46</v>
      </c>
      <c r="AJ63" s="45"/>
      <c r="AK63" s="152">
        <v>5</v>
      </c>
      <c r="AL63" s="45"/>
      <c r="AM63" s="163"/>
    </row>
    <row r="64" spans="1:39" x14ac:dyDescent="0.25">
      <c r="A64" s="151"/>
      <c r="B64" s="148" t="s">
        <v>333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1">
        <f t="shared" ref="AD64" si="50">IF(AD62="","",AD62/AD63)</f>
        <v>150.6</v>
      </c>
      <c r="AE64" s="29"/>
      <c r="AF64" s="26"/>
      <c r="AG64" s="26"/>
      <c r="AH64" s="26"/>
      <c r="AI64" s="148" t="s">
        <v>333</v>
      </c>
      <c r="AJ64" s="45"/>
      <c r="AK64" s="151">
        <f>IF(AK62="","",AK62/AK63)</f>
        <v>150.6</v>
      </c>
      <c r="AL64" s="45"/>
      <c r="AM64" s="154">
        <f>AD64-A64</f>
        <v>150.6</v>
      </c>
    </row>
    <row r="65" spans="1:39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1349</v>
      </c>
      <c r="X65" s="158">
        <v>975</v>
      </c>
      <c r="Y65" s="158">
        <v>993</v>
      </c>
      <c r="Z65" s="158">
        <v>1455</v>
      </c>
      <c r="AA65" s="158"/>
      <c r="AB65" s="158">
        <v>1498</v>
      </c>
      <c r="AC65" s="158"/>
      <c r="AD65" s="158">
        <f t="shared" ref="AD65:AD66" si="51">IF(SUM(D65:AC65)=0,"",SUM(D65:AC65))</f>
        <v>17430</v>
      </c>
      <c r="AE65" s="21"/>
      <c r="AF65" s="26"/>
      <c r="AG65" s="26"/>
      <c r="AH65" s="26"/>
      <c r="AI65" s="41" t="s">
        <v>77</v>
      </c>
      <c r="AJ65" s="45"/>
      <c r="AK65" s="124">
        <v>44008</v>
      </c>
      <c r="AL65" s="45"/>
      <c r="AM65" s="158"/>
    </row>
    <row r="66" spans="1:39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/>
      <c r="AB66" s="158">
        <v>8</v>
      </c>
      <c r="AC66" s="158"/>
      <c r="AD66" s="158">
        <f t="shared" si="51"/>
        <v>99</v>
      </c>
      <c r="AE66" s="126">
        <f t="shared" ref="AE66" si="52">IF(COUNTA(D66:AC66)=0,"",COUNTA(D66:AC66))</f>
        <v>11</v>
      </c>
      <c r="AF66" s="181" t="s">
        <v>523</v>
      </c>
      <c r="AG66" s="181"/>
      <c r="AH66" s="181"/>
      <c r="AI66" s="31" t="s">
        <v>78</v>
      </c>
      <c r="AJ66" s="45"/>
      <c r="AK66" s="124">
        <v>242</v>
      </c>
      <c r="AL66" s="45"/>
      <c r="AM66" s="158"/>
    </row>
    <row r="67" spans="1:39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4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168.625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/>
      <c r="AB67" s="151">
        <f>IF(AB65="","",AB65/AB66)</f>
        <v>187.25</v>
      </c>
      <c r="AC67" s="151"/>
      <c r="AD67" s="151">
        <f t="shared" ref="AD67" si="53">IF(AD65="","",AD65/AD66)</f>
        <v>176.06060606060606</v>
      </c>
      <c r="AE67" s="29"/>
      <c r="AF67" s="26"/>
      <c r="AG67" s="22"/>
      <c r="AH67" s="22"/>
      <c r="AI67" s="148" t="s">
        <v>79</v>
      </c>
      <c r="AJ67" s="45"/>
      <c r="AK67" s="151">
        <f>IF(AK65="","",AK65/AK66)</f>
        <v>181.85123966942149</v>
      </c>
      <c r="AL67" s="45"/>
      <c r="AM67" s="154">
        <f>AD67-A67</f>
        <v>-9.8437001594896287</v>
      </c>
    </row>
    <row r="68" spans="1:39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/>
      <c r="AB68" s="158"/>
      <c r="AC68" s="158"/>
      <c r="AD68" s="158">
        <f t="shared" ref="AD68:AD69" si="54">IF(SUM(D68:AC68)=0,"",SUM(D68:AC68))</f>
        <v>5929</v>
      </c>
      <c r="AE68" s="21"/>
      <c r="AF68" s="26"/>
      <c r="AG68" s="26"/>
      <c r="AH68" s="26"/>
      <c r="AI68" s="43" t="s">
        <v>80</v>
      </c>
      <c r="AJ68" s="45"/>
      <c r="AK68" s="124">
        <v>21110</v>
      </c>
      <c r="AL68" s="45"/>
      <c r="AM68" s="158"/>
    </row>
    <row r="69" spans="1:39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/>
      <c r="AB69" s="158"/>
      <c r="AC69" s="158"/>
      <c r="AD69" s="158">
        <f t="shared" si="54"/>
        <v>32</v>
      </c>
      <c r="AE69" s="126">
        <f t="shared" ref="AE69" si="55">IF(COUNTA(D69:AC69)=0,"",COUNTA(D69:AC69))</f>
        <v>4</v>
      </c>
      <c r="AF69" s="181" t="s">
        <v>442</v>
      </c>
      <c r="AG69" s="26"/>
      <c r="AH69" s="26"/>
      <c r="AI69" s="31" t="s">
        <v>81</v>
      </c>
      <c r="AJ69" s="45"/>
      <c r="AK69" s="124">
        <v>113</v>
      </c>
      <c r="AL69" s="45"/>
      <c r="AM69" s="158"/>
    </row>
    <row r="70" spans="1:39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4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/>
      <c r="AB70" s="151"/>
      <c r="AC70" s="151"/>
      <c r="AD70" s="151">
        <f t="shared" ref="AD70" si="56">IF(AD68="","",AD68/AD69)</f>
        <v>185.28125</v>
      </c>
      <c r="AE70" s="29"/>
      <c r="AF70" s="26"/>
      <c r="AG70" s="26"/>
      <c r="AH70" s="26"/>
      <c r="AI70" s="148" t="s">
        <v>82</v>
      </c>
      <c r="AJ70" s="45"/>
      <c r="AK70" s="151">
        <f>IF(AK68="","",AK68/AK69)</f>
        <v>186.81415929203538</v>
      </c>
      <c r="AL70" s="45"/>
      <c r="AM70" s="154">
        <f>AD70-A70</f>
        <v>1.9397865853658516</v>
      </c>
    </row>
    <row r="71" spans="1:39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v>974</v>
      </c>
      <c r="AB71" s="158"/>
      <c r="AC71" s="158">
        <v>936</v>
      </c>
      <c r="AD71" s="158">
        <f t="shared" ref="AD71:AD72" si="57">IF(SUM(D71:AC71)=0,"",SUM(D71:AC71))</f>
        <v>11373</v>
      </c>
      <c r="AE71" s="21"/>
      <c r="AF71" s="22"/>
      <c r="AG71" s="22"/>
      <c r="AH71" s="22"/>
      <c r="AI71" s="46" t="s">
        <v>80</v>
      </c>
      <c r="AJ71" s="45"/>
      <c r="AK71" s="152">
        <v>26123</v>
      </c>
      <c r="AL71" s="45"/>
      <c r="AM71" s="158"/>
    </row>
    <row r="72" spans="1:39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v>6</v>
      </c>
      <c r="AB72" s="158"/>
      <c r="AC72" s="158">
        <v>6</v>
      </c>
      <c r="AD72" s="158">
        <f t="shared" si="57"/>
        <v>66</v>
      </c>
      <c r="AE72" s="126">
        <f t="shared" ref="AE72" si="58">IF(COUNTA(D72:AC72)=0,"",COUNTA(D72:AC72))</f>
        <v>7</v>
      </c>
      <c r="AF72" s="248" t="s">
        <v>540</v>
      </c>
      <c r="AG72" s="248"/>
      <c r="AH72" s="248"/>
      <c r="AI72" s="37" t="s">
        <v>83</v>
      </c>
      <c r="AJ72" s="45"/>
      <c r="AK72" s="152">
        <v>162</v>
      </c>
      <c r="AL72" s="45"/>
      <c r="AM72" s="158"/>
    </row>
    <row r="73" spans="1:39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0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>IF(AA71="","",AA71/AA72)</f>
        <v>162.33333333333334</v>
      </c>
      <c r="AB73" s="151"/>
      <c r="AC73" s="151">
        <f>IF(AC71="","",AC71/AC72)</f>
        <v>156</v>
      </c>
      <c r="AD73" s="151">
        <f t="shared" ref="AD73" si="59">IF(AD71="","",AD71/AD72)</f>
        <v>172.31818181818181</v>
      </c>
      <c r="AE73" s="29"/>
      <c r="AF73" s="181"/>
      <c r="AG73" s="181"/>
      <c r="AH73" s="181"/>
      <c r="AI73" s="146" t="s">
        <v>84</v>
      </c>
      <c r="AJ73" s="45"/>
      <c r="AK73" s="151">
        <f>IF(AK71="","",AK71/AK72)</f>
        <v>161.25308641975309</v>
      </c>
      <c r="AL73" s="45"/>
      <c r="AM73" s="178">
        <f>AD73-A73</f>
        <v>21.016811955168123</v>
      </c>
    </row>
    <row r="74" spans="1:39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>
        <f t="shared" ref="AD74:AD75" si="60">IF(SUM(D74:AC74)=0,"",SUM(D74:AC74))</f>
        <v>7854</v>
      </c>
      <c r="AE74" s="21"/>
      <c r="AF74" s="45"/>
      <c r="AG74" s="45"/>
      <c r="AH74" s="45"/>
      <c r="AI74" s="46" t="s">
        <v>85</v>
      </c>
      <c r="AJ74" s="45"/>
      <c r="AK74" s="124">
        <v>7726</v>
      </c>
      <c r="AL74" s="45"/>
      <c r="AM74" s="158"/>
    </row>
    <row r="75" spans="1:39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>
        <f t="shared" si="60"/>
        <v>52</v>
      </c>
      <c r="AE75" s="126">
        <f t="shared" ref="AE75" si="61">IF(COUNTA(D75:AC75)=0,"",COUNTA(D75:AC75))</f>
        <v>4</v>
      </c>
      <c r="AF75" s="181" t="s">
        <v>391</v>
      </c>
      <c r="AG75" s="26"/>
      <c r="AH75" s="26"/>
      <c r="AI75" s="37" t="s">
        <v>86</v>
      </c>
      <c r="AJ75" s="45"/>
      <c r="AK75" s="124">
        <v>51</v>
      </c>
      <c r="AL75" s="45"/>
      <c r="AM75" s="158"/>
    </row>
    <row r="76" spans="1:39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>
        <f t="shared" ref="AD76" si="62">IF(AD74="","",AD74/AD75)</f>
        <v>151.03846153846155</v>
      </c>
      <c r="AE76" s="29"/>
      <c r="AF76" s="22"/>
      <c r="AG76" s="22"/>
      <c r="AH76" s="22"/>
      <c r="AI76" s="146" t="s">
        <v>87</v>
      </c>
      <c r="AJ76" s="45"/>
      <c r="AK76" s="151">
        <f>IF(AK74="","",AK74/AK75)</f>
        <v>151.49019607843138</v>
      </c>
      <c r="AL76" s="45"/>
      <c r="AM76" s="154">
        <f>AD76-A76</f>
        <v>3.8461538461547207E-2</v>
      </c>
    </row>
    <row r="77" spans="1:39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>
        <f t="shared" ref="AD77:AD78" si="63">IF(SUM(D77:AC77)=0,"",SUM(D77:AC77))</f>
        <v>641</v>
      </c>
      <c r="AE77" s="21"/>
      <c r="AF77" s="32"/>
      <c r="AG77" s="45"/>
      <c r="AH77" s="45"/>
      <c r="AI77" s="43" t="s">
        <v>88</v>
      </c>
      <c r="AJ77" s="45"/>
      <c r="AK77" s="152">
        <v>983</v>
      </c>
      <c r="AL77" s="45"/>
      <c r="AM77" s="158"/>
    </row>
    <row r="78" spans="1:39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>
        <f t="shared" si="63"/>
        <v>4</v>
      </c>
      <c r="AE78" s="126">
        <f t="shared" ref="AE78" si="64">IF(COUNTA(D78:AC78)=0,"",COUNTA(D78:AC78))</f>
        <v>1</v>
      </c>
      <c r="AF78" s="181" t="s">
        <v>422</v>
      </c>
      <c r="AG78" s="181"/>
      <c r="AH78" s="181"/>
      <c r="AI78" s="31" t="s">
        <v>89</v>
      </c>
      <c r="AJ78" s="45"/>
      <c r="AK78" s="152">
        <v>6</v>
      </c>
      <c r="AL78" s="45"/>
      <c r="AM78" s="158"/>
    </row>
    <row r="79" spans="1:39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1">
        <f t="shared" ref="AD79" si="65">IF(AD77="","",AD77/AD78)</f>
        <v>160.25</v>
      </c>
      <c r="AE79" s="29"/>
      <c r="AF79" s="26"/>
      <c r="AG79" s="26"/>
      <c r="AH79" s="26"/>
      <c r="AI79" s="148" t="s">
        <v>90</v>
      </c>
      <c r="AJ79" s="45"/>
      <c r="AK79" s="151">
        <f>IF(AK77="","",AK77/AK78)</f>
        <v>163.83333333333334</v>
      </c>
      <c r="AL79" s="45"/>
      <c r="AM79" s="154">
        <f>AD79-A79</f>
        <v>-1.5833333333333428</v>
      </c>
    </row>
    <row r="80" spans="1:39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>
        <f t="shared" ref="AD80:AD81" si="66">IF(SUM(D80:AC80)=0,"",SUM(D80:AC80))</f>
        <v>2312</v>
      </c>
      <c r="AE80" s="21"/>
      <c r="AF80" s="22"/>
      <c r="AG80" s="22"/>
      <c r="AH80" s="22"/>
      <c r="AI80" s="43" t="s">
        <v>91</v>
      </c>
      <c r="AJ80" s="45"/>
      <c r="AK80" s="152">
        <v>7937</v>
      </c>
      <c r="AL80" s="45"/>
      <c r="AM80" s="158"/>
    </row>
    <row r="81" spans="1:39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>
        <f t="shared" si="66"/>
        <v>13</v>
      </c>
      <c r="AE81" s="126">
        <f t="shared" ref="AE81" si="67">IF(COUNTA(D81:AC81)=0,"",COUNTA(D81:AC81))</f>
        <v>2</v>
      </c>
      <c r="AF81" s="181" t="s">
        <v>410</v>
      </c>
      <c r="AG81" s="181"/>
      <c r="AH81" s="181"/>
      <c r="AI81" s="31" t="s">
        <v>92</v>
      </c>
      <c r="AJ81" s="45"/>
      <c r="AK81" s="152">
        <v>44</v>
      </c>
      <c r="AL81" s="45"/>
      <c r="AM81" s="158"/>
    </row>
    <row r="82" spans="1:39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1">
        <f t="shared" ref="AD82" si="68">IF(AD80="","",AD80/AD81)</f>
        <v>177.84615384615384</v>
      </c>
      <c r="AE82" s="29"/>
      <c r="AF82" s="26"/>
      <c r="AG82" s="26"/>
      <c r="AH82" s="26"/>
      <c r="AI82" s="148" t="s">
        <v>93</v>
      </c>
      <c r="AJ82" s="45"/>
      <c r="AK82" s="151">
        <f>IF(AK80="","",AK80/AK81)</f>
        <v>180.38636363636363</v>
      </c>
      <c r="AL82" s="45"/>
      <c r="AM82" s="154">
        <f>AD82-A82</f>
        <v>-3.605459057071954</v>
      </c>
    </row>
    <row r="83" spans="1:39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>
        <v>1250</v>
      </c>
      <c r="AC83" s="158"/>
      <c r="AD83" s="158">
        <f t="shared" ref="AD83:AD84" si="69">IF(SUM(D83:AC83)=0,"",SUM(D83:AC83))</f>
        <v>2364</v>
      </c>
      <c r="AE83" s="21"/>
      <c r="AF83" s="45"/>
      <c r="AG83" s="45"/>
      <c r="AH83" s="45"/>
      <c r="AI83" s="46" t="s">
        <v>94</v>
      </c>
      <c r="AJ83" s="45"/>
      <c r="AK83" s="124">
        <v>4834</v>
      </c>
      <c r="AL83" s="45"/>
      <c r="AM83" s="158"/>
    </row>
    <row r="84" spans="1:39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>
        <v>8</v>
      </c>
      <c r="AC84" s="158"/>
      <c r="AD84" s="158">
        <f t="shared" si="69"/>
        <v>15</v>
      </c>
      <c r="AE84" s="126">
        <f t="shared" ref="AE84" si="70">IF(COUNTA(D84:AC84)=0,"",COUNTA(D84:AC84))</f>
        <v>2</v>
      </c>
      <c r="AF84" s="181" t="s">
        <v>518</v>
      </c>
      <c r="AG84" s="26"/>
      <c r="AH84" s="26"/>
      <c r="AI84" s="37" t="s">
        <v>95</v>
      </c>
      <c r="AJ84" s="45"/>
      <c r="AK84" s="124">
        <v>29</v>
      </c>
      <c r="AL84" s="45"/>
      <c r="AM84" s="158"/>
    </row>
    <row r="85" spans="1:39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>
        <f>IF(AB83="","",AB83/AB84)</f>
        <v>156.25</v>
      </c>
      <c r="AC85" s="151"/>
      <c r="AD85" s="151">
        <f t="shared" ref="AD85" si="71">IF(AD83="","",AD83/AD84)</f>
        <v>157.6</v>
      </c>
      <c r="AE85" s="29"/>
      <c r="AF85" s="26"/>
      <c r="AG85" s="26"/>
      <c r="AH85" s="26"/>
      <c r="AI85" s="146" t="s">
        <v>96</v>
      </c>
      <c r="AJ85" s="45"/>
      <c r="AK85" s="151">
        <f>IF(AK83="","",AK83/AK84)</f>
        <v>166.68965517241378</v>
      </c>
      <c r="AL85" s="45"/>
      <c r="AM85" s="154">
        <f>AD85-A85</f>
        <v>-9.6333333333333258</v>
      </c>
    </row>
    <row r="86" spans="1:39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/>
      <c r="AB86" s="158"/>
      <c r="AC86" s="158"/>
      <c r="AD86" s="158">
        <f t="shared" ref="AD86:AD87" si="72">IF(SUM(D86:AC86)=0,"",SUM(D86:AC86))</f>
        <v>995</v>
      </c>
      <c r="AE86" s="21"/>
      <c r="AF86" s="26"/>
      <c r="AG86" s="26"/>
      <c r="AH86" s="26"/>
      <c r="AI86" s="43" t="s">
        <v>97</v>
      </c>
      <c r="AJ86" s="45"/>
      <c r="AK86" s="124">
        <v>5758</v>
      </c>
      <c r="AL86" s="45"/>
      <c r="AM86" s="163"/>
    </row>
    <row r="87" spans="1:39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/>
      <c r="AB87" s="158"/>
      <c r="AC87" s="158"/>
      <c r="AD87" s="158">
        <f t="shared" si="72"/>
        <v>6</v>
      </c>
      <c r="AE87" s="126">
        <f t="shared" ref="AE87" si="73">IF(COUNTA(D87:AC87)=0,"",COUNTA(D87:AC87))</f>
        <v>1</v>
      </c>
      <c r="AF87" s="181" t="s">
        <v>453</v>
      </c>
      <c r="AG87" s="181"/>
      <c r="AH87" s="181"/>
      <c r="AI87" s="31" t="s">
        <v>98</v>
      </c>
      <c r="AJ87" s="45"/>
      <c r="AK87" s="126">
        <v>35</v>
      </c>
      <c r="AL87" s="45"/>
      <c r="AM87" s="158"/>
    </row>
    <row r="88" spans="1:39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/>
      <c r="AB88" s="151"/>
      <c r="AC88" s="151"/>
      <c r="AD88" s="151">
        <f t="shared" ref="AD88" si="74">IF(AD86="","",AD86/AD87)</f>
        <v>165.83333333333334</v>
      </c>
      <c r="AE88" s="29"/>
      <c r="AF88" s="26"/>
      <c r="AG88" s="26"/>
      <c r="AH88" s="26"/>
      <c r="AI88" s="148" t="s">
        <v>99</v>
      </c>
      <c r="AJ88" s="45"/>
      <c r="AK88" s="151">
        <f>IF(AK86="","",AK86/AK87)</f>
        <v>164.51428571428571</v>
      </c>
      <c r="AL88" s="45"/>
      <c r="AM88" s="154">
        <f>AD88-A88</f>
        <v>0.41869918699188702</v>
      </c>
    </row>
    <row r="89" spans="1:39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/>
      <c r="AB89" s="158"/>
      <c r="AC89" s="158"/>
      <c r="AD89" s="158">
        <f t="shared" ref="AD89:AD90" si="75">IF(SUM(D89:AC89)=0,"",SUM(D89:AC89))</f>
        <v>5340</v>
      </c>
      <c r="AE89" s="21"/>
      <c r="AF89" s="26"/>
      <c r="AG89" s="26"/>
      <c r="AH89" s="26"/>
      <c r="AI89" s="46" t="s">
        <v>100</v>
      </c>
      <c r="AJ89" s="45"/>
      <c r="AK89" s="152">
        <v>12415</v>
      </c>
      <c r="AL89" s="45"/>
      <c r="AM89" s="158"/>
    </row>
    <row r="90" spans="1:39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/>
      <c r="AB90" s="158"/>
      <c r="AC90" s="158"/>
      <c r="AD90" s="158">
        <f t="shared" si="75"/>
        <v>38</v>
      </c>
      <c r="AE90" s="126">
        <f t="shared" ref="AE90" si="76">IF(COUNTA(D90:AC90)=0,"",COUNTA(D90:AC90))</f>
        <v>4</v>
      </c>
      <c r="AF90" s="181" t="s">
        <v>438</v>
      </c>
      <c r="AG90" s="181"/>
      <c r="AH90" s="181"/>
      <c r="AI90" s="37" t="s">
        <v>101</v>
      </c>
      <c r="AJ90" s="45"/>
      <c r="AK90" s="152">
        <v>88</v>
      </c>
      <c r="AL90" s="45"/>
      <c r="AM90" s="158"/>
    </row>
    <row r="91" spans="1:39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/>
      <c r="AB91" s="151"/>
      <c r="AC91" s="151"/>
      <c r="AD91" s="151">
        <f t="shared" ref="AD91" si="77">IF(AD89="","",AD89/AD90)</f>
        <v>140.52631578947367</v>
      </c>
      <c r="AE91" s="29"/>
      <c r="AF91" s="181"/>
      <c r="AG91" s="181"/>
      <c r="AH91" s="181"/>
      <c r="AI91" s="146" t="s">
        <v>102</v>
      </c>
      <c r="AJ91" s="45"/>
      <c r="AK91" s="151">
        <f>IF(AK89="","",AK89/AK90)</f>
        <v>141.07954545454547</v>
      </c>
      <c r="AL91" s="45"/>
      <c r="AM91" s="154">
        <f>AD91-A91</f>
        <v>2.6691729323308095</v>
      </c>
    </row>
    <row r="92" spans="1:39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>
        <f t="shared" ref="AD92:AD93" si="78">IF(SUM(D92:AC92)=0,"",SUM(D92:AC92))</f>
        <v>5428</v>
      </c>
      <c r="AE92" s="21"/>
      <c r="AF92" s="181"/>
      <c r="AG92" s="26"/>
      <c r="AH92" s="26"/>
      <c r="AI92" s="46" t="s">
        <v>103</v>
      </c>
      <c r="AJ92" s="45"/>
      <c r="AK92" s="126">
        <v>13697</v>
      </c>
      <c r="AL92" s="45"/>
      <c r="AM92" s="158"/>
    </row>
    <row r="93" spans="1:39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>
        <f t="shared" si="78"/>
        <v>34</v>
      </c>
      <c r="AE93" s="126">
        <f t="shared" ref="AE93" si="79">IF(COUNTA(D93:AC93)=0,"",COUNTA(D93:AC93))</f>
        <v>3</v>
      </c>
      <c r="AF93" s="181" t="s">
        <v>395</v>
      </c>
      <c r="AG93" s="26"/>
      <c r="AH93" s="26"/>
      <c r="AI93" s="37" t="s">
        <v>104</v>
      </c>
      <c r="AJ93" s="45"/>
      <c r="AK93" s="126">
        <v>84</v>
      </c>
      <c r="AL93" s="45"/>
      <c r="AM93" s="158"/>
    </row>
    <row r="94" spans="1:39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>
        <f t="shared" ref="AD94" si="80">IF(AD92="","",AD92/AD93)</f>
        <v>159.64705882352942</v>
      </c>
      <c r="AE94" s="29"/>
      <c r="AF94" s="26"/>
      <c r="AG94" s="26"/>
      <c r="AH94" s="26"/>
      <c r="AI94" s="146" t="s">
        <v>105</v>
      </c>
      <c r="AJ94" s="45"/>
      <c r="AK94" s="151">
        <f>IF(AK92="","",AK92/AK93)</f>
        <v>163.0595238095238</v>
      </c>
      <c r="AL94" s="45"/>
      <c r="AM94" s="154">
        <f>AD94-A94</f>
        <v>5.7481824190350324</v>
      </c>
    </row>
    <row r="95" spans="1:39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v>964</v>
      </c>
      <c r="AB95" s="158"/>
      <c r="AC95" s="158">
        <v>931</v>
      </c>
      <c r="AD95" s="158">
        <f t="shared" ref="AD95:AD96" si="81">IF(SUM(D95:AC95)=0,"",SUM(D95:AC95))</f>
        <v>10182</v>
      </c>
      <c r="AE95" s="21"/>
      <c r="AF95" s="26"/>
      <c r="AG95" s="26"/>
      <c r="AH95" s="26"/>
      <c r="AI95" s="46" t="s">
        <v>106</v>
      </c>
      <c r="AJ95" s="45"/>
      <c r="AK95" s="124">
        <v>19866</v>
      </c>
      <c r="AL95" s="45"/>
      <c r="AM95" s="158"/>
    </row>
    <row r="96" spans="1:39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v>6</v>
      </c>
      <c r="AB96" s="158"/>
      <c r="AC96" s="158">
        <v>6</v>
      </c>
      <c r="AD96" s="158">
        <f t="shared" si="81"/>
        <v>64</v>
      </c>
      <c r="AE96" s="126">
        <f t="shared" ref="AE96" si="82">IF(COUNTA(D96:AC96)=0,"",COUNTA(D96:AC96))</f>
        <v>7</v>
      </c>
      <c r="AF96" s="248" t="s">
        <v>541</v>
      </c>
      <c r="AG96" s="248"/>
      <c r="AH96" s="248"/>
      <c r="AI96" s="37" t="s">
        <v>107</v>
      </c>
      <c r="AJ96" s="45"/>
      <c r="AK96" s="124">
        <v>121</v>
      </c>
      <c r="AL96" s="45"/>
      <c r="AM96" s="158"/>
    </row>
    <row r="97" spans="1:39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>IF(AA95="","",AA95/AA96)</f>
        <v>160.66666666666666</v>
      </c>
      <c r="AB97" s="151"/>
      <c r="AC97" s="151">
        <f>IF(AC95="","",AC95/AC96)</f>
        <v>155.16666666666666</v>
      </c>
      <c r="AD97" s="151">
        <f t="shared" ref="AD97" si="83">IF(AD95="","",AD95/AD96)</f>
        <v>159.09375</v>
      </c>
      <c r="AE97" s="29"/>
      <c r="AG97" s="181"/>
      <c r="AH97" s="181"/>
      <c r="AI97" s="146" t="s">
        <v>108</v>
      </c>
      <c r="AJ97" s="45"/>
      <c r="AK97" s="151">
        <f>IF(AK95="","",AK95/AK96)</f>
        <v>164.18181818181819</v>
      </c>
      <c r="AL97" s="45"/>
      <c r="AM97" s="154">
        <f>AD97-A97</f>
        <v>-8.9610445205479436</v>
      </c>
    </row>
    <row r="98" spans="1:39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/>
      <c r="AB98" s="158"/>
      <c r="AC98" s="158"/>
      <c r="AD98" s="158">
        <f t="shared" ref="AD98:AD99" si="84">IF(SUM(D98:AC98)=0,"",SUM(D98:AC98))</f>
        <v>16152</v>
      </c>
      <c r="AE98" s="21"/>
      <c r="AF98" s="22"/>
      <c r="AG98" s="23"/>
      <c r="AH98" s="23"/>
      <c r="AI98" s="43" t="s">
        <v>106</v>
      </c>
      <c r="AJ98" s="45"/>
      <c r="AK98" s="152">
        <v>36577</v>
      </c>
      <c r="AL98" s="45"/>
      <c r="AM98" s="158"/>
    </row>
    <row r="99" spans="1:39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/>
      <c r="AB99" s="158"/>
      <c r="AC99" s="158"/>
      <c r="AD99" s="158">
        <f t="shared" si="84"/>
        <v>84</v>
      </c>
      <c r="AE99" s="126">
        <f t="shared" ref="AE99" si="85">IF(COUNTA(D99:AC99)=0,"",COUNTA(D99:AC99))</f>
        <v>8</v>
      </c>
      <c r="AF99" s="181" t="s">
        <v>476</v>
      </c>
      <c r="AG99" s="181"/>
      <c r="AH99" s="181"/>
      <c r="AI99" s="31" t="s">
        <v>109</v>
      </c>
      <c r="AJ99" s="45"/>
      <c r="AK99" s="152">
        <v>187</v>
      </c>
      <c r="AL99" s="45"/>
      <c r="AM99" s="158"/>
    </row>
    <row r="100" spans="1:39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4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4">
        <f>IF(L98="","",L98/L99)</f>
        <v>199.77777777777777</v>
      </c>
      <c r="M100" s="151"/>
      <c r="N100" s="151"/>
      <c r="O100" s="151"/>
      <c r="P100" s="151"/>
      <c r="Q100" s="204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4">
        <f>IF(Z98="","",Z98/Z99)</f>
        <v>193.375</v>
      </c>
      <c r="AA100" s="204"/>
      <c r="AB100" s="204"/>
      <c r="AC100" s="204"/>
      <c r="AD100" s="151">
        <f t="shared" ref="AD100" si="86">IF(AD98="","",AD98/AD99)</f>
        <v>192.28571428571428</v>
      </c>
      <c r="AE100" s="29"/>
      <c r="AF100" s="227" t="s">
        <v>477</v>
      </c>
      <c r="AG100" s="48"/>
      <c r="AH100" s="228"/>
      <c r="AI100" s="148" t="s">
        <v>110</v>
      </c>
      <c r="AJ100" s="45"/>
      <c r="AK100" s="151">
        <f>IF(AK98="","",AK98/AK99)</f>
        <v>195.59893048128342</v>
      </c>
      <c r="AL100" s="45"/>
      <c r="AM100" s="154">
        <f>AD100-A100</f>
        <v>0.45644599303133759</v>
      </c>
    </row>
    <row r="101" spans="1:39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/>
      <c r="AB101" s="158">
        <v>1454</v>
      </c>
      <c r="AC101" s="158"/>
      <c r="AD101" s="158">
        <f t="shared" ref="AD101:AD102" si="87">IF(SUM(D101:AC101)=0,"",SUM(D101:AC101))</f>
        <v>12838</v>
      </c>
      <c r="AE101" s="21"/>
      <c r="AF101" s="45"/>
      <c r="AG101" s="45"/>
      <c r="AH101" s="45"/>
      <c r="AI101" s="46" t="s">
        <v>106</v>
      </c>
      <c r="AJ101" s="45"/>
      <c r="AK101" s="124">
        <v>27423</v>
      </c>
      <c r="AL101" s="45"/>
      <c r="AM101" s="158"/>
    </row>
    <row r="102" spans="1:39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/>
      <c r="AB102" s="158">
        <v>8</v>
      </c>
      <c r="AC102" s="158"/>
      <c r="AD102" s="158">
        <f t="shared" si="87"/>
        <v>73</v>
      </c>
      <c r="AE102" s="126">
        <f t="shared" ref="AE102" si="88">IF(COUNTA(D102:AC102)=0,"",COUNTA(D102:AC102))</f>
        <v>7</v>
      </c>
      <c r="AF102" s="181" t="s">
        <v>519</v>
      </c>
      <c r="AG102" s="181"/>
      <c r="AH102" s="181"/>
      <c r="AI102" s="37" t="s">
        <v>111</v>
      </c>
      <c r="AJ102" s="45"/>
      <c r="AK102" s="124">
        <v>156</v>
      </c>
      <c r="AL102" s="45"/>
      <c r="AM102" s="158"/>
    </row>
    <row r="103" spans="1:39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4"/>
      <c r="AB103" s="151">
        <f>IF(AB101="","",AB101/AB102)</f>
        <v>181.75</v>
      </c>
      <c r="AC103" s="151"/>
      <c r="AD103" s="151">
        <f t="shared" ref="AD103" si="89">IF(AD101="","",AD101/AD102)</f>
        <v>175.86301369863014</v>
      </c>
      <c r="AE103" s="29"/>
      <c r="AF103" s="181"/>
      <c r="AG103" s="181"/>
      <c r="AH103" s="181"/>
      <c r="AI103" s="146" t="s">
        <v>112</v>
      </c>
      <c r="AJ103" s="45"/>
      <c r="AK103" s="151">
        <f>IF(AK101="","",AK101/AK102)</f>
        <v>175.78846153846155</v>
      </c>
      <c r="AL103" s="45"/>
      <c r="AM103" s="154">
        <f>AD103-A103</f>
        <v>1.0900407256571611</v>
      </c>
    </row>
    <row r="104" spans="1:39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/>
      <c r="AB104" s="158">
        <v>1156</v>
      </c>
      <c r="AC104" s="158"/>
      <c r="AD104" s="158">
        <f t="shared" ref="AD104:AD105" si="90">IF(SUM(D104:AC104)=0,"",SUM(D104:AC104))</f>
        <v>5787</v>
      </c>
      <c r="AE104" s="21"/>
      <c r="AF104" s="26"/>
      <c r="AG104" s="26"/>
      <c r="AH104" s="26"/>
      <c r="AI104" s="46" t="s">
        <v>113</v>
      </c>
      <c r="AJ104" s="45"/>
      <c r="AK104" s="124">
        <v>12081</v>
      </c>
      <c r="AL104" s="45"/>
      <c r="AM104" s="158"/>
    </row>
    <row r="105" spans="1:39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/>
      <c r="AB105" s="158">
        <v>8</v>
      </c>
      <c r="AC105" s="158"/>
      <c r="AD105" s="158">
        <f t="shared" si="90"/>
        <v>36</v>
      </c>
      <c r="AE105" s="126">
        <f t="shared" ref="AE105" si="91">IF(COUNTA(D105:AC105)=0,"",COUNTA(D105:AC105))</f>
        <v>4</v>
      </c>
      <c r="AF105" s="181" t="s">
        <v>520</v>
      </c>
      <c r="AG105" s="181"/>
      <c r="AH105" s="181"/>
      <c r="AI105" s="37" t="s">
        <v>114</v>
      </c>
      <c r="AJ105" s="45"/>
      <c r="AK105" s="124">
        <v>72</v>
      </c>
      <c r="AL105" s="45"/>
      <c r="AM105" s="158"/>
    </row>
    <row r="106" spans="1:39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/>
      <c r="AB106" s="151">
        <f>IF(AB104="","",AB104/AB105)</f>
        <v>144.5</v>
      </c>
      <c r="AC106" s="151"/>
      <c r="AD106" s="151">
        <f t="shared" ref="AD106" si="92">IF(AD104="","",AD104/AD105)</f>
        <v>160.75</v>
      </c>
      <c r="AE106" s="29"/>
      <c r="AF106" s="26"/>
      <c r="AG106" s="26"/>
      <c r="AH106" s="26"/>
      <c r="AI106" s="146" t="s">
        <v>115</v>
      </c>
      <c r="AJ106" s="45"/>
      <c r="AK106" s="151">
        <f>IF(AK104="","",AK104/AK105)</f>
        <v>167.79166666666666</v>
      </c>
      <c r="AL106" s="45"/>
      <c r="AM106" s="154">
        <f>AD106-A106</f>
        <v>-11.681372549019613</v>
      </c>
    </row>
    <row r="107" spans="1:39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/>
      <c r="AB107" s="158"/>
      <c r="AC107" s="158"/>
      <c r="AD107" s="158">
        <f t="shared" ref="AD107:AD108" si="93">IF(SUM(D107:AC107)=0,"",SUM(D107:AC107))</f>
        <v>5573</v>
      </c>
      <c r="AE107" s="21"/>
      <c r="AF107" s="26"/>
      <c r="AG107" s="26"/>
      <c r="AH107" s="26"/>
      <c r="AI107" s="46" t="s">
        <v>116</v>
      </c>
      <c r="AJ107" s="45"/>
      <c r="AK107" s="124">
        <v>19590</v>
      </c>
      <c r="AL107" s="45"/>
      <c r="AM107" s="158"/>
    </row>
    <row r="108" spans="1:39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/>
      <c r="AB108" s="158"/>
      <c r="AC108" s="158"/>
      <c r="AD108" s="158">
        <f t="shared" si="93"/>
        <v>32</v>
      </c>
      <c r="AE108" s="126">
        <f t="shared" ref="AE108" si="94">IF(COUNTA(D108:AC108)=0,"",COUNTA(D108:AC108))</f>
        <v>3</v>
      </c>
      <c r="AF108" s="181" t="s">
        <v>439</v>
      </c>
      <c r="AG108" s="26"/>
      <c r="AH108" s="26"/>
      <c r="AI108" s="37" t="s">
        <v>117</v>
      </c>
      <c r="AJ108" s="45"/>
      <c r="AK108" s="124">
        <v>118</v>
      </c>
      <c r="AL108" s="45"/>
      <c r="AM108" s="158"/>
    </row>
    <row r="109" spans="1:39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4"/>
      <c r="AB109" s="154"/>
      <c r="AC109" s="154"/>
      <c r="AD109" s="151">
        <f t="shared" ref="AD109" si="95">IF(AD107="","",AD107/AD108)</f>
        <v>174.15625</v>
      </c>
      <c r="AE109" s="29"/>
      <c r="AF109" s="26"/>
      <c r="AG109" s="26"/>
      <c r="AH109" s="26"/>
      <c r="AI109" s="146" t="s">
        <v>118</v>
      </c>
      <c r="AJ109" s="45"/>
      <c r="AK109" s="151">
        <f>IF(AK107="","",AK107/AK108)</f>
        <v>166.01694915254237</v>
      </c>
      <c r="AL109" s="45"/>
      <c r="AM109" s="154">
        <f>AD109-A109</f>
        <v>11.751994680851055</v>
      </c>
    </row>
    <row r="110" spans="1:39" x14ac:dyDescent="0.25">
      <c r="A110" s="197"/>
      <c r="B110" s="43" t="s">
        <v>372</v>
      </c>
      <c r="C110" s="19" t="s">
        <v>29</v>
      </c>
      <c r="D110" s="163"/>
      <c r="E110" s="163"/>
      <c r="F110" s="197"/>
      <c r="G110" s="163"/>
      <c r="H110" s="163"/>
      <c r="I110" s="163"/>
      <c r="J110" s="197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/>
      <c r="AB110" s="158">
        <v>1382</v>
      </c>
      <c r="AC110" s="158"/>
      <c r="AD110" s="158">
        <f t="shared" ref="AD110:AD111" si="96">IF(SUM(D110:AC110)=0,"",SUM(D110:AC110))</f>
        <v>6070</v>
      </c>
      <c r="AE110" s="21"/>
      <c r="AF110" s="26"/>
      <c r="AG110" s="26"/>
      <c r="AH110" s="26"/>
      <c r="AI110" s="43" t="s">
        <v>372</v>
      </c>
      <c r="AJ110" s="45"/>
      <c r="AK110" s="152">
        <v>0</v>
      </c>
      <c r="AL110" s="45"/>
      <c r="AM110" s="163"/>
    </row>
    <row r="111" spans="1:39" x14ac:dyDescent="0.25">
      <c r="A111" s="197"/>
      <c r="B111" s="43" t="s">
        <v>373</v>
      </c>
      <c r="C111" s="25" t="s">
        <v>31</v>
      </c>
      <c r="D111" s="163"/>
      <c r="E111" s="163"/>
      <c r="F111" s="197"/>
      <c r="G111" s="163"/>
      <c r="H111" s="163"/>
      <c r="I111" s="163"/>
      <c r="J111" s="197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/>
      <c r="AB111" s="158">
        <v>8</v>
      </c>
      <c r="AC111" s="158"/>
      <c r="AD111" s="158">
        <f t="shared" si="96"/>
        <v>33</v>
      </c>
      <c r="AE111" s="126">
        <f t="shared" ref="AE111" si="97">IF(COUNTA(D111:AC111)=0,"",COUNTA(D111:AC111))</f>
        <v>3</v>
      </c>
      <c r="AF111" s="181" t="s">
        <v>522</v>
      </c>
      <c r="AG111" s="181"/>
      <c r="AH111" s="181"/>
      <c r="AI111" s="43" t="s">
        <v>373</v>
      </c>
      <c r="AJ111" s="45"/>
      <c r="AK111" s="197"/>
      <c r="AL111" s="45"/>
      <c r="AM111" s="163"/>
    </row>
    <row r="112" spans="1:39" x14ac:dyDescent="0.25">
      <c r="A112" s="151"/>
      <c r="B112" s="148" t="s">
        <v>374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/>
      <c r="AB112" s="151">
        <f>IF(AB110="","",AB110/AB111)</f>
        <v>172.75</v>
      </c>
      <c r="AC112" s="151"/>
      <c r="AD112" s="151">
        <f t="shared" ref="AD112" si="98">IF(AD110="","",AD110/AD111)</f>
        <v>183.93939393939394</v>
      </c>
      <c r="AE112" s="29"/>
      <c r="AF112" s="26"/>
      <c r="AG112" s="26"/>
      <c r="AH112" s="26"/>
      <c r="AI112" s="148" t="s">
        <v>374</v>
      </c>
      <c r="AJ112" s="45"/>
      <c r="AK112" s="151"/>
      <c r="AL112" s="45"/>
      <c r="AM112" s="154"/>
    </row>
    <row r="113" spans="1:39" x14ac:dyDescent="0.25">
      <c r="A113" s="197"/>
      <c r="B113" s="43" t="s">
        <v>361</v>
      </c>
      <c r="C113" s="19" t="s">
        <v>29</v>
      </c>
      <c r="D113" s="163"/>
      <c r="E113" s="163"/>
      <c r="F113" s="197"/>
      <c r="G113" s="163"/>
      <c r="H113" s="163"/>
      <c r="I113" s="163"/>
      <c r="J113" s="197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58" t="str">
        <f t="shared" ref="AD113:AD114" si="99">IF(SUM(D113:AC113)=0,"",SUM(D113:AC113))</f>
        <v/>
      </c>
      <c r="AE113" s="21"/>
      <c r="AF113" s="26"/>
      <c r="AG113" s="26"/>
      <c r="AH113" s="26"/>
      <c r="AI113" s="43" t="s">
        <v>361</v>
      </c>
      <c r="AJ113" s="45"/>
      <c r="AK113" s="152">
        <v>0</v>
      </c>
      <c r="AL113" s="45"/>
      <c r="AM113" s="163"/>
    </row>
    <row r="114" spans="1:39" x14ac:dyDescent="0.25">
      <c r="A114" s="197"/>
      <c r="B114" s="43" t="s">
        <v>362</v>
      </c>
      <c r="C114" s="25" t="s">
        <v>31</v>
      </c>
      <c r="D114" s="163"/>
      <c r="E114" s="163"/>
      <c r="F114" s="197"/>
      <c r="G114" s="163"/>
      <c r="H114" s="163"/>
      <c r="I114" s="163"/>
      <c r="J114" s="197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58" t="str">
        <f t="shared" si="99"/>
        <v/>
      </c>
      <c r="AE114" s="126" t="str">
        <f t="shared" ref="AE114" si="100">IF(COUNTA(D114:AC114)=0,"",COUNTA(D114:AC114))</f>
        <v/>
      </c>
      <c r="AF114" s="26"/>
      <c r="AG114" s="26"/>
      <c r="AH114" s="26"/>
      <c r="AI114" s="43" t="s">
        <v>362</v>
      </c>
      <c r="AJ114" s="45"/>
      <c r="AK114" s="197"/>
      <c r="AL114" s="45"/>
      <c r="AM114" s="163"/>
    </row>
    <row r="115" spans="1:39" x14ac:dyDescent="0.25">
      <c r="A115" s="151"/>
      <c r="B115" s="148" t="s">
        <v>363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1" t="str">
        <f t="shared" ref="AD115" si="101">IF(AD113="","",AD113/AD114)</f>
        <v/>
      </c>
      <c r="AE115" s="29"/>
      <c r="AF115" s="26"/>
      <c r="AG115" s="26"/>
      <c r="AH115" s="26"/>
      <c r="AI115" s="148" t="s">
        <v>363</v>
      </c>
      <c r="AJ115" s="45"/>
      <c r="AK115" s="151"/>
      <c r="AL115" s="45"/>
      <c r="AM115" s="154"/>
    </row>
    <row r="116" spans="1:39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>
        <v>1298</v>
      </c>
      <c r="AC116" s="158"/>
      <c r="AD116" s="158">
        <f t="shared" ref="AD116:AD117" si="102">IF(SUM(D116:AC116)=0,"",SUM(D116:AC116))</f>
        <v>2030</v>
      </c>
      <c r="AE116" s="21"/>
      <c r="AF116" s="26"/>
      <c r="AG116" s="26"/>
      <c r="AH116" s="26"/>
      <c r="AI116" s="43" t="s">
        <v>119</v>
      </c>
      <c r="AJ116" s="45"/>
      <c r="AK116" s="152">
        <v>5374</v>
      </c>
      <c r="AL116" s="45"/>
      <c r="AM116" s="163" t="s">
        <v>120</v>
      </c>
    </row>
    <row r="117" spans="1:39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>
        <v>8</v>
      </c>
      <c r="AC117" s="158"/>
      <c r="AD117" s="158">
        <f t="shared" si="102"/>
        <v>13</v>
      </c>
      <c r="AE117" s="126">
        <f t="shared" ref="AE117" si="103">IF(COUNTA(D117:AC117)=0,"",COUNTA(D117:AC117))</f>
        <v>2</v>
      </c>
      <c r="AF117" s="181" t="s">
        <v>521</v>
      </c>
      <c r="AG117" s="220"/>
      <c r="AH117" s="220"/>
      <c r="AI117" s="31" t="s">
        <v>121</v>
      </c>
      <c r="AJ117" s="45"/>
      <c r="AK117" s="152">
        <v>35</v>
      </c>
      <c r="AL117" s="45"/>
      <c r="AM117" s="163"/>
    </row>
    <row r="118" spans="1:39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4"/>
      <c r="AB118" s="151">
        <f>IF(AB116="","",AB116/AB117)</f>
        <v>162.25</v>
      </c>
      <c r="AC118" s="151"/>
      <c r="AD118" s="151">
        <f t="shared" ref="AD118" si="104">IF(AD116="","",AD116/AD117)</f>
        <v>156.15384615384616</v>
      </c>
      <c r="AE118" s="29"/>
      <c r="AF118" s="47"/>
      <c r="AG118" s="48"/>
      <c r="AH118" s="48"/>
      <c r="AI118" s="148" t="s">
        <v>122</v>
      </c>
      <c r="AJ118" s="45"/>
      <c r="AK118" s="151">
        <f>IF(AK116="","",AK116/AK117)</f>
        <v>153.54285714285714</v>
      </c>
      <c r="AL118" s="45"/>
      <c r="AM118" s="154">
        <f>AD118-A118</f>
        <v>1.4205128205128403</v>
      </c>
    </row>
    <row r="119" spans="1:39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>
        <v>1534</v>
      </c>
      <c r="AC119" s="158"/>
      <c r="AD119" s="158">
        <f t="shared" ref="AD119:AD120" si="105">IF(SUM(D119:AC119)=0,"",SUM(D119:AC119))</f>
        <v>2822</v>
      </c>
      <c r="AE119" s="21"/>
      <c r="AF119" s="26"/>
      <c r="AG119" s="181"/>
      <c r="AH119" s="181"/>
      <c r="AI119" s="43" t="s">
        <v>123</v>
      </c>
      <c r="AJ119" s="45"/>
      <c r="AK119" s="152">
        <v>8987</v>
      </c>
      <c r="AL119" s="45"/>
      <c r="AM119" s="158"/>
    </row>
    <row r="120" spans="1:39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>
        <v>8</v>
      </c>
      <c r="AC120" s="158"/>
      <c r="AD120" s="158">
        <f t="shared" si="105"/>
        <v>15</v>
      </c>
      <c r="AE120" s="126">
        <f t="shared" ref="AE120" si="106">IF(COUNTA(D120:AC120)=0,"",COUNTA(D120:AC120))</f>
        <v>2</v>
      </c>
      <c r="AF120" s="181" t="s">
        <v>516</v>
      </c>
      <c r="AG120" s="181"/>
      <c r="AH120" s="181"/>
      <c r="AI120" s="31" t="s">
        <v>35</v>
      </c>
      <c r="AJ120" s="45"/>
      <c r="AK120" s="152">
        <v>50</v>
      </c>
      <c r="AL120" s="45"/>
      <c r="AM120" s="158"/>
    </row>
    <row r="121" spans="1:39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204">
        <f>IF(AB119="","",AB119/AB120)</f>
        <v>191.75</v>
      </c>
      <c r="AC121" s="204"/>
      <c r="AD121" s="151">
        <f t="shared" ref="AD121" si="107">IF(AD119="","",AD119/AD120)</f>
        <v>188.13333333333333</v>
      </c>
      <c r="AE121" s="29"/>
      <c r="AF121" s="181" t="s">
        <v>517</v>
      </c>
      <c r="AG121" s="181"/>
      <c r="AH121" s="181"/>
      <c r="AI121" s="148" t="s">
        <v>124</v>
      </c>
      <c r="AJ121" s="45"/>
      <c r="AK121" s="151">
        <f>IF(AK119="","",AK119/AK120)</f>
        <v>179.74</v>
      </c>
      <c r="AL121" s="45"/>
      <c r="AM121" s="154">
        <f>AD121-A121</f>
        <v>9.6749999999999829</v>
      </c>
    </row>
    <row r="122" spans="1:39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58">
        <f t="shared" ref="AD122:AD123" si="108">IF(SUM(D122:AC122)=0,"",SUM(D122:AC122))</f>
        <v>732</v>
      </c>
      <c r="AE122" s="21"/>
      <c r="AF122" s="32"/>
      <c r="AG122" s="45"/>
      <c r="AH122" s="45"/>
      <c r="AI122" s="41" t="s">
        <v>125</v>
      </c>
      <c r="AJ122" s="45"/>
      <c r="AK122" s="152">
        <v>1734</v>
      </c>
      <c r="AL122" s="45"/>
      <c r="AM122" s="163"/>
    </row>
    <row r="123" spans="1:39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58">
        <f t="shared" si="108"/>
        <v>5</v>
      </c>
      <c r="AE123" s="126">
        <f t="shared" ref="AE123" si="109">IF(COUNTA(D123:AC123)=0,"",COUNTA(D123:AC123))</f>
        <v>1</v>
      </c>
      <c r="AF123" s="181" t="s">
        <v>409</v>
      </c>
      <c r="AG123" s="181"/>
      <c r="AH123" s="181"/>
      <c r="AI123" s="31" t="s">
        <v>126</v>
      </c>
      <c r="AJ123" s="45"/>
      <c r="AK123" s="152">
        <v>12</v>
      </c>
      <c r="AL123" s="45"/>
      <c r="AM123" s="163"/>
    </row>
    <row r="124" spans="1:39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1">
        <f t="shared" ref="AD124" si="110">IF(AD122="","",AD122/AD123)</f>
        <v>146.4</v>
      </c>
      <c r="AE124" s="29"/>
      <c r="AF124" s="26"/>
      <c r="AG124" s="26"/>
      <c r="AH124" s="26"/>
      <c r="AI124" s="148" t="s">
        <v>127</v>
      </c>
      <c r="AJ124" s="45"/>
      <c r="AK124" s="151">
        <f>IF(AK122="","",AK122/AK123)</f>
        <v>144.5</v>
      </c>
      <c r="AL124" s="45"/>
      <c r="AM124" s="154">
        <f>AD124-A124</f>
        <v>3.1500000000000057</v>
      </c>
    </row>
    <row r="125" spans="1:39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58">
        <v>981</v>
      </c>
      <c r="AC125" s="158"/>
      <c r="AD125" s="158">
        <f t="shared" ref="AD125:AD126" si="111">IF(SUM(D125:AC125)=0,"",SUM(D125:AC125))</f>
        <v>981</v>
      </c>
      <c r="AE125" s="21"/>
      <c r="AF125" s="32"/>
      <c r="AG125" s="45"/>
      <c r="AH125" s="45"/>
      <c r="AI125" s="49" t="s">
        <v>128</v>
      </c>
      <c r="AJ125" s="45"/>
      <c r="AK125" s="152">
        <v>1074</v>
      </c>
      <c r="AL125" s="45"/>
      <c r="AM125" s="169"/>
    </row>
    <row r="126" spans="1:39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58">
        <v>8</v>
      </c>
      <c r="AC126" s="158"/>
      <c r="AD126" s="158">
        <f t="shared" si="111"/>
        <v>8</v>
      </c>
      <c r="AE126" s="126">
        <f t="shared" ref="AE126" si="112">IF(COUNTA(D126:AC126)=0,"",COUNTA(D126:AC126))</f>
        <v>1</v>
      </c>
      <c r="AF126" s="181" t="s">
        <v>515</v>
      </c>
      <c r="AG126" s="181"/>
      <c r="AH126" s="181"/>
      <c r="AI126" s="37" t="s">
        <v>86</v>
      </c>
      <c r="AJ126" s="45"/>
      <c r="AK126" s="152">
        <v>9</v>
      </c>
      <c r="AL126" s="45"/>
      <c r="AM126" s="163"/>
    </row>
    <row r="127" spans="1:39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51">
        <f>IF(AB125="","",AB125/AB126)</f>
        <v>122.625</v>
      </c>
      <c r="AC127" s="151"/>
      <c r="AD127" s="151">
        <f t="shared" ref="AD127" si="113">IF(AD125="","",AD125/AD126)</f>
        <v>122.625</v>
      </c>
      <c r="AE127" s="29"/>
      <c r="AF127" s="32"/>
      <c r="AG127" s="45"/>
      <c r="AH127" s="45"/>
      <c r="AI127" s="146" t="s">
        <v>129</v>
      </c>
      <c r="AJ127" s="45"/>
      <c r="AK127" s="151">
        <f>IF(AK125="","",AK125/AK126)</f>
        <v>119.33333333333333</v>
      </c>
      <c r="AL127" s="45"/>
      <c r="AM127" s="154">
        <f>AD127-A127</f>
        <v>3.2916666666666714</v>
      </c>
    </row>
    <row r="128" spans="1:39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5549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 t="shared" ref="AA128:AB128" si="121">AA11+AA14+AA17+AA20+AA23+AA26+AA29+AA32+AA35+AA38+AA41+AA44+AA47+AA50+AA53+AA56+AA59+AA62+AA65+AA68+AA71+AA74+AA77+AA80+AA83+AA86+AA89+AA92+AA95+AA98+AA101+AA104+AA107+AA110+AA113+AA116+AA119+AA122+AA125</f>
        <v>1938</v>
      </c>
      <c r="AB128" s="153">
        <f t="shared" si="121"/>
        <v>23203</v>
      </c>
      <c r="AC128" s="153">
        <f t="shared" ref="AC128" si="122">AC11+AC14+AC17+AC20+AC23+AC26+AC29+AC32+AC35+AC38+AC41+AC44+AC47+AC50+AC53+AC56+AC59+AC62+AC65+AC68+AC71+AC74+AC77+AC80+AC83+AC86+AC89+AC92+AC95+AC98+AC101+AC104+AC107+AC110+AC113+AC116+AC119+AC122+AC125</f>
        <v>1867</v>
      </c>
      <c r="AD128" s="153">
        <f>SUM(D128:AC128)</f>
        <v>226940</v>
      </c>
      <c r="AE128" s="159"/>
      <c r="AF128" s="51"/>
      <c r="AG128" s="51"/>
      <c r="AH128" s="51"/>
      <c r="AI128" s="50"/>
      <c r="AJ128" s="51"/>
      <c r="AK128" s="153">
        <f>AK11+AK14+AK17+AK20+AK23+AK26+AK29+AK32+AK35+AK38+AK41+AK44+AK47+AK50+AK53+AK56+AK59+AK62+AK65+AK68+AK71+AK74+AK77+AK80+AK83+AK86+AK89+AK92+AK95+AK98+AK101+AK104+AK107+AK113+AK116+AK119+AK122+AK125</f>
        <v>506986</v>
      </c>
      <c r="AL128" s="51"/>
      <c r="AM128" s="51"/>
    </row>
    <row r="129" spans="1:39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3">E12+E15+E18+E21+E24+E27+E30+E33+E36+E39+E42+E45+E48+E51+E54+E57+E60+E63+E66+E69+E72+E75+E78+E81+E84+E87+E90+E93+E96+E99+E102+E105+E108+E114+E117+E120+E123+E126</f>
        <v>98</v>
      </c>
      <c r="F129" s="152">
        <f t="shared" si="123"/>
        <v>120</v>
      </c>
      <c r="G129" s="152">
        <f t="shared" si="123"/>
        <v>12</v>
      </c>
      <c r="H129" s="152">
        <f t="shared" si="123"/>
        <v>32</v>
      </c>
      <c r="I129" s="152">
        <f t="shared" si="123"/>
        <v>36</v>
      </c>
      <c r="J129" s="152">
        <f t="shared" si="123"/>
        <v>90</v>
      </c>
      <c r="K129" s="152">
        <f t="shared" si="123"/>
        <v>44</v>
      </c>
      <c r="L129" s="152">
        <f t="shared" si="123"/>
        <v>90</v>
      </c>
      <c r="M129" s="152">
        <f t="shared" si="123"/>
        <v>75</v>
      </c>
      <c r="N129" s="152">
        <f t="shared" ref="N129:P129" si="124">N12+N15+N18+N21+N24+N27+N30+N33+N36+N39+N42+N45+N48+N51+N54+N57+N60+N63+N66+N69+N72+N75+N78+N81+N84+N87+N90+N93+N96+N99+N102+N105+N108+N114+N117+N120+N123+N126</f>
        <v>11</v>
      </c>
      <c r="O129" s="152">
        <f t="shared" si="124"/>
        <v>44</v>
      </c>
      <c r="P129" s="152">
        <f t="shared" si="124"/>
        <v>28</v>
      </c>
      <c r="Q129" s="152">
        <f t="shared" ref="Q129:S129" si="125">Q12+Q15+Q18+Q21+Q24+Q27+Q30+Q33+Q36+Q39+Q42+Q45+Q48+Q51+Q54+Q57+Q60+Q63+Q66+Q69+Q72+Q75+Q78+Q81+Q84+Q87+Q90+Q93+Q96+Q99+Q102+Q105+Q108+Q114+Q117+Q120+Q123+Q126</f>
        <v>70</v>
      </c>
      <c r="R129" s="152">
        <f t="shared" si="125"/>
        <v>25</v>
      </c>
      <c r="S129" s="152">
        <f t="shared" si="125"/>
        <v>27</v>
      </c>
      <c r="T129" s="152">
        <f t="shared" ref="T129" si="126">T12+T15+T18+T21+T24+T27+T30+T33+T36+T39+T42+T45+T48+T51+T54+T57+T60+T63+T66+T69+T72+T75+T78+T81+T84+T87+T90+T93+T96+T99+T102+T105+T108+T114+T117+T120+T123+T126</f>
        <v>16</v>
      </c>
      <c r="U129" s="152">
        <f t="shared" ref="U129:V129" si="127">U12+U15+U18+U21+U24+U27+U30+U33+U36+U39+U42+U45+U48+U51+U54+U57+U60+U63+U66+U69+U72+U75+U78+U81+U84+U87+U90+U93+U96+U99+U102+U105+U108+U114+U117+U120+U123+U126</f>
        <v>56</v>
      </c>
      <c r="V129" s="152">
        <f t="shared" si="127"/>
        <v>28</v>
      </c>
      <c r="W129" s="152">
        <f t="shared" ref="W129" si="128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 t="shared" ref="AA129:AB129" si="129">AA12+AA15+AA18+AA21+AA24+AA27+AA30+AA33+AA36+AA39+AA42+AA45+AA48+AA51+AA54+AA57+AA60+AA63+AA66+AA69+AA72+AA75+AA78+AA81+AA84+AA87+AA90+AA93+AA96+AA99+AA102+AA105+AA108+AA111+AA114+AA117+AA120+AA123+AA126</f>
        <v>12</v>
      </c>
      <c r="AB129" s="152">
        <f t="shared" si="129"/>
        <v>140</v>
      </c>
      <c r="AC129" s="152">
        <f t="shared" ref="AC129" si="130">AC12+AC15+AC18+AC21+AC24+AC27+AC30+AC33+AC36+AC39+AC42+AC45+AC48+AC51+AC54+AC57+AC60+AC63+AC66+AC69+AC72+AC75+AC78+AC81+AC84+AC87+AC90+AC93+AC96+AC99+AC102+AC105+AC108+AC111+AC114+AC117+AC120+AC123+AC126</f>
        <v>12</v>
      </c>
      <c r="AD129" s="152">
        <f>SUM(D129:AC129)</f>
        <v>1333</v>
      </c>
      <c r="AE129" s="61">
        <f>SUM(AE12:AE126)</f>
        <v>143</v>
      </c>
      <c r="AF129" s="51"/>
      <c r="AG129" s="51"/>
      <c r="AH129" s="51"/>
      <c r="AI129" s="52"/>
      <c r="AJ129" s="51"/>
      <c r="AK129" s="152">
        <f>AK12+AK15+AK18+AK21+AK24+AK27+AK30+AK33+AK36+AK39+AK42+AK45+AK48+AK51+AK54+AK57+AK60+AK63+AK66+AK69+AK72+AK75+AK78+AK81+AK84+AK87+AK90+AK93+AK96+AK99+AK102+AK105+AK108+AK114+AK117+AK120+AK123+AK126</f>
        <v>2953</v>
      </c>
      <c r="AL129" s="51"/>
      <c r="AM129" s="51"/>
    </row>
    <row r="130" spans="1:39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31">IF(E129=0,"",(E128/E129))</f>
        <v>176.34693877551021</v>
      </c>
      <c r="F130" s="154">
        <f t="shared" si="131"/>
        <v>173.13333333333333</v>
      </c>
      <c r="G130" s="154">
        <f t="shared" si="131"/>
        <v>171.66666666666666</v>
      </c>
      <c r="H130" s="154">
        <f t="shared" ref="H130" si="132">IF(H129=0,"",(H128/H129))</f>
        <v>160.46875</v>
      </c>
      <c r="I130" s="154">
        <f t="shared" si="131"/>
        <v>149.97222222222223</v>
      </c>
      <c r="J130" s="154">
        <f t="shared" ref="J130" si="133">IF(J129=0,"",(J128/J129))</f>
        <v>180.35555555555555</v>
      </c>
      <c r="K130" s="154">
        <f t="shared" ref="K130:L130" si="134">IF(K129=0,"",(K128/K129))</f>
        <v>176.88636363636363</v>
      </c>
      <c r="L130" s="154">
        <f t="shared" si="134"/>
        <v>176.5888888888889</v>
      </c>
      <c r="M130" s="154">
        <f t="shared" ref="M130:N130" si="135">IF(M129=0,"",(M128/M129))</f>
        <v>175.61333333333334</v>
      </c>
      <c r="N130" s="154">
        <f t="shared" si="135"/>
        <v>172.45454545454547</v>
      </c>
      <c r="O130" s="154">
        <f t="shared" ref="O130:P130" si="136">IF(O129=0,"",(O128/O129))</f>
        <v>165.5</v>
      </c>
      <c r="P130" s="154">
        <f t="shared" si="136"/>
        <v>151.14285714285714</v>
      </c>
      <c r="Q130" s="154">
        <f t="shared" ref="Q130:S130" si="137">IF(Q129=0,"",(Q128/Q129))</f>
        <v>180.25714285714287</v>
      </c>
      <c r="R130" s="154">
        <f t="shared" si="137"/>
        <v>145.08000000000001</v>
      </c>
      <c r="S130" s="154">
        <f t="shared" si="137"/>
        <v>140.92592592592592</v>
      </c>
      <c r="T130" s="154">
        <f t="shared" ref="T130" si="138">IF(T129=0,"",(T128/T129))</f>
        <v>167.625</v>
      </c>
      <c r="U130" s="154">
        <f t="shared" ref="U130:V130" si="139">IF(U129=0,"",(U128/U129))</f>
        <v>144.23214285714286</v>
      </c>
      <c r="V130" s="154">
        <f t="shared" si="139"/>
        <v>172.78571428571428</v>
      </c>
      <c r="W130" s="154">
        <f t="shared" ref="W130:X130" si="140">IF(W129=0,"",(W128/W129))</f>
        <v>173.40625</v>
      </c>
      <c r="X130" s="154">
        <f t="shared" si="140"/>
        <v>174.3095238095238</v>
      </c>
      <c r="Y130" s="154">
        <f t="shared" ref="Y130:Z130" si="141">IF(Y129=0,"",(Y128/Y129))</f>
        <v>168.22222222222223</v>
      </c>
      <c r="Z130" s="154">
        <f t="shared" si="141"/>
        <v>186.02857142857144</v>
      </c>
      <c r="AA130" s="154">
        <f t="shared" ref="AA130:AB130" si="142">IF(AA129=0,"",(AA128/AA129))</f>
        <v>161.5</v>
      </c>
      <c r="AB130" s="154">
        <f t="shared" si="142"/>
        <v>165.73571428571429</v>
      </c>
      <c r="AC130" s="154">
        <f t="shared" ref="AC130" si="143">IF(AC129=0,"",(AC128/AC129))</f>
        <v>155.58333333333334</v>
      </c>
      <c r="AD130" s="54">
        <f>AD128/AD129</f>
        <v>170.24756189047261</v>
      </c>
      <c r="AE130" s="55"/>
      <c r="AF130" s="56"/>
      <c r="AG130" s="57"/>
      <c r="AH130" s="56"/>
      <c r="AI130" s="50"/>
      <c r="AJ130" s="56"/>
      <c r="AK130" s="154">
        <f>IF(AK129=0,"",(AK128/AK129))</f>
        <v>171.68506603454114</v>
      </c>
      <c r="AL130" s="56"/>
      <c r="AM130" s="56"/>
    </row>
    <row r="131" spans="1:39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E131" s="58"/>
      <c r="AG131" s="38"/>
      <c r="AH131" s="59" t="s">
        <v>295</v>
      </c>
      <c r="AI131" s="170">
        <f>COUNTA(AI10:AI127)/3</f>
        <v>39</v>
      </c>
    </row>
    <row r="132" spans="1:39" x14ac:dyDescent="0.25">
      <c r="A132" s="60"/>
      <c r="B132" s="38" t="s">
        <v>130</v>
      </c>
      <c r="D132" s="72">
        <f>COUNTA(D11:D127)/3</f>
        <v>7</v>
      </c>
      <c r="E132" s="72">
        <f t="shared" ref="E132:T132" si="144">COUNTA(E11:E127)/3</f>
        <v>7</v>
      </c>
      <c r="F132" s="72">
        <f t="shared" si="144"/>
        <v>15</v>
      </c>
      <c r="G132" s="72">
        <f t="shared" si="144"/>
        <v>2</v>
      </c>
      <c r="H132" s="72">
        <f t="shared" si="144"/>
        <v>2</v>
      </c>
      <c r="I132" s="72">
        <f t="shared" si="144"/>
        <v>4</v>
      </c>
      <c r="J132" s="72">
        <f t="shared" si="144"/>
        <v>10</v>
      </c>
      <c r="K132" s="72">
        <f t="shared" si="144"/>
        <v>4</v>
      </c>
      <c r="L132" s="72">
        <f t="shared" si="144"/>
        <v>5</v>
      </c>
      <c r="M132" s="72">
        <f t="shared" si="144"/>
        <v>5</v>
      </c>
      <c r="N132" s="72">
        <f t="shared" si="144"/>
        <v>1</v>
      </c>
      <c r="O132" s="72">
        <f t="shared" si="144"/>
        <v>5</v>
      </c>
      <c r="P132" s="72">
        <f t="shared" si="144"/>
        <v>5</v>
      </c>
      <c r="Q132" s="72">
        <f t="shared" si="144"/>
        <v>12</v>
      </c>
      <c r="R132" s="72">
        <f t="shared" si="144"/>
        <v>5</v>
      </c>
      <c r="S132" s="72">
        <f t="shared" si="144"/>
        <v>4</v>
      </c>
      <c r="T132" s="72">
        <f t="shared" si="144"/>
        <v>2</v>
      </c>
      <c r="U132" s="72">
        <f t="shared" ref="U132:W132" si="145">COUNTA(U11:U127)/3</f>
        <v>4</v>
      </c>
      <c r="V132" s="72">
        <f t="shared" si="145"/>
        <v>2</v>
      </c>
      <c r="W132" s="72">
        <f t="shared" si="145"/>
        <v>4</v>
      </c>
      <c r="X132" s="72">
        <f t="shared" ref="X132:Y132" si="146">COUNTA(X11:X127)/3</f>
        <v>7</v>
      </c>
      <c r="Y132" s="72">
        <f t="shared" si="146"/>
        <v>3</v>
      </c>
      <c r="Z132" s="72">
        <f t="shared" ref="Z132:AA132" si="147">COUNTA(Z11:Z127)/3</f>
        <v>6</v>
      </c>
      <c r="AA132" s="72">
        <f t="shared" si="147"/>
        <v>2</v>
      </c>
      <c r="AB132" s="72">
        <f t="shared" ref="AB132:AC132" si="148">COUNTA(AB11:AB127)/3</f>
        <v>18</v>
      </c>
      <c r="AC132" s="72">
        <f t="shared" si="148"/>
        <v>2</v>
      </c>
      <c r="AD132" s="171">
        <f>SUM(D132:AC132)</f>
        <v>143</v>
      </c>
      <c r="AE132" s="8"/>
      <c r="AG132" s="62"/>
      <c r="AI132" s="63"/>
    </row>
  </sheetData>
  <mergeCells count="2">
    <mergeCell ref="AD5:AE5"/>
    <mergeCell ref="AF9:AH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0"/>
  <sheetViews>
    <sheetView topLeftCell="A122" workbookViewId="0">
      <selection activeCell="D153" sqref="D153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250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255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5" t="s">
        <v>255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5" t="s">
        <v>255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5" t="s">
        <v>256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5" t="s">
        <v>256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5" t="s">
        <v>256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257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6" t="s">
        <v>266</v>
      </c>
      <c r="G14" s="73" t="s">
        <v>258</v>
      </c>
      <c r="H14" s="81" t="s">
        <v>154</v>
      </c>
      <c r="I14" s="176"/>
      <c r="J14" s="74">
        <v>2762</v>
      </c>
      <c r="K14" s="72">
        <v>14</v>
      </c>
      <c r="L14" s="75">
        <f t="shared" si="0"/>
        <v>197.28571428571428</v>
      </c>
      <c r="M14" s="177" t="s">
        <v>261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7" t="s">
        <v>266</v>
      </c>
      <c r="G15" s="73" t="s">
        <v>258</v>
      </c>
      <c r="H15" s="81" t="s">
        <v>147</v>
      </c>
      <c r="I15" s="176" t="s">
        <v>144</v>
      </c>
      <c r="J15" s="74">
        <v>2439</v>
      </c>
      <c r="K15" s="72">
        <v>14</v>
      </c>
      <c r="L15" s="75">
        <f t="shared" si="0"/>
        <v>174.21428571428572</v>
      </c>
      <c r="M15" s="176" t="s">
        <v>262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7" t="s">
        <v>266</v>
      </c>
      <c r="G16" s="73" t="s">
        <v>258</v>
      </c>
      <c r="H16" s="81" t="s">
        <v>149</v>
      </c>
      <c r="I16" s="176" t="s">
        <v>144</v>
      </c>
      <c r="J16" s="74">
        <v>2739</v>
      </c>
      <c r="K16" s="72">
        <v>14</v>
      </c>
      <c r="L16" s="75">
        <f t="shared" si="0"/>
        <v>195.64285714285714</v>
      </c>
      <c r="M16" s="176" t="s">
        <v>262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7" t="s">
        <v>266</v>
      </c>
      <c r="G17" s="73" t="s">
        <v>258</v>
      </c>
      <c r="H17" s="81" t="s">
        <v>143</v>
      </c>
      <c r="I17" s="176" t="s">
        <v>148</v>
      </c>
      <c r="J17" s="74">
        <v>2462</v>
      </c>
      <c r="K17" s="72">
        <v>14</v>
      </c>
      <c r="L17" s="75">
        <f t="shared" si="0"/>
        <v>175.85714285714286</v>
      </c>
      <c r="M17" s="176" t="s">
        <v>263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7" t="s">
        <v>266</v>
      </c>
      <c r="G18" s="73" t="s">
        <v>258</v>
      </c>
      <c r="H18" s="81" t="s">
        <v>146</v>
      </c>
      <c r="I18" s="176" t="s">
        <v>148</v>
      </c>
      <c r="J18" s="74">
        <v>2202</v>
      </c>
      <c r="K18" s="72">
        <v>14</v>
      </c>
      <c r="L18" s="75">
        <f t="shared" si="0"/>
        <v>157.28571428571428</v>
      </c>
      <c r="M18" s="176" t="s">
        <v>263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7" t="s">
        <v>266</v>
      </c>
      <c r="G19" s="73" t="s">
        <v>258</v>
      </c>
      <c r="H19" s="81" t="s">
        <v>150</v>
      </c>
      <c r="I19" s="176" t="s">
        <v>260</v>
      </c>
      <c r="J19" s="74">
        <v>2263</v>
      </c>
      <c r="K19" s="72">
        <v>14</v>
      </c>
      <c r="L19" s="75">
        <f t="shared" si="0"/>
        <v>161.64285714285714</v>
      </c>
      <c r="M19" s="176" t="s">
        <v>264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7" t="s">
        <v>266</v>
      </c>
      <c r="G20" s="73" t="s">
        <v>258</v>
      </c>
      <c r="H20" s="81" t="s">
        <v>259</v>
      </c>
      <c r="I20" s="176" t="s">
        <v>260</v>
      </c>
      <c r="J20" s="74">
        <v>2415</v>
      </c>
      <c r="K20" s="72">
        <v>14</v>
      </c>
      <c r="L20" s="75">
        <f t="shared" si="0"/>
        <v>172.5</v>
      </c>
      <c r="M20" s="176" t="s">
        <v>264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272</v>
      </c>
      <c r="E21" s="73"/>
      <c r="F21" s="179" t="s">
        <v>282</v>
      </c>
      <c r="G21" s="73" t="s">
        <v>161</v>
      </c>
      <c r="H21" s="81" t="s">
        <v>157</v>
      </c>
      <c r="I21" s="179" t="s">
        <v>144</v>
      </c>
      <c r="J21" s="74">
        <v>1578</v>
      </c>
      <c r="K21" s="72">
        <v>8</v>
      </c>
      <c r="L21" s="75">
        <f t="shared" si="0"/>
        <v>197.25</v>
      </c>
      <c r="M21" s="179" t="s">
        <v>288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272</v>
      </c>
      <c r="E22" s="73"/>
      <c r="F22" s="179" t="s">
        <v>282</v>
      </c>
      <c r="G22" s="73" t="s">
        <v>161</v>
      </c>
      <c r="H22" s="81" t="s">
        <v>143</v>
      </c>
      <c r="I22" s="179" t="s">
        <v>144</v>
      </c>
      <c r="J22" s="74">
        <v>1471</v>
      </c>
      <c r="K22" s="72">
        <v>8</v>
      </c>
      <c r="L22" s="75">
        <f t="shared" si="0"/>
        <v>183.875</v>
      </c>
      <c r="M22" s="179" t="s">
        <v>288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272</v>
      </c>
      <c r="E23" s="73"/>
      <c r="F23" s="179" t="s">
        <v>282</v>
      </c>
      <c r="G23" s="73" t="s">
        <v>161</v>
      </c>
      <c r="H23" s="81" t="s">
        <v>146</v>
      </c>
      <c r="I23" s="179" t="s">
        <v>144</v>
      </c>
      <c r="J23" s="74">
        <v>1420</v>
      </c>
      <c r="K23" s="72">
        <v>8</v>
      </c>
      <c r="L23" s="75">
        <f t="shared" si="0"/>
        <v>177.5</v>
      </c>
      <c r="M23" s="179" t="s">
        <v>288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272</v>
      </c>
      <c r="E24" s="73"/>
      <c r="F24" s="179" t="s">
        <v>282</v>
      </c>
      <c r="G24" s="73" t="s">
        <v>161</v>
      </c>
      <c r="H24" s="81" t="s">
        <v>285</v>
      </c>
      <c r="I24" s="179" t="s">
        <v>148</v>
      </c>
      <c r="J24" s="74">
        <v>1128</v>
      </c>
      <c r="K24" s="72">
        <v>8</v>
      </c>
      <c r="L24" s="75">
        <f t="shared" si="0"/>
        <v>141</v>
      </c>
      <c r="M24" s="179" t="s">
        <v>289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272</v>
      </c>
      <c r="E25" s="73"/>
      <c r="F25" s="179" t="s">
        <v>282</v>
      </c>
      <c r="G25" s="73" t="s">
        <v>161</v>
      </c>
      <c r="H25" s="81" t="s">
        <v>160</v>
      </c>
      <c r="I25" s="179" t="s">
        <v>148</v>
      </c>
      <c r="J25" s="74">
        <v>1240</v>
      </c>
      <c r="K25" s="72">
        <v>8</v>
      </c>
      <c r="L25" s="75">
        <f t="shared" si="0"/>
        <v>155</v>
      </c>
      <c r="M25" s="179" t="s">
        <v>289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272</v>
      </c>
      <c r="E26" s="73"/>
      <c r="F26" s="179" t="s">
        <v>282</v>
      </c>
      <c r="G26" s="73" t="s">
        <v>161</v>
      </c>
      <c r="H26" s="81" t="s">
        <v>286</v>
      </c>
      <c r="I26" s="179" t="s">
        <v>148</v>
      </c>
      <c r="J26" s="74">
        <v>1074</v>
      </c>
      <c r="K26" s="72">
        <v>8</v>
      </c>
      <c r="L26" s="75">
        <f t="shared" si="0"/>
        <v>134.25</v>
      </c>
      <c r="M26" s="179" t="s">
        <v>289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272</v>
      </c>
      <c r="E27" s="73"/>
      <c r="F27" s="179" t="s">
        <v>282</v>
      </c>
      <c r="G27" s="73" t="s">
        <v>161</v>
      </c>
      <c r="H27" s="81" t="s">
        <v>164</v>
      </c>
      <c r="I27" s="179" t="s">
        <v>260</v>
      </c>
      <c r="J27" s="74">
        <v>1352</v>
      </c>
      <c r="K27" s="72">
        <v>8</v>
      </c>
      <c r="L27" s="75">
        <f t="shared" si="0"/>
        <v>169</v>
      </c>
      <c r="M27" s="179" t="s">
        <v>290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272</v>
      </c>
      <c r="E28" s="73"/>
      <c r="F28" s="179" t="s">
        <v>282</v>
      </c>
      <c r="G28" s="73" t="s">
        <v>161</v>
      </c>
      <c r="H28" s="81" t="s">
        <v>147</v>
      </c>
      <c r="I28" s="179" t="s">
        <v>260</v>
      </c>
      <c r="J28" s="74">
        <v>1498</v>
      </c>
      <c r="K28" s="72">
        <v>8</v>
      </c>
      <c r="L28" s="75">
        <f t="shared" si="0"/>
        <v>187.25</v>
      </c>
      <c r="M28" s="179" t="s">
        <v>290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272</v>
      </c>
      <c r="E29" s="73"/>
      <c r="F29" s="179" t="s">
        <v>282</v>
      </c>
      <c r="G29" s="73" t="s">
        <v>161</v>
      </c>
      <c r="H29" s="81" t="s">
        <v>149</v>
      </c>
      <c r="I29" s="179" t="s">
        <v>260</v>
      </c>
      <c r="J29" s="74">
        <v>1513</v>
      </c>
      <c r="K29" s="72">
        <v>8</v>
      </c>
      <c r="L29" s="75">
        <f t="shared" si="0"/>
        <v>189.125</v>
      </c>
      <c r="M29" s="179" t="s">
        <v>290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272</v>
      </c>
      <c r="E30" s="73"/>
      <c r="F30" s="179" t="s">
        <v>282</v>
      </c>
      <c r="G30" s="73" t="s">
        <v>161</v>
      </c>
      <c r="H30" s="81" t="s">
        <v>150</v>
      </c>
      <c r="I30" s="179" t="s">
        <v>283</v>
      </c>
      <c r="J30" s="74">
        <v>1421</v>
      </c>
      <c r="K30" s="72">
        <v>8</v>
      </c>
      <c r="L30" s="75">
        <f t="shared" si="0"/>
        <v>177.625</v>
      </c>
      <c r="M30" s="179" t="s">
        <v>291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272</v>
      </c>
      <c r="E31" s="73"/>
      <c r="F31" s="179" t="s">
        <v>282</v>
      </c>
      <c r="G31" s="73" t="s">
        <v>161</v>
      </c>
      <c r="H31" s="81" t="s">
        <v>259</v>
      </c>
      <c r="I31" s="179" t="s">
        <v>283</v>
      </c>
      <c r="J31" s="74">
        <v>1337</v>
      </c>
      <c r="K31" s="72">
        <v>8</v>
      </c>
      <c r="L31" s="75">
        <f t="shared" si="0"/>
        <v>167.125</v>
      </c>
      <c r="M31" s="179" t="s">
        <v>291</v>
      </c>
      <c r="N31" s="183"/>
    </row>
    <row r="32" spans="1:14" x14ac:dyDescent="0.25">
      <c r="A32" s="72">
        <v>22</v>
      </c>
      <c r="B32" s="72">
        <v>9</v>
      </c>
      <c r="C32" s="72">
        <v>2019</v>
      </c>
      <c r="D32" s="73" t="s">
        <v>272</v>
      </c>
      <c r="E32" s="73"/>
      <c r="F32" s="179" t="s">
        <v>282</v>
      </c>
      <c r="G32" s="73" t="s">
        <v>161</v>
      </c>
      <c r="H32" s="81" t="s">
        <v>287</v>
      </c>
      <c r="I32" s="179" t="s">
        <v>283</v>
      </c>
      <c r="J32" s="74">
        <v>1516</v>
      </c>
      <c r="K32" s="72">
        <v>8</v>
      </c>
      <c r="L32" s="75">
        <f t="shared" si="0"/>
        <v>189.5</v>
      </c>
      <c r="M32" s="179" t="s">
        <v>291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272</v>
      </c>
      <c r="E33" s="73"/>
      <c r="F33" s="179" t="s">
        <v>282</v>
      </c>
      <c r="G33" s="73" t="s">
        <v>161</v>
      </c>
      <c r="H33" s="81" t="s">
        <v>153</v>
      </c>
      <c r="I33" s="179" t="s">
        <v>284</v>
      </c>
      <c r="J33" s="74">
        <v>1435</v>
      </c>
      <c r="K33" s="72">
        <v>8</v>
      </c>
      <c r="L33" s="75">
        <f t="shared" si="0"/>
        <v>179.375</v>
      </c>
      <c r="M33" s="179" t="s">
        <v>292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272</v>
      </c>
      <c r="E34" s="73"/>
      <c r="F34" s="179" t="s">
        <v>282</v>
      </c>
      <c r="G34" s="73" t="s">
        <v>161</v>
      </c>
      <c r="H34" s="81" t="s">
        <v>154</v>
      </c>
      <c r="I34" s="179" t="s">
        <v>284</v>
      </c>
      <c r="J34" s="74">
        <v>1331</v>
      </c>
      <c r="K34" s="72">
        <v>8</v>
      </c>
      <c r="L34" s="75">
        <f t="shared" si="0"/>
        <v>166.375</v>
      </c>
      <c r="M34" s="179" t="s">
        <v>292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272</v>
      </c>
      <c r="E35" s="73"/>
      <c r="F35" s="179" t="s">
        <v>282</v>
      </c>
      <c r="G35" s="73" t="s">
        <v>161</v>
      </c>
      <c r="H35" s="81" t="s">
        <v>151</v>
      </c>
      <c r="I35" s="179" t="s">
        <v>284</v>
      </c>
      <c r="J35" s="74">
        <v>1462</v>
      </c>
      <c r="K35" s="72">
        <v>8</v>
      </c>
      <c r="L35" s="75">
        <f t="shared" si="0"/>
        <v>182.75</v>
      </c>
      <c r="M35" s="179" t="s">
        <v>292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294</v>
      </c>
      <c r="E36" s="73"/>
      <c r="F36" s="182" t="s">
        <v>276</v>
      </c>
      <c r="G36" s="73" t="s">
        <v>158</v>
      </c>
      <c r="H36" s="81" t="s">
        <v>157</v>
      </c>
      <c r="I36" s="182" t="s">
        <v>144</v>
      </c>
      <c r="J36" s="74">
        <v>888</v>
      </c>
      <c r="K36" s="72">
        <v>6</v>
      </c>
      <c r="L36" s="75">
        <f t="shared" si="0"/>
        <v>148</v>
      </c>
      <c r="M36" s="232" t="s">
        <v>296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294</v>
      </c>
      <c r="E37" s="73"/>
      <c r="F37" s="182" t="s">
        <v>298</v>
      </c>
      <c r="G37" s="73" t="s">
        <v>158</v>
      </c>
      <c r="H37" s="81" t="s">
        <v>293</v>
      </c>
      <c r="I37" s="182" t="s">
        <v>144</v>
      </c>
      <c r="J37" s="74">
        <v>1172</v>
      </c>
      <c r="K37" s="72">
        <v>6</v>
      </c>
      <c r="L37" s="75">
        <f t="shared" si="0"/>
        <v>195.33333333333334</v>
      </c>
      <c r="M37" s="232" t="s">
        <v>296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306</v>
      </c>
      <c r="E38" s="73"/>
      <c r="F38" s="187" t="s">
        <v>266</v>
      </c>
      <c r="G38" s="73" t="s">
        <v>305</v>
      </c>
      <c r="H38" s="81" t="s">
        <v>143</v>
      </c>
      <c r="I38" s="186" t="s">
        <v>144</v>
      </c>
      <c r="J38" s="74">
        <v>2863</v>
      </c>
      <c r="K38" s="72">
        <v>16</v>
      </c>
      <c r="L38" s="75">
        <f t="shared" si="0"/>
        <v>178.9375</v>
      </c>
      <c r="M38" s="187" t="s">
        <v>307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306</v>
      </c>
      <c r="E39" s="73"/>
      <c r="F39" s="187" t="s">
        <v>266</v>
      </c>
      <c r="G39" s="73" t="s">
        <v>305</v>
      </c>
      <c r="H39" s="81" t="s">
        <v>152</v>
      </c>
      <c r="I39" s="186" t="s">
        <v>144</v>
      </c>
      <c r="J39" s="74">
        <v>2272</v>
      </c>
      <c r="K39" s="72">
        <v>16</v>
      </c>
      <c r="L39" s="75">
        <f t="shared" si="0"/>
        <v>142</v>
      </c>
      <c r="M39" s="187" t="s">
        <v>307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308</v>
      </c>
      <c r="E40" s="73"/>
      <c r="F40" s="188" t="s">
        <v>27</v>
      </c>
      <c r="G40" s="73" t="s">
        <v>309</v>
      </c>
      <c r="H40" s="81" t="s">
        <v>159</v>
      </c>
      <c r="I40" s="188" t="s">
        <v>144</v>
      </c>
      <c r="J40" s="74">
        <v>1214</v>
      </c>
      <c r="K40" s="72">
        <v>9</v>
      </c>
      <c r="L40" s="75">
        <f t="shared" si="0"/>
        <v>134.88888888888889</v>
      </c>
      <c r="M40" s="232" t="s">
        <v>296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308</v>
      </c>
      <c r="E41" s="73"/>
      <c r="F41" s="188" t="s">
        <v>27</v>
      </c>
      <c r="G41" s="73" t="s">
        <v>309</v>
      </c>
      <c r="H41" s="81" t="s">
        <v>286</v>
      </c>
      <c r="I41" s="188" t="s">
        <v>144</v>
      </c>
      <c r="J41" s="74">
        <v>1397</v>
      </c>
      <c r="K41" s="72">
        <v>9</v>
      </c>
      <c r="L41" s="75">
        <f t="shared" si="0"/>
        <v>155.22222222222223</v>
      </c>
      <c r="M41" s="232" t="s">
        <v>296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308</v>
      </c>
      <c r="E42" s="73"/>
      <c r="F42" s="188" t="s">
        <v>27</v>
      </c>
      <c r="G42" s="73" t="s">
        <v>309</v>
      </c>
      <c r="H42" s="81" t="s">
        <v>160</v>
      </c>
      <c r="I42" s="188" t="s">
        <v>148</v>
      </c>
      <c r="J42" s="74">
        <v>1326</v>
      </c>
      <c r="K42" s="72">
        <v>9</v>
      </c>
      <c r="L42" s="75">
        <f t="shared" si="0"/>
        <v>147.33333333333334</v>
      </c>
      <c r="M42" s="177" t="s">
        <v>310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308</v>
      </c>
      <c r="E43" s="73"/>
      <c r="F43" s="188" t="s">
        <v>27</v>
      </c>
      <c r="G43" s="73" t="s">
        <v>309</v>
      </c>
      <c r="H43" s="81" t="s">
        <v>154</v>
      </c>
      <c r="I43" s="188" t="s">
        <v>148</v>
      </c>
      <c r="J43" s="74">
        <v>1462</v>
      </c>
      <c r="K43" s="72">
        <v>9</v>
      </c>
      <c r="L43" s="75">
        <f t="shared" si="0"/>
        <v>162.44444444444446</v>
      </c>
      <c r="M43" s="177" t="s">
        <v>310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322</v>
      </c>
      <c r="E44" s="73"/>
      <c r="F44" s="191" t="s">
        <v>27</v>
      </c>
      <c r="G44" s="73" t="s">
        <v>319</v>
      </c>
      <c r="H44" s="81" t="s">
        <v>143</v>
      </c>
      <c r="I44" s="191" t="s">
        <v>144</v>
      </c>
      <c r="J44" s="74">
        <v>2503</v>
      </c>
      <c r="K44" s="72">
        <v>14</v>
      </c>
      <c r="L44" s="75">
        <f t="shared" si="0"/>
        <v>178.78571428571428</v>
      </c>
      <c r="M44" s="194" t="s">
        <v>317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322</v>
      </c>
      <c r="E45" s="73"/>
      <c r="F45" s="191" t="s">
        <v>27</v>
      </c>
      <c r="G45" s="73" t="s">
        <v>319</v>
      </c>
      <c r="H45" s="81" t="s">
        <v>155</v>
      </c>
      <c r="I45" s="191" t="s">
        <v>144</v>
      </c>
      <c r="J45" s="74">
        <v>2456</v>
      </c>
      <c r="K45" s="72">
        <v>14</v>
      </c>
      <c r="L45" s="75">
        <f t="shared" si="0"/>
        <v>175.42857142857142</v>
      </c>
      <c r="M45" s="194" t="s">
        <v>317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322</v>
      </c>
      <c r="E46" s="73"/>
      <c r="F46" s="191" t="s">
        <v>27</v>
      </c>
      <c r="G46" s="73" t="s">
        <v>319</v>
      </c>
      <c r="H46" s="81" t="s">
        <v>149</v>
      </c>
      <c r="I46" s="191" t="s">
        <v>148</v>
      </c>
      <c r="J46" s="74">
        <v>1437</v>
      </c>
      <c r="K46" s="72">
        <v>8</v>
      </c>
      <c r="L46" s="75">
        <f t="shared" si="0"/>
        <v>179.625</v>
      </c>
      <c r="M46" s="191" t="s">
        <v>262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322</v>
      </c>
      <c r="E47" s="73"/>
      <c r="F47" s="191" t="s">
        <v>27</v>
      </c>
      <c r="G47" s="73" t="s">
        <v>319</v>
      </c>
      <c r="H47" s="81" t="s">
        <v>151</v>
      </c>
      <c r="I47" s="191" t="s">
        <v>148</v>
      </c>
      <c r="J47" s="74">
        <v>1387</v>
      </c>
      <c r="K47" s="72">
        <v>8</v>
      </c>
      <c r="L47" s="75">
        <f t="shared" si="0"/>
        <v>173.375</v>
      </c>
      <c r="M47" s="191" t="s">
        <v>262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323</v>
      </c>
      <c r="E48" s="73"/>
      <c r="F48" s="191" t="s">
        <v>27</v>
      </c>
      <c r="G48" s="73" t="s">
        <v>142</v>
      </c>
      <c r="H48" s="81" t="s">
        <v>147</v>
      </c>
      <c r="I48" s="191" t="s">
        <v>144</v>
      </c>
      <c r="J48" s="74">
        <v>1686</v>
      </c>
      <c r="K48" s="72">
        <v>9</v>
      </c>
      <c r="L48" s="75">
        <f t="shared" si="0"/>
        <v>187.33333333333334</v>
      </c>
      <c r="M48" s="177" t="s">
        <v>310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323</v>
      </c>
      <c r="E49" s="73"/>
      <c r="F49" s="191" t="s">
        <v>27</v>
      </c>
      <c r="G49" s="73" t="s">
        <v>142</v>
      </c>
      <c r="H49" s="81" t="s">
        <v>259</v>
      </c>
      <c r="I49" s="191" t="s">
        <v>144</v>
      </c>
      <c r="J49" s="74">
        <v>1589</v>
      </c>
      <c r="K49" s="72">
        <v>9</v>
      </c>
      <c r="L49" s="75">
        <f t="shared" si="0"/>
        <v>176.55555555555554</v>
      </c>
      <c r="M49" s="177" t="s">
        <v>310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323</v>
      </c>
      <c r="E50" s="73"/>
      <c r="F50" s="191" t="s">
        <v>27</v>
      </c>
      <c r="G50" s="73" t="s">
        <v>142</v>
      </c>
      <c r="H50" s="81" t="s">
        <v>430</v>
      </c>
      <c r="I50" s="191" t="s">
        <v>148</v>
      </c>
      <c r="J50" s="74">
        <v>1559</v>
      </c>
      <c r="K50" s="72">
        <v>9</v>
      </c>
      <c r="L50" s="75">
        <f t="shared" si="0"/>
        <v>173.22222222222223</v>
      </c>
      <c r="M50" s="194" t="s">
        <v>317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323</v>
      </c>
      <c r="E51" s="73"/>
      <c r="F51" s="191" t="s">
        <v>27</v>
      </c>
      <c r="G51" s="73" t="s">
        <v>142</v>
      </c>
      <c r="H51" s="81" t="s">
        <v>164</v>
      </c>
      <c r="I51" s="191" t="s">
        <v>148</v>
      </c>
      <c r="J51" s="74">
        <v>1476</v>
      </c>
      <c r="K51" s="72">
        <v>9</v>
      </c>
      <c r="L51" s="75">
        <f t="shared" si="0"/>
        <v>164</v>
      </c>
      <c r="M51" s="194" t="s">
        <v>317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323</v>
      </c>
      <c r="E52" s="73"/>
      <c r="F52" s="191" t="s">
        <v>27</v>
      </c>
      <c r="G52" s="73" t="s">
        <v>142</v>
      </c>
      <c r="H52" s="81" t="s">
        <v>157</v>
      </c>
      <c r="I52" s="191" t="s">
        <v>144</v>
      </c>
      <c r="J52" s="74">
        <v>1564</v>
      </c>
      <c r="K52" s="72">
        <v>9</v>
      </c>
      <c r="L52" s="75">
        <f t="shared" si="0"/>
        <v>173.77777777777777</v>
      </c>
      <c r="M52" s="177" t="s">
        <v>324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323</v>
      </c>
      <c r="E53" s="73"/>
      <c r="F53" s="191" t="s">
        <v>27</v>
      </c>
      <c r="G53" s="73" t="s">
        <v>142</v>
      </c>
      <c r="H53" s="81" t="s">
        <v>153</v>
      </c>
      <c r="I53" s="191" t="s">
        <v>144</v>
      </c>
      <c r="J53" s="74">
        <v>1772</v>
      </c>
      <c r="K53" s="72">
        <v>9</v>
      </c>
      <c r="L53" s="75">
        <f t="shared" si="0"/>
        <v>196.88888888888889</v>
      </c>
      <c r="M53" s="177" t="s">
        <v>324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323</v>
      </c>
      <c r="E54" s="73"/>
      <c r="F54" s="191" t="s">
        <v>27</v>
      </c>
      <c r="G54" s="73" t="s">
        <v>142</v>
      </c>
      <c r="H54" s="81" t="s">
        <v>146</v>
      </c>
      <c r="I54" s="191" t="s">
        <v>148</v>
      </c>
      <c r="J54" s="74">
        <v>1642</v>
      </c>
      <c r="K54" s="72">
        <v>9</v>
      </c>
      <c r="L54" s="75">
        <f t="shared" si="0"/>
        <v>182.44444444444446</v>
      </c>
      <c r="M54" s="232" t="s">
        <v>296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323</v>
      </c>
      <c r="E55" s="73"/>
      <c r="F55" s="191" t="s">
        <v>27</v>
      </c>
      <c r="G55" s="73" t="s">
        <v>142</v>
      </c>
      <c r="H55" s="81" t="s">
        <v>156</v>
      </c>
      <c r="I55" s="191" t="s">
        <v>148</v>
      </c>
      <c r="J55" s="74">
        <v>1664</v>
      </c>
      <c r="K55" s="72">
        <v>9</v>
      </c>
      <c r="L55" s="75">
        <f t="shared" si="0"/>
        <v>184.88888888888889</v>
      </c>
      <c r="M55" s="232" t="s">
        <v>296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323</v>
      </c>
      <c r="E56" s="73"/>
      <c r="F56" s="191" t="s">
        <v>27</v>
      </c>
      <c r="G56" s="73" t="s">
        <v>142</v>
      </c>
      <c r="H56" s="81" t="s">
        <v>293</v>
      </c>
      <c r="I56" s="191" t="s">
        <v>260</v>
      </c>
      <c r="J56" s="74">
        <v>1577</v>
      </c>
      <c r="K56" s="72">
        <v>9</v>
      </c>
      <c r="L56" s="75">
        <f t="shared" ref="L56:L122" si="1">J56/K56</f>
        <v>175.22222222222223</v>
      </c>
      <c r="M56" s="191" t="s">
        <v>290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323</v>
      </c>
      <c r="E57" s="73"/>
      <c r="F57" s="191" t="s">
        <v>27</v>
      </c>
      <c r="G57" s="73" t="s">
        <v>142</v>
      </c>
      <c r="H57" s="81" t="s">
        <v>150</v>
      </c>
      <c r="I57" s="191" t="s">
        <v>260</v>
      </c>
      <c r="J57" s="74">
        <v>1703</v>
      </c>
      <c r="K57" s="72">
        <v>9</v>
      </c>
      <c r="L57" s="75">
        <f t="shared" si="1"/>
        <v>189.22222222222223</v>
      </c>
      <c r="M57" s="191" t="s">
        <v>290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198" t="s">
        <v>343</v>
      </c>
      <c r="G58" s="73" t="s">
        <v>163</v>
      </c>
      <c r="H58" s="81" t="s">
        <v>143</v>
      </c>
      <c r="I58" s="198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352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198" t="s">
        <v>343</v>
      </c>
      <c r="G59" s="73" t="s">
        <v>163</v>
      </c>
      <c r="H59" s="81" t="s">
        <v>149</v>
      </c>
      <c r="I59" s="198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352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198" t="s">
        <v>343</v>
      </c>
      <c r="G60" s="73" t="s">
        <v>163</v>
      </c>
      <c r="H60" s="81" t="s">
        <v>157</v>
      </c>
      <c r="I60" s="198"/>
      <c r="J60" s="74">
        <v>3087</v>
      </c>
      <c r="K60" s="72">
        <v>18</v>
      </c>
      <c r="L60" s="75">
        <f t="shared" si="1"/>
        <v>171.5</v>
      </c>
      <c r="M60" s="76" t="s">
        <v>352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198" t="s">
        <v>343</v>
      </c>
      <c r="G61" s="73" t="s">
        <v>163</v>
      </c>
      <c r="H61" s="81" t="s">
        <v>147</v>
      </c>
      <c r="I61" s="198"/>
      <c r="J61" s="74">
        <v>3156</v>
      </c>
      <c r="K61" s="72">
        <v>18</v>
      </c>
      <c r="L61" s="75">
        <f t="shared" si="1"/>
        <v>175.33333333333334</v>
      </c>
      <c r="M61" s="76" t="s">
        <v>352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198" t="s">
        <v>343</v>
      </c>
      <c r="G62" s="73" t="s">
        <v>163</v>
      </c>
      <c r="H62" s="81" t="s">
        <v>162</v>
      </c>
      <c r="I62" s="198"/>
      <c r="J62" s="74">
        <v>2793</v>
      </c>
      <c r="K62" s="72">
        <v>18</v>
      </c>
      <c r="L62" s="75">
        <f t="shared" si="1"/>
        <v>155.16666666666666</v>
      </c>
      <c r="M62" s="76" t="s">
        <v>352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354</v>
      </c>
      <c r="E63" s="73"/>
      <c r="F63" s="202" t="s">
        <v>355</v>
      </c>
      <c r="G63" s="73" t="s">
        <v>142</v>
      </c>
      <c r="H63" s="81" t="s">
        <v>146</v>
      </c>
      <c r="I63" s="202" t="s">
        <v>144</v>
      </c>
      <c r="J63" s="74">
        <v>2828</v>
      </c>
      <c r="K63" s="72">
        <v>15</v>
      </c>
      <c r="L63" s="75">
        <f t="shared" si="1"/>
        <v>188.53333333333333</v>
      </c>
      <c r="M63" s="202" t="s">
        <v>356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354</v>
      </c>
      <c r="E64" s="73"/>
      <c r="F64" s="202" t="s">
        <v>355</v>
      </c>
      <c r="G64" s="73" t="s">
        <v>142</v>
      </c>
      <c r="H64" s="81" t="s">
        <v>293</v>
      </c>
      <c r="I64" s="202" t="s">
        <v>144</v>
      </c>
      <c r="J64" s="74">
        <v>2644</v>
      </c>
      <c r="K64" s="72">
        <v>15</v>
      </c>
      <c r="L64" s="75">
        <f t="shared" si="1"/>
        <v>176.26666666666668</v>
      </c>
      <c r="M64" s="202" t="s">
        <v>356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354</v>
      </c>
      <c r="E65" s="73"/>
      <c r="F65" s="202" t="s">
        <v>355</v>
      </c>
      <c r="G65" s="73" t="s">
        <v>142</v>
      </c>
      <c r="H65" s="81" t="s">
        <v>150</v>
      </c>
      <c r="I65" s="202" t="s">
        <v>148</v>
      </c>
      <c r="J65" s="74">
        <v>2783</v>
      </c>
      <c r="K65" s="72">
        <v>15</v>
      </c>
      <c r="L65" s="75">
        <f t="shared" si="1"/>
        <v>185.53333333333333</v>
      </c>
      <c r="M65" s="202" t="s">
        <v>357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354</v>
      </c>
      <c r="E66" s="73"/>
      <c r="F66" s="202" t="s">
        <v>355</v>
      </c>
      <c r="G66" s="73" t="s">
        <v>142</v>
      </c>
      <c r="H66" s="81" t="s">
        <v>259</v>
      </c>
      <c r="I66" s="202" t="s">
        <v>148</v>
      </c>
      <c r="J66" s="74">
        <v>2612</v>
      </c>
      <c r="K66" s="72">
        <v>15</v>
      </c>
      <c r="L66" s="75">
        <f t="shared" si="1"/>
        <v>174.13333333333333</v>
      </c>
      <c r="M66" s="202" t="s">
        <v>357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354</v>
      </c>
      <c r="E67" s="73"/>
      <c r="F67" s="202" t="s">
        <v>355</v>
      </c>
      <c r="G67" s="73" t="s">
        <v>142</v>
      </c>
      <c r="H67" s="81" t="s">
        <v>152</v>
      </c>
      <c r="I67" s="198"/>
      <c r="J67" s="74">
        <v>2304</v>
      </c>
      <c r="K67" s="72">
        <v>15</v>
      </c>
      <c r="L67" s="75">
        <f t="shared" si="1"/>
        <v>153.6</v>
      </c>
      <c r="M67" s="202" t="s">
        <v>358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364</v>
      </c>
      <c r="E68" s="73"/>
      <c r="F68" s="206" t="s">
        <v>266</v>
      </c>
      <c r="G68" s="73" t="s">
        <v>161</v>
      </c>
      <c r="H68" s="81" t="s">
        <v>162</v>
      </c>
      <c r="I68" s="206"/>
      <c r="J68" s="74">
        <v>1897</v>
      </c>
      <c r="K68" s="72">
        <v>11</v>
      </c>
      <c r="L68" s="75">
        <f t="shared" si="1"/>
        <v>172.45454545454547</v>
      </c>
      <c r="M68" s="232" t="s">
        <v>365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375</v>
      </c>
      <c r="E69" s="73"/>
      <c r="F69" s="208" t="s">
        <v>376</v>
      </c>
      <c r="G69" s="73" t="s">
        <v>142</v>
      </c>
      <c r="H69" s="81" t="s">
        <v>143</v>
      </c>
      <c r="I69" s="208"/>
      <c r="J69" s="74">
        <v>1899</v>
      </c>
      <c r="K69" s="72">
        <v>11</v>
      </c>
      <c r="L69" s="75">
        <f t="shared" si="1"/>
        <v>172.63636363636363</v>
      </c>
      <c r="M69" s="194" t="s">
        <v>317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375</v>
      </c>
      <c r="E70" s="73"/>
      <c r="F70" s="208" t="s">
        <v>376</v>
      </c>
      <c r="G70" s="73" t="s">
        <v>142</v>
      </c>
      <c r="H70" s="81" t="s">
        <v>155</v>
      </c>
      <c r="I70" s="208"/>
      <c r="J70" s="74">
        <v>924</v>
      </c>
      <c r="K70" s="72">
        <v>6</v>
      </c>
      <c r="L70" s="75">
        <f t="shared" si="1"/>
        <v>154</v>
      </c>
      <c r="M70" s="194" t="s">
        <v>317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375</v>
      </c>
      <c r="E71" s="73"/>
      <c r="F71" s="208" t="s">
        <v>376</v>
      </c>
      <c r="G71" s="73" t="s">
        <v>142</v>
      </c>
      <c r="H71" s="81" t="s">
        <v>259</v>
      </c>
      <c r="I71" s="208"/>
      <c r="J71" s="74">
        <v>1313</v>
      </c>
      <c r="K71" s="72">
        <v>8</v>
      </c>
      <c r="L71" s="75">
        <f t="shared" si="1"/>
        <v>164.125</v>
      </c>
      <c r="M71" s="194" t="s">
        <v>317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375</v>
      </c>
      <c r="E72" s="73"/>
      <c r="F72" s="208" t="s">
        <v>376</v>
      </c>
      <c r="G72" s="73" t="s">
        <v>142</v>
      </c>
      <c r="H72" s="81" t="s">
        <v>430</v>
      </c>
      <c r="I72" s="208"/>
      <c r="J72" s="74">
        <v>1491</v>
      </c>
      <c r="K72" s="72">
        <v>9</v>
      </c>
      <c r="L72" s="75">
        <f t="shared" si="1"/>
        <v>165.66666666666666</v>
      </c>
      <c r="M72" s="194" t="s">
        <v>317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375</v>
      </c>
      <c r="E73" s="73"/>
      <c r="F73" s="208" t="s">
        <v>376</v>
      </c>
      <c r="G73" s="73" t="s">
        <v>142</v>
      </c>
      <c r="H73" s="81" t="s">
        <v>147</v>
      </c>
      <c r="I73" s="208"/>
      <c r="J73" s="74">
        <v>1655</v>
      </c>
      <c r="K73" s="72">
        <v>10</v>
      </c>
      <c r="L73" s="75">
        <f t="shared" si="1"/>
        <v>165.5</v>
      </c>
      <c r="M73" s="194" t="s">
        <v>317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377</v>
      </c>
      <c r="E74" s="73"/>
      <c r="F74" s="208" t="s">
        <v>376</v>
      </c>
      <c r="G74" s="73" t="s">
        <v>161</v>
      </c>
      <c r="H74" s="81" t="s">
        <v>167</v>
      </c>
      <c r="I74" s="208"/>
      <c r="J74" s="74">
        <v>1114</v>
      </c>
      <c r="K74" s="72">
        <v>7</v>
      </c>
      <c r="L74" s="75">
        <f t="shared" si="1"/>
        <v>159.14285714285714</v>
      </c>
      <c r="M74" s="208" t="s">
        <v>288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377</v>
      </c>
      <c r="E75" s="73"/>
      <c r="F75" s="208" t="s">
        <v>376</v>
      </c>
      <c r="G75" s="73" t="s">
        <v>161</v>
      </c>
      <c r="H75" s="81" t="s">
        <v>164</v>
      </c>
      <c r="I75" s="208"/>
      <c r="J75" s="74">
        <v>917</v>
      </c>
      <c r="K75" s="72">
        <v>6</v>
      </c>
      <c r="L75" s="75">
        <f t="shared" si="1"/>
        <v>152.83333333333334</v>
      </c>
      <c r="M75" s="211" t="s">
        <v>288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377</v>
      </c>
      <c r="E76" s="73"/>
      <c r="F76" s="208" t="s">
        <v>376</v>
      </c>
      <c r="G76" s="73" t="s">
        <v>161</v>
      </c>
      <c r="H76" s="81" t="s">
        <v>168</v>
      </c>
      <c r="I76" s="208"/>
      <c r="J76" s="74">
        <v>534</v>
      </c>
      <c r="K76" s="72">
        <v>4</v>
      </c>
      <c r="L76" s="75">
        <f t="shared" si="1"/>
        <v>133.5</v>
      </c>
      <c r="M76" s="211" t="s">
        <v>288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377</v>
      </c>
      <c r="E77" s="73"/>
      <c r="F77" s="208" t="s">
        <v>376</v>
      </c>
      <c r="G77" s="73" t="s">
        <v>161</v>
      </c>
      <c r="H77" s="81" t="s">
        <v>152</v>
      </c>
      <c r="I77" s="208"/>
      <c r="J77" s="74">
        <v>929</v>
      </c>
      <c r="K77" s="72">
        <v>6</v>
      </c>
      <c r="L77" s="75">
        <f t="shared" si="1"/>
        <v>154.83333333333334</v>
      </c>
      <c r="M77" s="211" t="s">
        <v>288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377</v>
      </c>
      <c r="E78" s="73"/>
      <c r="F78" s="208" t="s">
        <v>376</v>
      </c>
      <c r="G78" s="73" t="s">
        <v>161</v>
      </c>
      <c r="H78" s="81" t="s">
        <v>162</v>
      </c>
      <c r="I78" s="208"/>
      <c r="J78" s="74">
        <v>738</v>
      </c>
      <c r="K78" s="72">
        <v>5</v>
      </c>
      <c r="L78" s="75">
        <f t="shared" si="1"/>
        <v>147.6</v>
      </c>
      <c r="M78" s="211" t="s">
        <v>288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397</v>
      </c>
      <c r="E79" s="73"/>
      <c r="F79" s="210" t="s">
        <v>396</v>
      </c>
      <c r="G79" s="73" t="s">
        <v>258</v>
      </c>
      <c r="H79" s="81" t="s">
        <v>157</v>
      </c>
      <c r="I79" s="210" t="s">
        <v>144</v>
      </c>
      <c r="J79" s="74">
        <v>1273</v>
      </c>
      <c r="K79" s="72">
        <v>7</v>
      </c>
      <c r="L79" s="75">
        <f t="shared" si="1"/>
        <v>181.85714285714286</v>
      </c>
      <c r="M79" s="232" t="s">
        <v>296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397</v>
      </c>
      <c r="E80" s="73"/>
      <c r="F80" s="210" t="s">
        <v>396</v>
      </c>
      <c r="G80" s="73" t="s">
        <v>258</v>
      </c>
      <c r="H80" s="81" t="s">
        <v>169</v>
      </c>
      <c r="I80" s="210" t="s">
        <v>144</v>
      </c>
      <c r="J80" s="74">
        <v>1381</v>
      </c>
      <c r="K80" s="72">
        <v>7</v>
      </c>
      <c r="L80" s="75">
        <f t="shared" si="1"/>
        <v>197.28571428571428</v>
      </c>
      <c r="M80" s="232" t="s">
        <v>296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397</v>
      </c>
      <c r="E81" s="73"/>
      <c r="F81" s="210" t="s">
        <v>396</v>
      </c>
      <c r="G81" s="73" t="s">
        <v>258</v>
      </c>
      <c r="H81" s="81" t="s">
        <v>151</v>
      </c>
      <c r="I81" s="210" t="s">
        <v>144</v>
      </c>
      <c r="J81" s="74">
        <v>681</v>
      </c>
      <c r="K81" s="72">
        <v>4</v>
      </c>
      <c r="L81" s="75">
        <f t="shared" si="1"/>
        <v>170.25</v>
      </c>
      <c r="M81" s="232" t="s">
        <v>296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397</v>
      </c>
      <c r="E82" s="73"/>
      <c r="F82" s="210" t="s">
        <v>396</v>
      </c>
      <c r="G82" s="73" t="s">
        <v>258</v>
      </c>
      <c r="H82" s="81" t="s">
        <v>153</v>
      </c>
      <c r="I82" s="210" t="s">
        <v>144</v>
      </c>
      <c r="J82" s="74">
        <v>1272</v>
      </c>
      <c r="K82" s="72">
        <v>7</v>
      </c>
      <c r="L82" s="75">
        <f t="shared" si="1"/>
        <v>181.71428571428572</v>
      </c>
      <c r="M82" s="232" t="s">
        <v>296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397</v>
      </c>
      <c r="E83" s="73"/>
      <c r="F83" s="210" t="s">
        <v>396</v>
      </c>
      <c r="G83" s="73" t="s">
        <v>258</v>
      </c>
      <c r="H83" s="81" t="s">
        <v>150</v>
      </c>
      <c r="I83" s="210" t="s">
        <v>144</v>
      </c>
      <c r="J83" s="74">
        <v>553</v>
      </c>
      <c r="K83" s="72">
        <v>3</v>
      </c>
      <c r="L83" s="75">
        <f t="shared" si="1"/>
        <v>184.33333333333334</v>
      </c>
      <c r="M83" s="232" t="s">
        <v>296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397</v>
      </c>
      <c r="E84" s="73"/>
      <c r="F84" s="210" t="s">
        <v>396</v>
      </c>
      <c r="G84" s="73" t="s">
        <v>258</v>
      </c>
      <c r="H84" s="81" t="s">
        <v>149</v>
      </c>
      <c r="I84" s="210" t="s">
        <v>144</v>
      </c>
      <c r="J84" s="74">
        <v>1393</v>
      </c>
      <c r="K84" s="72">
        <v>7</v>
      </c>
      <c r="L84" s="75">
        <f t="shared" si="1"/>
        <v>199</v>
      </c>
      <c r="M84" s="232" t="s">
        <v>296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397</v>
      </c>
      <c r="E85" s="73"/>
      <c r="F85" s="210" t="s">
        <v>396</v>
      </c>
      <c r="G85" s="73" t="s">
        <v>258</v>
      </c>
      <c r="H85" s="81" t="s">
        <v>170</v>
      </c>
      <c r="I85" s="210" t="s">
        <v>148</v>
      </c>
      <c r="J85" s="74">
        <v>1165</v>
      </c>
      <c r="K85" s="72">
        <v>7</v>
      </c>
      <c r="L85" s="75">
        <f t="shared" si="1"/>
        <v>166.42857142857142</v>
      </c>
      <c r="M85" s="212" t="s">
        <v>291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397</v>
      </c>
      <c r="E86" s="73"/>
      <c r="F86" s="210" t="s">
        <v>396</v>
      </c>
      <c r="G86" s="73" t="s">
        <v>258</v>
      </c>
      <c r="H86" s="81" t="s">
        <v>146</v>
      </c>
      <c r="I86" s="210" t="s">
        <v>148</v>
      </c>
      <c r="J86" s="74">
        <v>1354</v>
      </c>
      <c r="K86" s="72">
        <v>7</v>
      </c>
      <c r="L86" s="75">
        <f t="shared" si="1"/>
        <v>193.42857142857142</v>
      </c>
      <c r="M86" s="212" t="s">
        <v>291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397</v>
      </c>
      <c r="E87" s="73"/>
      <c r="F87" s="210" t="s">
        <v>396</v>
      </c>
      <c r="G87" s="73" t="s">
        <v>258</v>
      </c>
      <c r="H87" s="81" t="s">
        <v>156</v>
      </c>
      <c r="I87" s="210" t="s">
        <v>148</v>
      </c>
      <c r="J87" s="74">
        <v>792</v>
      </c>
      <c r="K87" s="72">
        <v>5</v>
      </c>
      <c r="L87" s="75">
        <f t="shared" si="1"/>
        <v>158.4</v>
      </c>
      <c r="M87" s="212" t="s">
        <v>291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397</v>
      </c>
      <c r="E88" s="73"/>
      <c r="F88" s="210" t="s">
        <v>396</v>
      </c>
      <c r="G88" s="73" t="s">
        <v>258</v>
      </c>
      <c r="H88" s="81" t="s">
        <v>145</v>
      </c>
      <c r="I88" s="210" t="s">
        <v>148</v>
      </c>
      <c r="J88" s="74">
        <v>825</v>
      </c>
      <c r="K88" s="72">
        <v>5</v>
      </c>
      <c r="L88" s="75">
        <f t="shared" si="1"/>
        <v>165</v>
      </c>
      <c r="M88" s="212" t="s">
        <v>291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397</v>
      </c>
      <c r="E89" s="73"/>
      <c r="F89" s="210" t="s">
        <v>396</v>
      </c>
      <c r="G89" s="73" t="s">
        <v>258</v>
      </c>
      <c r="H89" s="81" t="s">
        <v>171</v>
      </c>
      <c r="I89" s="210" t="s">
        <v>148</v>
      </c>
      <c r="J89" s="74">
        <v>641</v>
      </c>
      <c r="K89" s="72">
        <v>4</v>
      </c>
      <c r="L89" s="75">
        <f t="shared" si="1"/>
        <v>160.25</v>
      </c>
      <c r="M89" s="212" t="s">
        <v>291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397</v>
      </c>
      <c r="E90" s="73"/>
      <c r="F90" s="210" t="s">
        <v>396</v>
      </c>
      <c r="G90" s="73" t="s">
        <v>258</v>
      </c>
      <c r="H90" s="81" t="s">
        <v>173</v>
      </c>
      <c r="I90" s="210" t="s">
        <v>148</v>
      </c>
      <c r="J90" s="74">
        <v>1288</v>
      </c>
      <c r="K90" s="72">
        <v>7</v>
      </c>
      <c r="L90" s="75">
        <f t="shared" si="1"/>
        <v>184</v>
      </c>
      <c r="M90" s="212" t="s">
        <v>291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398</v>
      </c>
      <c r="E91" s="73"/>
      <c r="F91" s="210" t="s">
        <v>396</v>
      </c>
      <c r="G91" s="73" t="s">
        <v>309</v>
      </c>
      <c r="H91" s="81" t="s">
        <v>399</v>
      </c>
      <c r="I91" s="210"/>
      <c r="J91" s="74">
        <v>753</v>
      </c>
      <c r="K91" s="72">
        <v>5</v>
      </c>
      <c r="L91" s="75">
        <f t="shared" si="1"/>
        <v>150.6</v>
      </c>
      <c r="M91" s="232" t="s">
        <v>296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398</v>
      </c>
      <c r="E92" s="73"/>
      <c r="F92" s="211" t="s">
        <v>396</v>
      </c>
      <c r="G92" s="73" t="s">
        <v>309</v>
      </c>
      <c r="H92" s="81" t="s">
        <v>408</v>
      </c>
      <c r="I92" s="211"/>
      <c r="J92" s="74">
        <v>614</v>
      </c>
      <c r="K92" s="72">
        <v>5</v>
      </c>
      <c r="L92" s="75">
        <f t="shared" si="1"/>
        <v>122.8</v>
      </c>
      <c r="M92" s="232" t="s">
        <v>296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398</v>
      </c>
      <c r="E93" s="73"/>
      <c r="F93" s="210" t="s">
        <v>396</v>
      </c>
      <c r="G93" s="73" t="s">
        <v>309</v>
      </c>
      <c r="H93" s="81" t="s">
        <v>287</v>
      </c>
      <c r="I93" s="210"/>
      <c r="J93" s="74">
        <v>796</v>
      </c>
      <c r="K93" s="72">
        <v>5</v>
      </c>
      <c r="L93" s="75">
        <f t="shared" si="1"/>
        <v>159.19999999999999</v>
      </c>
      <c r="M93" s="232" t="s">
        <v>296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398</v>
      </c>
      <c r="E94" s="73"/>
      <c r="F94" s="210" t="s">
        <v>396</v>
      </c>
      <c r="G94" s="73" t="s">
        <v>309</v>
      </c>
      <c r="H94" s="81" t="s">
        <v>172</v>
      </c>
      <c r="I94" s="210"/>
      <c r="J94" s="74">
        <v>732</v>
      </c>
      <c r="K94" s="72">
        <v>5</v>
      </c>
      <c r="L94" s="75">
        <f t="shared" si="1"/>
        <v>146.4</v>
      </c>
      <c r="M94" s="232" t="s">
        <v>296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398</v>
      </c>
      <c r="E95" s="73"/>
      <c r="F95" s="210" t="s">
        <v>396</v>
      </c>
      <c r="G95" s="73" t="s">
        <v>309</v>
      </c>
      <c r="H95" s="81" t="s">
        <v>400</v>
      </c>
      <c r="I95" s="210"/>
      <c r="J95" s="74">
        <v>732</v>
      </c>
      <c r="K95" s="72">
        <v>5</v>
      </c>
      <c r="L95" s="75">
        <f t="shared" si="1"/>
        <v>146.4</v>
      </c>
      <c r="M95" s="232" t="s">
        <v>296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401</v>
      </c>
      <c r="E96" s="73"/>
      <c r="F96" s="210" t="s">
        <v>276</v>
      </c>
      <c r="G96" s="73" t="s">
        <v>142</v>
      </c>
      <c r="H96" s="81" t="s">
        <v>286</v>
      </c>
      <c r="I96" s="210"/>
      <c r="J96" s="74">
        <v>869</v>
      </c>
      <c r="K96" s="72">
        <v>7</v>
      </c>
      <c r="L96" s="75">
        <f t="shared" si="1"/>
        <v>124.14285714285714</v>
      </c>
      <c r="M96" s="194" t="s">
        <v>317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401</v>
      </c>
      <c r="E97" s="73"/>
      <c r="F97" s="210" t="s">
        <v>276</v>
      </c>
      <c r="G97" s="73" t="s">
        <v>142</v>
      </c>
      <c r="H97" s="81" t="s">
        <v>159</v>
      </c>
      <c r="I97" s="210"/>
      <c r="J97" s="74">
        <v>497</v>
      </c>
      <c r="K97" s="72">
        <v>4</v>
      </c>
      <c r="L97" s="75">
        <f t="shared" si="1"/>
        <v>124.25</v>
      </c>
      <c r="M97" s="194" t="s">
        <v>317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401</v>
      </c>
      <c r="E98" s="73"/>
      <c r="F98" s="210" t="s">
        <v>276</v>
      </c>
      <c r="G98" s="73" t="s">
        <v>142</v>
      </c>
      <c r="H98" s="81" t="s">
        <v>160</v>
      </c>
      <c r="I98" s="210"/>
      <c r="J98" s="74">
        <v>835</v>
      </c>
      <c r="K98" s="72">
        <v>7</v>
      </c>
      <c r="L98" s="75">
        <f t="shared" si="1"/>
        <v>119.28571428571429</v>
      </c>
      <c r="M98" s="194" t="s">
        <v>317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401</v>
      </c>
      <c r="E99" s="73"/>
      <c r="F99" s="211" t="s">
        <v>276</v>
      </c>
      <c r="G99" s="73" t="s">
        <v>142</v>
      </c>
      <c r="H99" s="81" t="s">
        <v>154</v>
      </c>
      <c r="I99" s="210"/>
      <c r="J99" s="74">
        <v>1604</v>
      </c>
      <c r="K99" s="72">
        <v>9</v>
      </c>
      <c r="L99" s="75">
        <f t="shared" si="1"/>
        <v>178.22222222222223</v>
      </c>
      <c r="M99" s="194" t="s">
        <v>317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433</v>
      </c>
      <c r="E100" s="73"/>
      <c r="F100" s="216" t="s">
        <v>27</v>
      </c>
      <c r="G100" s="73" t="s">
        <v>434</v>
      </c>
      <c r="H100" s="81" t="s">
        <v>143</v>
      </c>
      <c r="I100" s="216"/>
      <c r="J100" s="74">
        <v>1431</v>
      </c>
      <c r="K100" s="72">
        <v>8</v>
      </c>
      <c r="L100" s="75">
        <f t="shared" si="1"/>
        <v>178.875</v>
      </c>
      <c r="M100" s="216" t="s">
        <v>356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433</v>
      </c>
      <c r="E101" s="73"/>
      <c r="F101" s="216" t="s">
        <v>27</v>
      </c>
      <c r="G101" s="73" t="s">
        <v>434</v>
      </c>
      <c r="H101" s="81" t="s">
        <v>155</v>
      </c>
      <c r="I101" s="216"/>
      <c r="J101" s="74">
        <v>1251</v>
      </c>
      <c r="K101" s="72">
        <v>8</v>
      </c>
      <c r="L101" s="75">
        <f t="shared" si="1"/>
        <v>156.375</v>
      </c>
      <c r="M101" s="216" t="s">
        <v>356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428</v>
      </c>
      <c r="E102" s="73"/>
      <c r="F102" s="215" t="s">
        <v>27</v>
      </c>
      <c r="G102" s="73" t="s">
        <v>142</v>
      </c>
      <c r="H102" s="81" t="s">
        <v>160</v>
      </c>
      <c r="I102" s="217" t="s">
        <v>144</v>
      </c>
      <c r="J102" s="74">
        <v>1939</v>
      </c>
      <c r="K102" s="72">
        <v>14</v>
      </c>
      <c r="L102" s="75">
        <f t="shared" si="1"/>
        <v>138.5</v>
      </c>
      <c r="M102" s="194" t="s">
        <v>317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428</v>
      </c>
      <c r="E103" s="73"/>
      <c r="F103" s="215" t="s">
        <v>27</v>
      </c>
      <c r="G103" s="73" t="s">
        <v>142</v>
      </c>
      <c r="H103" s="81" t="s">
        <v>154</v>
      </c>
      <c r="I103" s="217" t="s">
        <v>144</v>
      </c>
      <c r="J103" s="74">
        <v>2304</v>
      </c>
      <c r="K103" s="72">
        <v>14</v>
      </c>
      <c r="L103" s="75">
        <f t="shared" si="1"/>
        <v>164.57142857142858</v>
      </c>
      <c r="M103" s="194" t="s">
        <v>317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428</v>
      </c>
      <c r="E104" s="73"/>
      <c r="F104" s="217" t="s">
        <v>27</v>
      </c>
      <c r="G104" s="73" t="s">
        <v>142</v>
      </c>
      <c r="H104" s="81" t="s">
        <v>159</v>
      </c>
      <c r="I104" s="217" t="s">
        <v>148</v>
      </c>
      <c r="J104" s="74">
        <v>1799</v>
      </c>
      <c r="K104" s="72">
        <v>14</v>
      </c>
      <c r="L104" s="75">
        <f t="shared" si="1"/>
        <v>128.5</v>
      </c>
      <c r="M104" s="217" t="s">
        <v>288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428</v>
      </c>
      <c r="E105" s="73"/>
      <c r="F105" s="217" t="s">
        <v>27</v>
      </c>
      <c r="G105" s="73" t="s">
        <v>142</v>
      </c>
      <c r="H105" s="81" t="s">
        <v>286</v>
      </c>
      <c r="I105" s="217" t="s">
        <v>148</v>
      </c>
      <c r="J105" s="74">
        <v>2035</v>
      </c>
      <c r="K105" s="72">
        <v>14</v>
      </c>
      <c r="L105" s="75">
        <f t="shared" si="1"/>
        <v>145.35714285714286</v>
      </c>
      <c r="M105" s="217" t="s">
        <v>288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429</v>
      </c>
      <c r="E106" s="73"/>
      <c r="F106" s="215" t="s">
        <v>27</v>
      </c>
      <c r="G106" s="73" t="s">
        <v>309</v>
      </c>
      <c r="H106" s="81" t="s">
        <v>164</v>
      </c>
      <c r="I106" s="215" t="s">
        <v>144</v>
      </c>
      <c r="J106" s="74">
        <v>2315</v>
      </c>
      <c r="K106" s="72">
        <v>14</v>
      </c>
      <c r="L106" s="75">
        <f t="shared" si="1"/>
        <v>165.35714285714286</v>
      </c>
      <c r="M106" s="177" t="s">
        <v>310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429</v>
      </c>
      <c r="E107" s="73"/>
      <c r="F107" s="215" t="s">
        <v>27</v>
      </c>
      <c r="G107" s="73" t="s">
        <v>309</v>
      </c>
      <c r="H107" s="81" t="s">
        <v>430</v>
      </c>
      <c r="I107" s="215" t="s">
        <v>144</v>
      </c>
      <c r="J107" s="74">
        <v>2523</v>
      </c>
      <c r="K107" s="72">
        <v>14</v>
      </c>
      <c r="L107" s="75">
        <f t="shared" si="1"/>
        <v>180.21428571428572</v>
      </c>
      <c r="M107" s="177" t="s">
        <v>310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429</v>
      </c>
      <c r="E108" s="73"/>
      <c r="F108" s="215" t="s">
        <v>27</v>
      </c>
      <c r="G108" s="73" t="s">
        <v>258</v>
      </c>
      <c r="H108" s="81" t="s">
        <v>157</v>
      </c>
      <c r="I108" s="215" t="s">
        <v>144</v>
      </c>
      <c r="J108" s="74">
        <v>1349</v>
      </c>
      <c r="K108" s="72">
        <v>8</v>
      </c>
      <c r="L108" s="75">
        <f t="shared" si="1"/>
        <v>168.625</v>
      </c>
      <c r="M108" s="221" t="s">
        <v>445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429</v>
      </c>
      <c r="E109" s="73"/>
      <c r="F109" s="215" t="s">
        <v>27</v>
      </c>
      <c r="G109" s="73" t="s">
        <v>258</v>
      </c>
      <c r="H109" s="81" t="s">
        <v>153</v>
      </c>
      <c r="I109" s="215" t="s">
        <v>144</v>
      </c>
      <c r="J109" s="74">
        <v>1450</v>
      </c>
      <c r="K109" s="72">
        <v>8</v>
      </c>
      <c r="L109" s="75">
        <f t="shared" si="1"/>
        <v>181.25</v>
      </c>
      <c r="M109" s="221" t="s">
        <v>445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429</v>
      </c>
      <c r="E110" s="73"/>
      <c r="F110" s="215" t="s">
        <v>27</v>
      </c>
      <c r="G110" s="73" t="s">
        <v>258</v>
      </c>
      <c r="H110" s="81" t="s">
        <v>150</v>
      </c>
      <c r="I110" s="215" t="s">
        <v>148</v>
      </c>
      <c r="J110" s="74">
        <v>1381</v>
      </c>
      <c r="K110" s="72">
        <v>8</v>
      </c>
      <c r="L110" s="75">
        <f t="shared" si="1"/>
        <v>172.625</v>
      </c>
      <c r="M110" s="219" t="s">
        <v>256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429</v>
      </c>
      <c r="E111" s="73"/>
      <c r="F111" s="215" t="s">
        <v>27</v>
      </c>
      <c r="G111" s="73" t="s">
        <v>258</v>
      </c>
      <c r="H111" s="81" t="s">
        <v>293</v>
      </c>
      <c r="I111" s="215" t="s">
        <v>148</v>
      </c>
      <c r="J111" s="74">
        <v>1369</v>
      </c>
      <c r="K111" s="72">
        <v>8</v>
      </c>
      <c r="L111" s="75">
        <f t="shared" si="1"/>
        <v>171.125</v>
      </c>
      <c r="M111" s="219" t="s">
        <v>256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459</v>
      </c>
      <c r="E112" s="73"/>
      <c r="F112" s="222" t="s">
        <v>27</v>
      </c>
      <c r="G112" s="73" t="s">
        <v>142</v>
      </c>
      <c r="H112" s="81" t="s">
        <v>446</v>
      </c>
      <c r="I112" s="222" t="s">
        <v>144</v>
      </c>
      <c r="J112" s="74">
        <v>1084</v>
      </c>
      <c r="K112" s="72">
        <v>6</v>
      </c>
      <c r="L112" s="75">
        <f t="shared" si="1"/>
        <v>180.66666666666666</v>
      </c>
      <c r="M112" s="177" t="s">
        <v>447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459</v>
      </c>
      <c r="E113" s="73"/>
      <c r="F113" s="222" t="s">
        <v>27</v>
      </c>
      <c r="G113" s="73" t="s">
        <v>142</v>
      </c>
      <c r="H113" s="81" t="s">
        <v>143</v>
      </c>
      <c r="I113" s="222" t="s">
        <v>144</v>
      </c>
      <c r="J113" s="74">
        <v>1080</v>
      </c>
      <c r="K113" s="72">
        <v>6</v>
      </c>
      <c r="L113" s="75">
        <f t="shared" si="1"/>
        <v>180</v>
      </c>
      <c r="M113" s="177" t="s">
        <v>447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459</v>
      </c>
      <c r="E114" s="73"/>
      <c r="F114" s="222" t="s">
        <v>27</v>
      </c>
      <c r="G114" s="73" t="s">
        <v>142</v>
      </c>
      <c r="H114" s="81" t="s">
        <v>157</v>
      </c>
      <c r="I114" s="222"/>
      <c r="J114" s="74">
        <v>975</v>
      </c>
      <c r="K114" s="72">
        <v>6</v>
      </c>
      <c r="L114" s="75">
        <f t="shared" si="1"/>
        <v>162.5</v>
      </c>
      <c r="M114" s="222" t="s">
        <v>292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459</v>
      </c>
      <c r="E115" s="73"/>
      <c r="F115" s="222" t="s">
        <v>27</v>
      </c>
      <c r="G115" s="73" t="s">
        <v>142</v>
      </c>
      <c r="H115" s="81" t="s">
        <v>150</v>
      </c>
      <c r="I115" s="222" t="s">
        <v>148</v>
      </c>
      <c r="J115" s="74">
        <v>1081</v>
      </c>
      <c r="K115" s="72">
        <v>6</v>
      </c>
      <c r="L115" s="75">
        <f t="shared" si="1"/>
        <v>180.16666666666666</v>
      </c>
      <c r="M115" s="232" t="s">
        <v>296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459</v>
      </c>
      <c r="E116" s="73"/>
      <c r="F116" s="222" t="s">
        <v>27</v>
      </c>
      <c r="G116" s="73" t="s">
        <v>142</v>
      </c>
      <c r="H116" s="81" t="s">
        <v>259</v>
      </c>
      <c r="I116" s="222" t="s">
        <v>148</v>
      </c>
      <c r="J116" s="74">
        <v>1020</v>
      </c>
      <c r="K116" s="72">
        <v>6</v>
      </c>
      <c r="L116" s="75">
        <f t="shared" si="1"/>
        <v>170</v>
      </c>
      <c r="M116" s="232" t="s">
        <v>296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459</v>
      </c>
      <c r="E117" s="73"/>
      <c r="F117" s="222" t="s">
        <v>27</v>
      </c>
      <c r="G117" s="73" t="s">
        <v>142</v>
      </c>
      <c r="H117" s="81" t="s">
        <v>147</v>
      </c>
      <c r="I117" s="222" t="s">
        <v>260</v>
      </c>
      <c r="J117" s="74">
        <v>950</v>
      </c>
      <c r="K117" s="72">
        <v>6</v>
      </c>
      <c r="L117" s="75">
        <f t="shared" si="1"/>
        <v>158.33333333333334</v>
      </c>
      <c r="M117" s="222" t="s">
        <v>288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459</v>
      </c>
      <c r="E118" s="73"/>
      <c r="F118" s="222" t="s">
        <v>27</v>
      </c>
      <c r="G118" s="73" t="s">
        <v>142</v>
      </c>
      <c r="H118" s="81" t="s">
        <v>149</v>
      </c>
      <c r="I118" s="222" t="s">
        <v>260</v>
      </c>
      <c r="J118" s="74">
        <v>1131</v>
      </c>
      <c r="K118" s="72">
        <v>6</v>
      </c>
      <c r="L118" s="75">
        <f t="shared" si="1"/>
        <v>188.5</v>
      </c>
      <c r="M118" s="222" t="s">
        <v>288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460</v>
      </c>
      <c r="E119" s="73"/>
      <c r="F119" s="223" t="s">
        <v>376</v>
      </c>
      <c r="G119" s="73" t="s">
        <v>309</v>
      </c>
      <c r="H119" s="81" t="s">
        <v>157</v>
      </c>
      <c r="I119" s="223"/>
      <c r="J119" s="74">
        <v>993</v>
      </c>
      <c r="K119" s="72">
        <v>6</v>
      </c>
      <c r="L119" s="75">
        <f t="shared" si="1"/>
        <v>165.5</v>
      </c>
      <c r="M119" s="233" t="s">
        <v>450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460</v>
      </c>
      <c r="E120" s="73"/>
      <c r="F120" s="223" t="s">
        <v>376</v>
      </c>
      <c r="G120" s="73" t="s">
        <v>309</v>
      </c>
      <c r="H120" s="81" t="s">
        <v>293</v>
      </c>
      <c r="I120" s="223"/>
      <c r="J120" s="74">
        <v>1040</v>
      </c>
      <c r="K120" s="72">
        <v>6</v>
      </c>
      <c r="L120" s="75">
        <f t="shared" si="1"/>
        <v>173.33333333333334</v>
      </c>
      <c r="M120" s="233" t="s">
        <v>450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460</v>
      </c>
      <c r="E121" s="73"/>
      <c r="F121" s="223" t="s">
        <v>376</v>
      </c>
      <c r="G121" s="73" t="s">
        <v>309</v>
      </c>
      <c r="H121" s="81" t="s">
        <v>449</v>
      </c>
      <c r="I121" s="223"/>
      <c r="J121" s="74">
        <v>995</v>
      </c>
      <c r="K121" s="72">
        <v>6</v>
      </c>
      <c r="L121" s="75">
        <f t="shared" si="1"/>
        <v>165.83333333333334</v>
      </c>
      <c r="M121" s="233" t="s">
        <v>450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467</v>
      </c>
      <c r="E122" s="73"/>
      <c r="F122" s="225" t="s">
        <v>466</v>
      </c>
      <c r="G122" s="73" t="s">
        <v>142</v>
      </c>
      <c r="H122" s="81" t="s">
        <v>149</v>
      </c>
      <c r="I122" s="225"/>
      <c r="J122" s="74">
        <v>1547</v>
      </c>
      <c r="K122" s="72">
        <v>8</v>
      </c>
      <c r="L122" s="75">
        <f t="shared" si="1"/>
        <v>193.375</v>
      </c>
      <c r="M122" s="76" t="s">
        <v>473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467</v>
      </c>
      <c r="E123" s="73"/>
      <c r="F123" s="225" t="s">
        <v>466</v>
      </c>
      <c r="G123" s="73" t="s">
        <v>142</v>
      </c>
      <c r="H123" s="81" t="s">
        <v>157</v>
      </c>
      <c r="I123" s="225"/>
      <c r="J123" s="74">
        <v>1455</v>
      </c>
      <c r="K123" s="72">
        <v>8</v>
      </c>
      <c r="L123" s="75">
        <f t="shared" ref="L123:L149" si="2">J123/K123</f>
        <v>181.875</v>
      </c>
      <c r="M123" s="76" t="s">
        <v>474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467</v>
      </c>
      <c r="E124" s="73"/>
      <c r="F124" s="225" t="s">
        <v>466</v>
      </c>
      <c r="G124" s="73" t="s">
        <v>142</v>
      </c>
      <c r="H124" s="81" t="s">
        <v>446</v>
      </c>
      <c r="I124" s="225"/>
      <c r="J124" s="74">
        <v>3604</v>
      </c>
      <c r="K124" s="72">
        <v>19</v>
      </c>
      <c r="L124" s="75">
        <f t="shared" si="2"/>
        <v>189.68421052631578</v>
      </c>
      <c r="M124" s="76" t="s">
        <v>470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467</v>
      </c>
      <c r="E125" s="73"/>
      <c r="F125" s="225" t="s">
        <v>466</v>
      </c>
      <c r="G125" s="73" t="s">
        <v>142</v>
      </c>
      <c r="H125" s="81" t="s">
        <v>143</v>
      </c>
      <c r="I125" s="225"/>
      <c r="J125" s="74">
        <v>1485</v>
      </c>
      <c r="K125" s="72">
        <v>8</v>
      </c>
      <c r="L125" s="75">
        <f t="shared" si="2"/>
        <v>185.625</v>
      </c>
      <c r="M125" s="76" t="s">
        <v>472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467</v>
      </c>
      <c r="E126" s="73"/>
      <c r="F126" s="225" t="s">
        <v>466</v>
      </c>
      <c r="G126" s="73" t="s">
        <v>142</v>
      </c>
      <c r="H126" s="81" t="s">
        <v>170</v>
      </c>
      <c r="I126" s="225"/>
      <c r="J126" s="74">
        <v>3492</v>
      </c>
      <c r="K126" s="72">
        <v>19</v>
      </c>
      <c r="L126" s="75">
        <f t="shared" si="2"/>
        <v>183.78947368421052</v>
      </c>
      <c r="M126" s="76" t="s">
        <v>471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467</v>
      </c>
      <c r="E127" s="73"/>
      <c r="F127" s="225" t="s">
        <v>466</v>
      </c>
      <c r="G127" s="73" t="s">
        <v>142</v>
      </c>
      <c r="H127" s="81" t="s">
        <v>146</v>
      </c>
      <c r="I127" s="225"/>
      <c r="J127" s="74">
        <v>1439</v>
      </c>
      <c r="K127" s="72">
        <v>8</v>
      </c>
      <c r="L127" s="75">
        <f t="shared" si="2"/>
        <v>179.875</v>
      </c>
      <c r="M127" s="76" t="s">
        <v>475</v>
      </c>
    </row>
    <row r="128" spans="1:13" x14ac:dyDescent="0.25">
      <c r="A128" s="72">
        <v>15</v>
      </c>
      <c r="B128" s="72">
        <v>12</v>
      </c>
      <c r="C128" s="72">
        <v>2019</v>
      </c>
      <c r="D128" s="73" t="s">
        <v>478</v>
      </c>
      <c r="E128" s="73"/>
      <c r="F128" s="226" t="s">
        <v>466</v>
      </c>
      <c r="G128" s="73" t="s">
        <v>161</v>
      </c>
      <c r="H128" s="81" t="s">
        <v>154</v>
      </c>
      <c r="I128" s="226"/>
      <c r="J128" s="74">
        <v>974</v>
      </c>
      <c r="K128" s="72">
        <v>6</v>
      </c>
      <c r="L128" s="75">
        <f t="shared" si="2"/>
        <v>162.33333333333334</v>
      </c>
      <c r="M128" s="226" t="s">
        <v>479</v>
      </c>
    </row>
    <row r="129" spans="1:13" x14ac:dyDescent="0.25">
      <c r="A129" s="72">
        <v>15</v>
      </c>
      <c r="B129" s="72">
        <v>12</v>
      </c>
      <c r="C129" s="72">
        <v>2019</v>
      </c>
      <c r="D129" s="73" t="s">
        <v>478</v>
      </c>
      <c r="E129" s="73"/>
      <c r="F129" s="226" t="s">
        <v>466</v>
      </c>
      <c r="G129" s="73" t="s">
        <v>161</v>
      </c>
      <c r="H129" s="81" t="s">
        <v>164</v>
      </c>
      <c r="I129" s="226"/>
      <c r="J129" s="74">
        <v>964</v>
      </c>
      <c r="K129" s="72">
        <v>6</v>
      </c>
      <c r="L129" s="75">
        <f t="shared" si="2"/>
        <v>160.66666666666666</v>
      </c>
      <c r="M129" s="226" t="s">
        <v>480</v>
      </c>
    </row>
    <row r="130" spans="1:13" x14ac:dyDescent="0.25">
      <c r="A130" s="72">
        <v>22</v>
      </c>
      <c r="B130" s="72">
        <v>12</v>
      </c>
      <c r="C130" s="72">
        <v>2019</v>
      </c>
      <c r="D130" s="73" t="s">
        <v>484</v>
      </c>
      <c r="E130" s="73"/>
      <c r="F130" s="229" t="s">
        <v>466</v>
      </c>
      <c r="G130" s="73" t="s">
        <v>309</v>
      </c>
      <c r="H130" s="81" t="s">
        <v>147</v>
      </c>
      <c r="I130" s="229"/>
      <c r="J130" s="74">
        <v>1454</v>
      </c>
      <c r="K130" s="72">
        <v>8</v>
      </c>
      <c r="L130" s="75">
        <f t="shared" si="2"/>
        <v>181.75</v>
      </c>
      <c r="M130" s="177" t="s">
        <v>483</v>
      </c>
    </row>
    <row r="131" spans="1:13" x14ac:dyDescent="0.25">
      <c r="A131" s="72">
        <v>22</v>
      </c>
      <c r="B131" s="72">
        <v>12</v>
      </c>
      <c r="C131" s="72">
        <v>2019</v>
      </c>
      <c r="D131" s="73" t="s">
        <v>485</v>
      </c>
      <c r="E131" s="73"/>
      <c r="F131" s="229" t="s">
        <v>466</v>
      </c>
      <c r="G131" s="73" t="s">
        <v>309</v>
      </c>
      <c r="H131" s="81" t="s">
        <v>143</v>
      </c>
      <c r="I131" s="229"/>
      <c r="J131" s="74">
        <v>1408</v>
      </c>
      <c r="K131" s="72">
        <v>8</v>
      </c>
      <c r="L131" s="75">
        <f t="shared" si="2"/>
        <v>176</v>
      </c>
      <c r="M131" s="194" t="s">
        <v>165</v>
      </c>
    </row>
    <row r="132" spans="1:13" x14ac:dyDescent="0.25">
      <c r="A132" s="72">
        <v>22</v>
      </c>
      <c r="B132" s="72">
        <v>12</v>
      </c>
      <c r="C132" s="72">
        <v>2019</v>
      </c>
      <c r="D132" s="73" t="s">
        <v>485</v>
      </c>
      <c r="E132" s="73"/>
      <c r="F132" s="229" t="s">
        <v>466</v>
      </c>
      <c r="G132" s="73" t="s">
        <v>309</v>
      </c>
      <c r="H132" s="81" t="s">
        <v>446</v>
      </c>
      <c r="I132" s="229"/>
      <c r="J132" s="74">
        <v>1382</v>
      </c>
      <c r="K132" s="72">
        <v>8</v>
      </c>
      <c r="L132" s="75">
        <f t="shared" si="2"/>
        <v>172.75</v>
      </c>
      <c r="M132" s="229" t="s">
        <v>479</v>
      </c>
    </row>
    <row r="133" spans="1:13" x14ac:dyDescent="0.25">
      <c r="A133" s="72">
        <v>22</v>
      </c>
      <c r="B133" s="72">
        <v>12</v>
      </c>
      <c r="C133" s="72">
        <v>2019</v>
      </c>
      <c r="D133" s="73" t="s">
        <v>488</v>
      </c>
      <c r="E133" s="73"/>
      <c r="F133" s="231" t="s">
        <v>466</v>
      </c>
      <c r="G133" s="73" t="s">
        <v>309</v>
      </c>
      <c r="H133" s="81" t="s">
        <v>167</v>
      </c>
      <c r="I133" s="231"/>
      <c r="J133" s="74">
        <v>1250</v>
      </c>
      <c r="K133" s="72">
        <v>8</v>
      </c>
      <c r="L133" s="75">
        <f t="shared" si="2"/>
        <v>156.25</v>
      </c>
      <c r="M133" s="177" t="s">
        <v>483</v>
      </c>
    </row>
    <row r="134" spans="1:13" x14ac:dyDescent="0.25">
      <c r="A134" s="72">
        <v>22</v>
      </c>
      <c r="B134" s="72">
        <v>12</v>
      </c>
      <c r="C134" s="72">
        <v>2019</v>
      </c>
      <c r="D134" s="73" t="s">
        <v>488</v>
      </c>
      <c r="E134" s="73"/>
      <c r="F134" s="229" t="s">
        <v>466</v>
      </c>
      <c r="G134" s="73" t="s">
        <v>309</v>
      </c>
      <c r="H134" s="81" t="s">
        <v>155</v>
      </c>
      <c r="I134" s="229"/>
      <c r="J134" s="74">
        <v>1156</v>
      </c>
      <c r="K134" s="72">
        <v>8</v>
      </c>
      <c r="L134" s="75">
        <f t="shared" si="2"/>
        <v>144.5</v>
      </c>
      <c r="M134" s="194" t="s">
        <v>165</v>
      </c>
    </row>
    <row r="135" spans="1:13" x14ac:dyDescent="0.25">
      <c r="A135" s="72">
        <v>22</v>
      </c>
      <c r="B135" s="72">
        <v>12</v>
      </c>
      <c r="C135" s="72">
        <v>2019</v>
      </c>
      <c r="D135" s="73" t="s">
        <v>491</v>
      </c>
      <c r="E135" s="73"/>
      <c r="F135" s="229" t="s">
        <v>466</v>
      </c>
      <c r="G135" s="73" t="s">
        <v>309</v>
      </c>
      <c r="H135" s="81" t="s">
        <v>146</v>
      </c>
      <c r="I135" s="229"/>
      <c r="J135" s="74">
        <v>1510</v>
      </c>
      <c r="K135" s="72">
        <v>8</v>
      </c>
      <c r="L135" s="75">
        <f t="shared" si="2"/>
        <v>188.75</v>
      </c>
      <c r="M135" s="177" t="s">
        <v>492</v>
      </c>
    </row>
    <row r="136" spans="1:13" x14ac:dyDescent="0.25">
      <c r="A136" s="72">
        <v>22</v>
      </c>
      <c r="B136" s="72">
        <v>12</v>
      </c>
      <c r="C136" s="72">
        <v>2019</v>
      </c>
      <c r="D136" s="73" t="s">
        <v>491</v>
      </c>
      <c r="E136" s="73"/>
      <c r="F136" s="229" t="s">
        <v>466</v>
      </c>
      <c r="G136" s="73" t="s">
        <v>309</v>
      </c>
      <c r="H136" s="81" t="s">
        <v>157</v>
      </c>
      <c r="I136" s="229"/>
      <c r="J136" s="74">
        <v>1498</v>
      </c>
      <c r="K136" s="72">
        <v>8</v>
      </c>
      <c r="L136" s="75">
        <f t="shared" si="2"/>
        <v>187.25</v>
      </c>
      <c r="M136" s="194" t="s">
        <v>165</v>
      </c>
    </row>
    <row r="137" spans="1:13" x14ac:dyDescent="0.25">
      <c r="A137" s="72">
        <v>22</v>
      </c>
      <c r="B137" s="72">
        <v>12</v>
      </c>
      <c r="C137" s="72">
        <v>2019</v>
      </c>
      <c r="D137" s="73" t="s">
        <v>491</v>
      </c>
      <c r="E137" s="73"/>
      <c r="F137" s="229" t="s">
        <v>466</v>
      </c>
      <c r="G137" s="73" t="s">
        <v>309</v>
      </c>
      <c r="H137" s="81" t="s">
        <v>293</v>
      </c>
      <c r="I137" s="229"/>
      <c r="J137" s="74">
        <v>1483</v>
      </c>
      <c r="K137" s="72">
        <v>8</v>
      </c>
      <c r="L137" s="75">
        <f t="shared" si="2"/>
        <v>185.375</v>
      </c>
      <c r="M137" s="232" t="s">
        <v>166</v>
      </c>
    </row>
    <row r="138" spans="1:13" x14ac:dyDescent="0.25">
      <c r="A138" s="72">
        <v>22</v>
      </c>
      <c r="B138" s="72">
        <v>12</v>
      </c>
      <c r="C138" s="72">
        <v>2019</v>
      </c>
      <c r="D138" s="73" t="s">
        <v>490</v>
      </c>
      <c r="E138" s="73"/>
      <c r="F138" s="229" t="s">
        <v>466</v>
      </c>
      <c r="G138" s="73" t="s">
        <v>309</v>
      </c>
      <c r="H138" s="81" t="s">
        <v>489</v>
      </c>
      <c r="I138" s="229"/>
      <c r="J138" s="74">
        <v>1167</v>
      </c>
      <c r="K138" s="72">
        <v>8</v>
      </c>
      <c r="L138" s="75">
        <f t="shared" si="2"/>
        <v>145.875</v>
      </c>
      <c r="M138" s="194" t="s">
        <v>165</v>
      </c>
    </row>
    <row r="139" spans="1:13" x14ac:dyDescent="0.25">
      <c r="A139" s="72">
        <v>22</v>
      </c>
      <c r="B139" s="72">
        <v>12</v>
      </c>
      <c r="C139" s="72">
        <v>2019</v>
      </c>
      <c r="D139" s="73" t="s">
        <v>490</v>
      </c>
      <c r="E139" s="73"/>
      <c r="F139" s="229" t="s">
        <v>466</v>
      </c>
      <c r="G139" s="73" t="s">
        <v>309</v>
      </c>
      <c r="H139" s="81" t="s">
        <v>286</v>
      </c>
      <c r="I139" s="229"/>
      <c r="J139" s="74">
        <v>1193</v>
      </c>
      <c r="K139" s="72">
        <v>8</v>
      </c>
      <c r="L139" s="75">
        <f t="shared" si="2"/>
        <v>149.125</v>
      </c>
      <c r="M139" s="232" t="s">
        <v>166</v>
      </c>
    </row>
    <row r="140" spans="1:13" x14ac:dyDescent="0.25">
      <c r="A140" s="72">
        <v>22</v>
      </c>
      <c r="B140" s="72">
        <v>12</v>
      </c>
      <c r="C140" s="72">
        <v>2019</v>
      </c>
      <c r="D140" s="73" t="s">
        <v>490</v>
      </c>
      <c r="E140" s="73"/>
      <c r="F140" s="231" t="s">
        <v>466</v>
      </c>
      <c r="G140" s="73" t="s">
        <v>309</v>
      </c>
      <c r="H140" s="81" t="s">
        <v>511</v>
      </c>
      <c r="I140" s="231"/>
      <c r="J140" s="74">
        <v>981</v>
      </c>
      <c r="K140" s="72">
        <v>8</v>
      </c>
      <c r="L140" s="75">
        <f t="shared" si="2"/>
        <v>122.625</v>
      </c>
      <c r="M140" s="231" t="s">
        <v>480</v>
      </c>
    </row>
    <row r="141" spans="1:13" x14ac:dyDescent="0.25">
      <c r="A141" s="72">
        <v>22</v>
      </c>
      <c r="B141" s="72">
        <v>12</v>
      </c>
      <c r="C141" s="72">
        <v>2019</v>
      </c>
      <c r="D141" s="73" t="s">
        <v>497</v>
      </c>
      <c r="E141" s="73"/>
      <c r="F141" s="229" t="s">
        <v>466</v>
      </c>
      <c r="G141" s="73" t="s">
        <v>309</v>
      </c>
      <c r="H141" s="81" t="s">
        <v>173</v>
      </c>
      <c r="I141" s="229"/>
      <c r="J141" s="74">
        <v>1534</v>
      </c>
      <c r="K141" s="72">
        <v>8</v>
      </c>
      <c r="L141" s="75">
        <f t="shared" si="2"/>
        <v>191.75</v>
      </c>
      <c r="M141" s="177" t="s">
        <v>492</v>
      </c>
    </row>
    <row r="142" spans="1:13" x14ac:dyDescent="0.25">
      <c r="A142" s="72">
        <v>22</v>
      </c>
      <c r="B142" s="72">
        <v>12</v>
      </c>
      <c r="C142" s="72">
        <v>2019</v>
      </c>
      <c r="D142" s="73" t="s">
        <v>497</v>
      </c>
      <c r="E142" s="73"/>
      <c r="F142" s="229" t="s">
        <v>466</v>
      </c>
      <c r="G142" s="73" t="s">
        <v>309</v>
      </c>
      <c r="H142" s="81" t="s">
        <v>150</v>
      </c>
      <c r="I142" s="229"/>
      <c r="J142" s="74">
        <v>1392</v>
      </c>
      <c r="K142" s="72">
        <v>8</v>
      </c>
      <c r="L142" s="75">
        <f t="shared" si="2"/>
        <v>174</v>
      </c>
      <c r="M142" s="232" t="s">
        <v>166</v>
      </c>
    </row>
    <row r="143" spans="1:13" x14ac:dyDescent="0.25">
      <c r="A143" s="72">
        <v>22</v>
      </c>
      <c r="B143" s="72">
        <v>12</v>
      </c>
      <c r="C143" s="72">
        <v>2019</v>
      </c>
      <c r="D143" s="73" t="s">
        <v>497</v>
      </c>
      <c r="E143" s="73"/>
      <c r="F143" s="229" t="s">
        <v>466</v>
      </c>
      <c r="G143" s="73" t="s">
        <v>309</v>
      </c>
      <c r="H143" s="81" t="s">
        <v>493</v>
      </c>
      <c r="I143" s="229"/>
      <c r="J143" s="74">
        <v>1330</v>
      </c>
      <c r="K143" s="72">
        <v>8</v>
      </c>
      <c r="L143" s="75">
        <f t="shared" si="2"/>
        <v>166.25</v>
      </c>
      <c r="M143" s="229" t="s">
        <v>479</v>
      </c>
    </row>
    <row r="144" spans="1:13" x14ac:dyDescent="0.25">
      <c r="A144" s="72">
        <v>22</v>
      </c>
      <c r="B144" s="72">
        <v>12</v>
      </c>
      <c r="C144" s="72">
        <v>2019</v>
      </c>
      <c r="D144" s="73" t="s">
        <v>497</v>
      </c>
      <c r="E144" s="73"/>
      <c r="F144" s="229" t="s">
        <v>466</v>
      </c>
      <c r="G144" s="73" t="s">
        <v>309</v>
      </c>
      <c r="H144" s="81" t="s">
        <v>170</v>
      </c>
      <c r="I144" s="229"/>
      <c r="J144" s="74">
        <v>1349</v>
      </c>
      <c r="K144" s="72">
        <v>8</v>
      </c>
      <c r="L144" s="75">
        <f t="shared" si="2"/>
        <v>168.625</v>
      </c>
      <c r="M144" s="229" t="s">
        <v>480</v>
      </c>
    </row>
    <row r="145" spans="1:13" x14ac:dyDescent="0.25">
      <c r="A145" s="72">
        <v>22</v>
      </c>
      <c r="B145" s="72">
        <v>12</v>
      </c>
      <c r="C145" s="72">
        <v>2019</v>
      </c>
      <c r="D145" s="73" t="s">
        <v>497</v>
      </c>
      <c r="E145" s="73"/>
      <c r="F145" s="229" t="s">
        <v>466</v>
      </c>
      <c r="G145" s="73" t="s">
        <v>309</v>
      </c>
      <c r="H145" s="81" t="s">
        <v>400</v>
      </c>
      <c r="I145" s="229"/>
      <c r="J145" s="74">
        <v>1298</v>
      </c>
      <c r="K145" s="72">
        <v>8</v>
      </c>
      <c r="L145" s="75">
        <f t="shared" si="2"/>
        <v>162.25</v>
      </c>
      <c r="M145" s="229" t="s">
        <v>496</v>
      </c>
    </row>
    <row r="146" spans="1:13" x14ac:dyDescent="0.25">
      <c r="A146" s="72">
        <v>22</v>
      </c>
      <c r="B146" s="72">
        <v>12</v>
      </c>
      <c r="C146" s="72">
        <v>2019</v>
      </c>
      <c r="D146" s="73" t="s">
        <v>497</v>
      </c>
      <c r="E146" s="73"/>
      <c r="F146" s="229" t="s">
        <v>466</v>
      </c>
      <c r="G146" s="73" t="s">
        <v>309</v>
      </c>
      <c r="H146" s="81" t="s">
        <v>285</v>
      </c>
      <c r="I146" s="229"/>
      <c r="J146" s="74">
        <v>1214</v>
      </c>
      <c r="K146" s="72">
        <v>8</v>
      </c>
      <c r="L146" s="75">
        <f t="shared" si="2"/>
        <v>151.75</v>
      </c>
      <c r="M146" s="229" t="s">
        <v>494</v>
      </c>
    </row>
    <row r="147" spans="1:13" x14ac:dyDescent="0.25">
      <c r="A147" s="72">
        <v>22</v>
      </c>
      <c r="B147" s="72">
        <v>12</v>
      </c>
      <c r="C147" s="72">
        <v>2019</v>
      </c>
      <c r="D147" s="73" t="s">
        <v>497</v>
      </c>
      <c r="E147" s="73"/>
      <c r="F147" s="229" t="s">
        <v>466</v>
      </c>
      <c r="G147" s="73" t="s">
        <v>309</v>
      </c>
      <c r="H147" s="81" t="s">
        <v>156</v>
      </c>
      <c r="I147" s="229"/>
      <c r="J147" s="74">
        <v>604</v>
      </c>
      <c r="K147" s="72">
        <v>4</v>
      </c>
      <c r="L147" s="75">
        <f t="shared" si="2"/>
        <v>151</v>
      </c>
      <c r="M147" s="229" t="s">
        <v>495</v>
      </c>
    </row>
    <row r="148" spans="1:13" x14ac:dyDescent="0.25">
      <c r="A148" s="72">
        <v>12</v>
      </c>
      <c r="B148" s="72">
        <v>1</v>
      </c>
      <c r="C148" s="72">
        <v>2020</v>
      </c>
      <c r="D148" s="73" t="s">
        <v>538</v>
      </c>
      <c r="E148" s="73"/>
      <c r="F148" s="234" t="s">
        <v>466</v>
      </c>
      <c r="G148" s="73" t="s">
        <v>309</v>
      </c>
      <c r="H148" s="81" t="s">
        <v>154</v>
      </c>
      <c r="I148" s="234"/>
      <c r="J148" s="74">
        <v>936</v>
      </c>
      <c r="K148" s="72">
        <v>6</v>
      </c>
      <c r="L148" s="75">
        <f t="shared" si="2"/>
        <v>156</v>
      </c>
      <c r="M148" s="235" t="s">
        <v>479</v>
      </c>
    </row>
    <row r="149" spans="1:13" x14ac:dyDescent="0.25">
      <c r="A149" s="72">
        <v>12</v>
      </c>
      <c r="B149" s="72">
        <v>1</v>
      </c>
      <c r="C149" s="72">
        <v>2020</v>
      </c>
      <c r="D149" s="73" t="s">
        <v>538</v>
      </c>
      <c r="E149" s="73"/>
      <c r="F149" s="234" t="s">
        <v>466</v>
      </c>
      <c r="G149" s="73" t="s">
        <v>309</v>
      </c>
      <c r="H149" s="81" t="s">
        <v>164</v>
      </c>
      <c r="I149" s="234"/>
      <c r="J149" s="74">
        <v>931</v>
      </c>
      <c r="K149" s="72">
        <v>6</v>
      </c>
      <c r="L149" s="75">
        <f t="shared" si="2"/>
        <v>155.16666666666666</v>
      </c>
      <c r="M149" s="235" t="s">
        <v>480</v>
      </c>
    </row>
    <row r="150" spans="1:13" x14ac:dyDescent="0.25">
      <c r="A150" s="60"/>
      <c r="B150" s="60"/>
      <c r="C150" s="60"/>
      <c r="D150" s="38"/>
      <c r="E150" s="38"/>
      <c r="F150" s="63"/>
      <c r="G150" s="68"/>
      <c r="H150" s="80">
        <f>COUNTA(H7:H149)</f>
        <v>143</v>
      </c>
      <c r="I150" s="80"/>
      <c r="J150" s="173">
        <f>SUBTOTAL(9,J7:J149)</f>
        <v>226940</v>
      </c>
      <c r="K150" s="90">
        <f>SUBTOTAL(9,K7:K149)</f>
        <v>1333</v>
      </c>
      <c r="L150" s="174">
        <f t="shared" ref="L150" si="3">J150/K150</f>
        <v>170.24756189047261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3"/>
  <sheetViews>
    <sheetView workbookViewId="0">
      <selection activeCell="A6" sqref="A6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40" t="s">
        <v>251</v>
      </c>
      <c r="B2" s="241"/>
      <c r="C2" s="241"/>
      <c r="D2" s="241"/>
      <c r="E2" s="241"/>
      <c r="F2" s="241"/>
      <c r="G2" s="241"/>
      <c r="H2" s="241"/>
      <c r="I2" s="242"/>
    </row>
    <row r="4" spans="1:10" x14ac:dyDescent="0.25">
      <c r="J4" s="72" t="s">
        <v>174</v>
      </c>
    </row>
    <row r="5" spans="1:10" ht="15.75" x14ac:dyDescent="0.25">
      <c r="A5" s="82" t="s">
        <v>514</v>
      </c>
    </row>
    <row r="7" spans="1:10" x14ac:dyDescent="0.25">
      <c r="A7" s="81" t="s">
        <v>311</v>
      </c>
      <c r="B7" s="88"/>
      <c r="C7" s="72" t="s">
        <v>312</v>
      </c>
      <c r="D7" s="76" t="s">
        <v>313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325</v>
      </c>
      <c r="B8" s="88"/>
      <c r="C8" s="72" t="s">
        <v>142</v>
      </c>
      <c r="D8" s="205" t="s">
        <v>327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326</v>
      </c>
      <c r="B9" s="88"/>
      <c r="C9" s="72" t="s">
        <v>142</v>
      </c>
      <c r="D9" s="205" t="s">
        <v>328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437</v>
      </c>
      <c r="B10" s="88"/>
      <c r="C10" s="72" t="s">
        <v>312</v>
      </c>
      <c r="D10" s="76" t="s">
        <v>330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461</v>
      </c>
      <c r="B11" s="92"/>
      <c r="C11" s="72" t="s">
        <v>142</v>
      </c>
      <c r="D11" s="76" t="s">
        <v>454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 t="s">
        <v>498</v>
      </c>
      <c r="B12" s="88"/>
      <c r="C12" s="72" t="s">
        <v>312</v>
      </c>
      <c r="D12" s="205" t="s">
        <v>184</v>
      </c>
      <c r="E12" s="81"/>
      <c r="F12" s="88"/>
      <c r="G12" s="88"/>
      <c r="H12" s="88"/>
      <c r="I12" s="88"/>
      <c r="J12" s="72">
        <v>1</v>
      </c>
    </row>
    <row r="13" spans="1:10" x14ac:dyDescent="0.25">
      <c r="A13" s="81" t="s">
        <v>512</v>
      </c>
      <c r="B13" s="88"/>
      <c r="C13" s="72" t="s">
        <v>312</v>
      </c>
      <c r="D13" s="205" t="s">
        <v>513</v>
      </c>
      <c r="E13" s="81"/>
      <c r="F13" s="88"/>
      <c r="G13" s="88"/>
      <c r="H13" s="88"/>
      <c r="I13" s="88"/>
      <c r="J13" s="72">
        <v>1</v>
      </c>
    </row>
    <row r="14" spans="1:10" x14ac:dyDescent="0.25">
      <c r="A14" s="81" t="s">
        <v>499</v>
      </c>
      <c r="B14" s="88"/>
      <c r="C14" s="72" t="s">
        <v>312</v>
      </c>
      <c r="D14" s="76" t="s">
        <v>501</v>
      </c>
      <c r="E14" s="81"/>
      <c r="F14" s="88"/>
      <c r="G14" s="88"/>
      <c r="H14" s="88"/>
      <c r="I14" s="88"/>
      <c r="J14" s="72">
        <v>1</v>
      </c>
    </row>
    <row r="15" spans="1:10" x14ac:dyDescent="0.25">
      <c r="A15" s="81" t="s">
        <v>500</v>
      </c>
      <c r="B15" s="88"/>
      <c r="C15" s="72" t="s">
        <v>312</v>
      </c>
      <c r="D15" s="76" t="s">
        <v>502</v>
      </c>
      <c r="E15" s="81"/>
      <c r="F15" s="88"/>
      <c r="G15" s="88"/>
      <c r="H15" s="88"/>
      <c r="I15" s="88"/>
      <c r="J15" s="72">
        <v>1</v>
      </c>
    </row>
    <row r="16" spans="1:10" x14ac:dyDescent="0.25">
      <c r="A16" s="81"/>
      <c r="B16" s="88"/>
      <c r="C16" s="88"/>
      <c r="D16" s="89"/>
      <c r="E16" s="81"/>
      <c r="F16" s="88"/>
      <c r="G16" s="88"/>
      <c r="H16" s="88"/>
      <c r="I16" s="88"/>
      <c r="J16" s="90">
        <f>SUM(J7:J15)</f>
        <v>14</v>
      </c>
    </row>
    <row r="17" spans="1:10" ht="15.75" x14ac:dyDescent="0.25">
      <c r="A17" s="82" t="s">
        <v>371</v>
      </c>
      <c r="D17" s="88"/>
      <c r="J17" s="72"/>
    </row>
    <row r="18" spans="1:10" x14ac:dyDescent="0.25">
      <c r="D18" s="88"/>
      <c r="J18" s="72"/>
    </row>
    <row r="19" spans="1:10" x14ac:dyDescent="0.25">
      <c r="A19" s="215" t="s">
        <v>267</v>
      </c>
      <c r="B19" s="73"/>
      <c r="C19" s="72" t="s">
        <v>268</v>
      </c>
      <c r="D19" s="76" t="s">
        <v>465</v>
      </c>
      <c r="E19" s="38"/>
      <c r="J19" s="72">
        <v>1</v>
      </c>
    </row>
    <row r="20" spans="1:10" x14ac:dyDescent="0.25">
      <c r="A20" s="63"/>
      <c r="B20" s="73"/>
      <c r="C20" s="72"/>
      <c r="D20" s="68"/>
      <c r="E20" s="38"/>
      <c r="J20" s="72"/>
    </row>
    <row r="21" spans="1:10" x14ac:dyDescent="0.25">
      <c r="A21" s="38"/>
      <c r="D21" s="63"/>
      <c r="E21" s="38"/>
      <c r="J21" s="72"/>
    </row>
    <row r="22" spans="1:10" ht="15.75" x14ac:dyDescent="0.25">
      <c r="A22" s="82" t="s">
        <v>253</v>
      </c>
      <c r="D22" s="63"/>
      <c r="E22" s="38"/>
      <c r="J22" s="72"/>
    </row>
    <row r="23" spans="1:10" ht="15.75" x14ac:dyDescent="0.25">
      <c r="A23" s="82"/>
      <c r="D23" s="63"/>
      <c r="E23" s="38"/>
      <c r="J23" s="72"/>
    </row>
    <row r="24" spans="1:10" x14ac:dyDescent="0.25">
      <c r="A24" s="81"/>
      <c r="B24" s="88"/>
      <c r="C24" s="88"/>
      <c r="D24" s="80"/>
      <c r="E24" s="81"/>
      <c r="F24" s="88"/>
      <c r="G24" s="88"/>
      <c r="H24" s="88"/>
      <c r="I24" s="88"/>
      <c r="J24" s="72"/>
    </row>
    <row r="25" spans="1:10" x14ac:dyDescent="0.25">
      <c r="B25" s="38"/>
      <c r="D25" s="38"/>
      <c r="F25" s="38"/>
      <c r="J25" s="72"/>
    </row>
    <row r="26" spans="1:10" ht="15.75" x14ac:dyDescent="0.25">
      <c r="A26" s="82" t="s">
        <v>462</v>
      </c>
      <c r="B26" s="38"/>
      <c r="D26" s="38"/>
      <c r="F26" s="38"/>
      <c r="J26" s="72"/>
    </row>
    <row r="27" spans="1:10" x14ac:dyDescent="0.25">
      <c r="B27" s="38"/>
      <c r="D27" s="38"/>
      <c r="F27" s="38"/>
      <c r="J27" s="72"/>
    </row>
    <row r="28" spans="1:10" x14ac:dyDescent="0.25">
      <c r="A28" s="246"/>
      <c r="B28" s="246"/>
      <c r="C28" s="72"/>
      <c r="D28" s="76"/>
      <c r="E28" s="81"/>
      <c r="F28" s="81"/>
      <c r="G28" s="88"/>
      <c r="H28" s="88"/>
      <c r="I28" s="88"/>
      <c r="J28" s="72"/>
    </row>
    <row r="29" spans="1:10" x14ac:dyDescent="0.25">
      <c r="A29" s="246"/>
      <c r="B29" s="246"/>
      <c r="C29" s="81"/>
      <c r="D29" s="80"/>
      <c r="E29" s="81"/>
      <c r="F29" s="81"/>
      <c r="G29" s="88"/>
      <c r="H29" s="88"/>
      <c r="I29" s="88"/>
      <c r="J29" s="72"/>
    </row>
    <row r="30" spans="1:10" x14ac:dyDescent="0.25">
      <c r="A30" s="91"/>
      <c r="B30" s="81"/>
      <c r="C30" s="88"/>
      <c r="D30" s="80"/>
      <c r="E30" s="81"/>
      <c r="F30" s="81"/>
      <c r="G30" s="88"/>
      <c r="H30" s="88"/>
      <c r="I30" s="88"/>
      <c r="J30" s="90">
        <f>SUM(J28:J29)</f>
        <v>0</v>
      </c>
    </row>
    <row r="31" spans="1:10" x14ac:dyDescent="0.25">
      <c r="A31" s="84" t="s">
        <v>252</v>
      </c>
      <c r="B31" s="81"/>
      <c r="C31" s="88"/>
      <c r="D31" s="80"/>
      <c r="E31" s="81"/>
      <c r="F31" s="81"/>
      <c r="G31" s="88"/>
      <c r="H31" s="88"/>
      <c r="I31" s="88"/>
      <c r="J31" s="89"/>
    </row>
    <row r="32" spans="1:10" x14ac:dyDescent="0.25">
      <c r="A32" s="83"/>
      <c r="B32" s="38"/>
      <c r="D32" s="63"/>
      <c r="E32" s="38"/>
      <c r="F32" s="38"/>
      <c r="J32" s="60"/>
    </row>
    <row r="33" spans="1:10" x14ac:dyDescent="0.25">
      <c r="A33" s="91"/>
      <c r="B33" s="73"/>
      <c r="C33" s="73"/>
      <c r="D33" s="80"/>
      <c r="E33" s="73"/>
      <c r="F33" s="73"/>
      <c r="G33" s="73"/>
      <c r="H33" s="73"/>
      <c r="I33" s="73"/>
      <c r="J33" s="72"/>
    </row>
    <row r="34" spans="1:10" x14ac:dyDescent="0.25">
      <c r="J34" s="60"/>
    </row>
    <row r="35" spans="1:10" ht="15.75" x14ac:dyDescent="0.25">
      <c r="A35" s="82" t="s">
        <v>509</v>
      </c>
      <c r="J35" s="60"/>
    </row>
    <row r="36" spans="1:10" x14ac:dyDescent="0.25">
      <c r="J36" s="60"/>
    </row>
    <row r="37" spans="1:10" x14ac:dyDescent="0.25">
      <c r="A37" s="91" t="s">
        <v>317</v>
      </c>
      <c r="B37" s="92" t="s">
        <v>320</v>
      </c>
      <c r="C37" s="191" t="s">
        <v>319</v>
      </c>
      <c r="D37" s="76" t="s">
        <v>321</v>
      </c>
      <c r="E37" s="81"/>
      <c r="F37" s="73"/>
      <c r="G37" s="73"/>
      <c r="H37" s="73"/>
      <c r="I37" s="73"/>
      <c r="J37" s="72">
        <v>2</v>
      </c>
    </row>
    <row r="38" spans="1:10" x14ac:dyDescent="0.25">
      <c r="A38" s="192" t="s">
        <v>317</v>
      </c>
      <c r="B38" s="92" t="s">
        <v>329</v>
      </c>
      <c r="C38" s="191" t="s">
        <v>142</v>
      </c>
      <c r="D38" s="76" t="s">
        <v>330</v>
      </c>
      <c r="E38" s="81"/>
      <c r="F38" s="73"/>
      <c r="G38" s="73"/>
      <c r="H38" s="73"/>
      <c r="I38" s="73"/>
      <c r="J38" s="72">
        <v>2</v>
      </c>
    </row>
    <row r="39" spans="1:10" x14ac:dyDescent="0.25">
      <c r="A39" s="199" t="s">
        <v>317</v>
      </c>
      <c r="B39" s="92" t="s">
        <v>344</v>
      </c>
      <c r="C39" s="198" t="s">
        <v>163</v>
      </c>
      <c r="D39" s="76" t="s">
        <v>346</v>
      </c>
      <c r="E39" s="81"/>
      <c r="F39" s="73"/>
      <c r="G39" s="73"/>
      <c r="H39" s="73"/>
      <c r="I39" s="73"/>
      <c r="J39" s="72">
        <v>2</v>
      </c>
    </row>
    <row r="40" spans="1:10" x14ac:dyDescent="0.25">
      <c r="A40" s="199" t="s">
        <v>317</v>
      </c>
      <c r="B40" s="92" t="s">
        <v>345</v>
      </c>
      <c r="C40" s="198" t="s">
        <v>163</v>
      </c>
      <c r="D40" s="76" t="s">
        <v>347</v>
      </c>
      <c r="E40" s="81"/>
      <c r="F40" s="73"/>
      <c r="G40" s="73"/>
      <c r="H40" s="73"/>
      <c r="I40" s="73"/>
      <c r="J40" s="72">
        <v>2</v>
      </c>
    </row>
    <row r="41" spans="1:10" x14ac:dyDescent="0.25">
      <c r="A41" s="218" t="s">
        <v>317</v>
      </c>
      <c r="B41" s="92" t="s">
        <v>436</v>
      </c>
      <c r="C41" s="217" t="s">
        <v>142</v>
      </c>
      <c r="D41" s="76" t="s">
        <v>313</v>
      </c>
      <c r="E41" s="81"/>
      <c r="F41" s="73"/>
      <c r="G41" s="73"/>
      <c r="H41" s="73"/>
      <c r="I41" s="73"/>
      <c r="J41" s="72">
        <v>2</v>
      </c>
    </row>
    <row r="42" spans="1:10" x14ac:dyDescent="0.25">
      <c r="A42" s="224" t="s">
        <v>450</v>
      </c>
      <c r="B42" s="92" t="s">
        <v>463</v>
      </c>
      <c r="C42" s="223" t="s">
        <v>314</v>
      </c>
      <c r="D42" s="76" t="s">
        <v>456</v>
      </c>
      <c r="E42" s="81"/>
      <c r="F42" s="73"/>
      <c r="G42" s="73"/>
      <c r="H42" s="73"/>
      <c r="I42" s="73"/>
      <c r="J42" s="72">
        <v>3</v>
      </c>
    </row>
    <row r="43" spans="1:10" x14ac:dyDescent="0.25">
      <c r="A43" s="91"/>
      <c r="B43" s="92"/>
      <c r="C43" s="81"/>
      <c r="D43" s="76" t="s">
        <v>458</v>
      </c>
      <c r="E43" s="81"/>
      <c r="F43" s="73"/>
      <c r="G43" s="73"/>
      <c r="H43" s="73"/>
      <c r="I43" s="73"/>
      <c r="J43" s="72"/>
    </row>
    <row r="44" spans="1:10" x14ac:dyDescent="0.25">
      <c r="A44" s="230" t="s">
        <v>165</v>
      </c>
      <c r="B44" s="92" t="s">
        <v>503</v>
      </c>
      <c r="C44" s="229" t="s">
        <v>314</v>
      </c>
      <c r="D44" s="76" t="s">
        <v>175</v>
      </c>
      <c r="E44" s="81"/>
      <c r="F44" s="73"/>
      <c r="G44" s="73"/>
      <c r="H44" s="73"/>
      <c r="I44" s="73"/>
      <c r="J44" s="72">
        <v>1</v>
      </c>
    </row>
    <row r="45" spans="1:10" x14ac:dyDescent="0.25">
      <c r="A45" s="230" t="s">
        <v>165</v>
      </c>
      <c r="B45" s="92" t="s">
        <v>504</v>
      </c>
      <c r="C45" s="229" t="s">
        <v>314</v>
      </c>
      <c r="D45" s="76" t="s">
        <v>205</v>
      </c>
      <c r="E45" s="81"/>
      <c r="F45" s="73"/>
      <c r="G45" s="73"/>
      <c r="H45" s="73"/>
      <c r="I45" s="73"/>
      <c r="J45" s="72">
        <v>1</v>
      </c>
    </row>
    <row r="46" spans="1:10" x14ac:dyDescent="0.25">
      <c r="A46" s="230" t="s">
        <v>165</v>
      </c>
      <c r="B46" s="92" t="s">
        <v>504</v>
      </c>
      <c r="C46" s="229" t="s">
        <v>314</v>
      </c>
      <c r="D46" s="76" t="s">
        <v>186</v>
      </c>
      <c r="E46" s="81"/>
      <c r="F46" s="73"/>
      <c r="G46" s="73"/>
      <c r="H46" s="73"/>
      <c r="I46" s="73"/>
      <c r="J46" s="72">
        <v>1</v>
      </c>
    </row>
    <row r="47" spans="1:10" x14ac:dyDescent="0.25">
      <c r="A47" s="230" t="s">
        <v>165</v>
      </c>
      <c r="B47" s="92" t="s">
        <v>505</v>
      </c>
      <c r="C47" s="229" t="s">
        <v>314</v>
      </c>
      <c r="D47" s="76" t="s">
        <v>506</v>
      </c>
      <c r="E47" s="81"/>
      <c r="F47" s="73"/>
      <c r="G47" s="73"/>
      <c r="H47" s="73"/>
      <c r="I47" s="73"/>
      <c r="J47" s="72">
        <v>1</v>
      </c>
    </row>
    <row r="48" spans="1:10" x14ac:dyDescent="0.25">
      <c r="A48" s="91"/>
      <c r="B48" s="92"/>
      <c r="C48" s="81"/>
      <c r="D48" s="80"/>
      <c r="E48" s="81"/>
      <c r="F48" s="73"/>
      <c r="G48" s="73"/>
      <c r="H48" s="73"/>
      <c r="I48" s="73"/>
      <c r="J48" s="90">
        <f>SUM(J37:J47)</f>
        <v>17</v>
      </c>
    </row>
    <row r="49" spans="1:10" x14ac:dyDescent="0.25">
      <c r="A49" s="199"/>
      <c r="B49" s="92"/>
      <c r="C49" s="81"/>
      <c r="D49" s="198"/>
      <c r="E49" s="81"/>
      <c r="F49" s="73"/>
      <c r="G49" s="73"/>
      <c r="H49" s="73"/>
      <c r="I49" s="73"/>
      <c r="J49" s="112"/>
    </row>
    <row r="50" spans="1:10" x14ac:dyDescent="0.25">
      <c r="A50" s="91" t="s">
        <v>296</v>
      </c>
      <c r="B50" s="92" t="s">
        <v>297</v>
      </c>
      <c r="C50" s="183" t="s">
        <v>158</v>
      </c>
      <c r="D50" s="76" t="s">
        <v>301</v>
      </c>
      <c r="E50" s="81"/>
      <c r="F50" s="73"/>
      <c r="G50" s="73"/>
      <c r="H50" s="73"/>
      <c r="I50" s="73"/>
      <c r="J50" s="72">
        <v>2</v>
      </c>
    </row>
    <row r="51" spans="1:10" x14ac:dyDescent="0.25">
      <c r="A51" s="189" t="s">
        <v>296</v>
      </c>
      <c r="B51" s="92" t="s">
        <v>316</v>
      </c>
      <c r="C51" s="188" t="s">
        <v>314</v>
      </c>
      <c r="D51" s="76" t="s">
        <v>315</v>
      </c>
      <c r="E51" s="81"/>
      <c r="F51" s="73"/>
      <c r="G51" s="73"/>
      <c r="H51" s="73"/>
      <c r="I51" s="73"/>
      <c r="J51" s="72">
        <v>2</v>
      </c>
    </row>
    <row r="52" spans="1:10" x14ac:dyDescent="0.25">
      <c r="A52" s="192" t="s">
        <v>296</v>
      </c>
      <c r="B52" s="92" t="s">
        <v>329</v>
      </c>
      <c r="C52" s="191" t="s">
        <v>142</v>
      </c>
      <c r="D52" s="76" t="s">
        <v>331</v>
      </c>
      <c r="E52" s="81"/>
      <c r="F52" s="73"/>
      <c r="G52" s="73"/>
      <c r="H52" s="73"/>
      <c r="I52" s="73"/>
      <c r="J52" s="72">
        <v>2</v>
      </c>
    </row>
    <row r="53" spans="1:10" x14ac:dyDescent="0.25">
      <c r="A53" s="199" t="s">
        <v>296</v>
      </c>
      <c r="B53" s="198" t="s">
        <v>348</v>
      </c>
      <c r="C53" s="198" t="s">
        <v>163</v>
      </c>
      <c r="D53" s="76" t="s">
        <v>350</v>
      </c>
      <c r="E53" s="81"/>
      <c r="F53" s="73"/>
      <c r="G53" s="73"/>
      <c r="H53" s="73"/>
      <c r="I53" s="73"/>
      <c r="J53" s="72">
        <v>1</v>
      </c>
    </row>
    <row r="54" spans="1:10" x14ac:dyDescent="0.25">
      <c r="A54" s="224" t="s">
        <v>296</v>
      </c>
      <c r="B54" s="223" t="s">
        <v>464</v>
      </c>
      <c r="C54" s="223" t="s">
        <v>142</v>
      </c>
      <c r="D54" s="76" t="s">
        <v>457</v>
      </c>
      <c r="E54" s="81"/>
      <c r="F54" s="73"/>
      <c r="G54" s="73"/>
      <c r="H54" s="73"/>
      <c r="I54" s="73"/>
      <c r="J54" s="72">
        <v>2</v>
      </c>
    </row>
    <row r="55" spans="1:10" x14ac:dyDescent="0.25">
      <c r="A55" s="199" t="s">
        <v>166</v>
      </c>
      <c r="B55" s="76" t="s">
        <v>351</v>
      </c>
      <c r="C55" s="191" t="s">
        <v>163</v>
      </c>
      <c r="D55" s="76" t="s">
        <v>183</v>
      </c>
      <c r="E55" s="81"/>
      <c r="F55" s="73"/>
      <c r="G55" s="73"/>
      <c r="H55" s="73"/>
      <c r="I55" s="73"/>
      <c r="J55" s="72">
        <v>1</v>
      </c>
    </row>
    <row r="56" spans="1:10" x14ac:dyDescent="0.25">
      <c r="A56" s="199" t="s">
        <v>166</v>
      </c>
      <c r="B56" s="76" t="s">
        <v>349</v>
      </c>
      <c r="C56" s="198" t="s">
        <v>163</v>
      </c>
      <c r="D56" s="76" t="s">
        <v>183</v>
      </c>
      <c r="E56" s="81"/>
      <c r="F56" s="73"/>
      <c r="G56" s="73"/>
      <c r="H56" s="73"/>
      <c r="I56" s="73"/>
      <c r="J56" s="72">
        <v>1</v>
      </c>
    </row>
    <row r="57" spans="1:10" x14ac:dyDescent="0.25">
      <c r="A57" s="207" t="s">
        <v>166</v>
      </c>
      <c r="B57" s="81" t="s">
        <v>367</v>
      </c>
      <c r="C57" s="206" t="s">
        <v>161</v>
      </c>
      <c r="D57" s="76" t="s">
        <v>510</v>
      </c>
      <c r="E57" s="76"/>
      <c r="F57" s="73"/>
      <c r="G57" s="73"/>
      <c r="H57" s="73"/>
      <c r="I57" s="73"/>
      <c r="J57" s="72">
        <v>1</v>
      </c>
    </row>
    <row r="58" spans="1:10" x14ac:dyDescent="0.25">
      <c r="A58" s="207" t="s">
        <v>166</v>
      </c>
      <c r="B58" s="81" t="s">
        <v>368</v>
      </c>
      <c r="C58" s="206" t="s">
        <v>161</v>
      </c>
      <c r="D58" s="76" t="s">
        <v>369</v>
      </c>
      <c r="E58" s="76"/>
      <c r="F58" s="73"/>
      <c r="G58" s="73"/>
      <c r="H58" s="73"/>
      <c r="I58" s="73"/>
      <c r="J58" s="72">
        <v>1</v>
      </c>
    </row>
    <row r="59" spans="1:10" x14ac:dyDescent="0.25">
      <c r="A59" s="230" t="s">
        <v>166</v>
      </c>
      <c r="B59" s="92" t="s">
        <v>504</v>
      </c>
      <c r="C59" s="229" t="s">
        <v>314</v>
      </c>
      <c r="D59" s="76" t="s">
        <v>507</v>
      </c>
      <c r="E59" s="76"/>
      <c r="F59" s="73"/>
      <c r="G59" s="73"/>
      <c r="H59" s="73"/>
      <c r="I59" s="73"/>
      <c r="J59" s="72">
        <v>1</v>
      </c>
    </row>
    <row r="60" spans="1:10" x14ac:dyDescent="0.25">
      <c r="A60" s="230" t="s">
        <v>166</v>
      </c>
      <c r="B60" s="92" t="s">
        <v>505</v>
      </c>
      <c r="C60" s="229" t="s">
        <v>314</v>
      </c>
      <c r="D60" s="76" t="s">
        <v>508</v>
      </c>
      <c r="E60" s="76"/>
      <c r="F60" s="73"/>
      <c r="G60" s="73"/>
      <c r="H60" s="73"/>
      <c r="I60" s="73"/>
      <c r="J60" s="72">
        <v>1</v>
      </c>
    </row>
    <row r="61" spans="1:10" x14ac:dyDescent="0.25">
      <c r="A61" s="230" t="s">
        <v>166</v>
      </c>
      <c r="B61" s="92" t="s">
        <v>505</v>
      </c>
      <c r="C61" s="229" t="s">
        <v>314</v>
      </c>
      <c r="D61" s="76" t="s">
        <v>185</v>
      </c>
      <c r="E61" s="76"/>
      <c r="F61" s="73"/>
      <c r="G61" s="73"/>
      <c r="H61" s="73"/>
      <c r="I61" s="73"/>
      <c r="J61" s="72">
        <v>1</v>
      </c>
    </row>
    <row r="62" spans="1:10" x14ac:dyDescent="0.25">
      <c r="A62" s="72"/>
      <c r="B62" s="73"/>
      <c r="C62" s="73"/>
      <c r="D62" s="73"/>
      <c r="E62" s="73"/>
      <c r="F62" s="73"/>
      <c r="G62" s="73"/>
      <c r="H62" s="73"/>
      <c r="I62" s="73"/>
      <c r="J62" s="90">
        <f>SUM(J50:J61)</f>
        <v>16</v>
      </c>
    </row>
    <row r="63" spans="1:10" ht="15.75" x14ac:dyDescent="0.25">
      <c r="A63" s="82" t="s">
        <v>193</v>
      </c>
      <c r="J63" s="60"/>
    </row>
    <row r="64" spans="1:10" ht="15.75" x14ac:dyDescent="0.25">
      <c r="A64" s="82"/>
      <c r="J64" s="60"/>
    </row>
    <row r="65" spans="1:10" x14ac:dyDescent="0.25">
      <c r="A65" s="60"/>
      <c r="J65" s="60"/>
    </row>
    <row r="66" spans="1:10" ht="15.75" x14ac:dyDescent="0.25">
      <c r="A66" s="82" t="s">
        <v>194</v>
      </c>
      <c r="J66" s="60"/>
    </row>
    <row r="67" spans="1:10" ht="15.75" x14ac:dyDescent="0.25">
      <c r="A67" s="82"/>
      <c r="J67" s="60"/>
    </row>
    <row r="68" spans="1:10" x14ac:dyDescent="0.25">
      <c r="A68" s="80" t="s">
        <v>356</v>
      </c>
      <c r="B68" s="92" t="s">
        <v>435</v>
      </c>
      <c r="C68" s="89" t="s">
        <v>434</v>
      </c>
      <c r="D68" s="76" t="s">
        <v>321</v>
      </c>
      <c r="E68" s="81"/>
      <c r="F68" s="88"/>
      <c r="G68" s="88"/>
      <c r="H68" s="88"/>
      <c r="I68" s="88"/>
      <c r="J68" s="72">
        <v>2</v>
      </c>
    </row>
    <row r="69" spans="1:10" x14ac:dyDescent="0.25">
      <c r="A69" s="80"/>
      <c r="B69" s="81"/>
      <c r="C69" s="88"/>
      <c r="D69" s="80"/>
      <c r="E69" s="73"/>
      <c r="F69" s="88"/>
      <c r="G69" s="88"/>
      <c r="H69" s="88"/>
      <c r="I69" s="88"/>
      <c r="J69" s="72"/>
    </row>
    <row r="70" spans="1:10" x14ac:dyDescent="0.25">
      <c r="A70" s="80"/>
      <c r="B70" s="92"/>
      <c r="C70" s="88"/>
      <c r="D70" s="88"/>
      <c r="E70" s="88"/>
      <c r="F70" s="88"/>
      <c r="G70" s="88"/>
      <c r="H70" s="88"/>
      <c r="I70" s="88"/>
      <c r="J70" s="90">
        <f>SUM(J68:J69)</f>
        <v>2</v>
      </c>
    </row>
    <row r="71" spans="1:10" ht="15.75" x14ac:dyDescent="0.25">
      <c r="A71" s="82" t="s">
        <v>195</v>
      </c>
      <c r="J71" s="60"/>
    </row>
    <row r="72" spans="1:10" x14ac:dyDescent="0.25">
      <c r="J72" s="60"/>
    </row>
    <row r="73" spans="1:10" x14ac:dyDescent="0.25">
      <c r="A73" s="80" t="s">
        <v>386</v>
      </c>
      <c r="B73" s="209" t="s">
        <v>142</v>
      </c>
      <c r="C73" s="209" t="s">
        <v>414</v>
      </c>
      <c r="D73" s="92" t="s">
        <v>394</v>
      </c>
      <c r="E73" s="81"/>
      <c r="F73" s="88"/>
      <c r="G73" s="88"/>
      <c r="J73" s="60"/>
    </row>
    <row r="74" spans="1:10" x14ac:dyDescent="0.25">
      <c r="A74" s="208" t="s">
        <v>387</v>
      </c>
      <c r="B74" s="209" t="s">
        <v>161</v>
      </c>
      <c r="C74" s="211" t="s">
        <v>415</v>
      </c>
      <c r="D74" s="76" t="s">
        <v>393</v>
      </c>
      <c r="E74" s="81"/>
      <c r="F74" s="88"/>
      <c r="G74" s="88"/>
      <c r="J74" s="60"/>
    </row>
    <row r="75" spans="1:10" x14ac:dyDescent="0.25">
      <c r="A75" s="208" t="s">
        <v>388</v>
      </c>
      <c r="B75" s="211" t="s">
        <v>142</v>
      </c>
      <c r="C75" s="211" t="s">
        <v>414</v>
      </c>
      <c r="D75" s="76" t="s">
        <v>407</v>
      </c>
      <c r="E75" s="81"/>
      <c r="F75" s="88"/>
      <c r="G75" s="88"/>
      <c r="J75" s="60"/>
    </row>
    <row r="76" spans="1:10" x14ac:dyDescent="0.25">
      <c r="A76" s="208" t="s">
        <v>389</v>
      </c>
      <c r="B76" s="72" t="s">
        <v>340</v>
      </c>
      <c r="C76" s="212" t="s">
        <v>417</v>
      </c>
      <c r="D76" s="76" t="s">
        <v>423</v>
      </c>
      <c r="E76" s="81"/>
      <c r="F76" s="88"/>
      <c r="G76" s="88"/>
      <c r="J76" s="60"/>
    </row>
    <row r="77" spans="1:10" x14ac:dyDescent="0.25">
      <c r="A77" s="208" t="s">
        <v>389</v>
      </c>
      <c r="B77" s="72" t="s">
        <v>340</v>
      </c>
      <c r="C77" s="212" t="s">
        <v>418</v>
      </c>
      <c r="D77" s="76" t="s">
        <v>424</v>
      </c>
      <c r="E77" s="81"/>
      <c r="F77" s="88"/>
      <c r="G77" s="88"/>
      <c r="J77" s="60"/>
    </row>
    <row r="78" spans="1:10" x14ac:dyDescent="0.25">
      <c r="A78" s="208" t="s">
        <v>390</v>
      </c>
      <c r="B78" s="213" t="s">
        <v>314</v>
      </c>
      <c r="C78" s="211" t="s">
        <v>413</v>
      </c>
      <c r="D78" s="76" t="s">
        <v>416</v>
      </c>
      <c r="J78" s="60"/>
    </row>
    <row r="79" spans="1:10" x14ac:dyDescent="0.25">
      <c r="A79" s="208"/>
      <c r="J79" s="60"/>
    </row>
    <row r="80" spans="1:10" ht="15.75" x14ac:dyDescent="0.25">
      <c r="A80" s="82" t="s">
        <v>196</v>
      </c>
      <c r="J80" s="60"/>
    </row>
    <row r="81" spans="1:10" ht="15.75" x14ac:dyDescent="0.25">
      <c r="A81" s="82"/>
      <c r="J81" s="60"/>
    </row>
    <row r="82" spans="1:10" x14ac:dyDescent="0.25">
      <c r="A82" s="200" t="s">
        <v>338</v>
      </c>
      <c r="J82" s="60"/>
    </row>
    <row r="83" spans="1:10" x14ac:dyDescent="0.25">
      <c r="A83" s="81" t="s">
        <v>339</v>
      </c>
      <c r="B83" s="72" t="s">
        <v>340</v>
      </c>
      <c r="C83" s="72" t="s">
        <v>335</v>
      </c>
      <c r="D83" s="73" t="s">
        <v>334</v>
      </c>
      <c r="J83" s="72">
        <v>1</v>
      </c>
    </row>
    <row r="84" spans="1:10" x14ac:dyDescent="0.25">
      <c r="A84" s="81" t="s">
        <v>339</v>
      </c>
      <c r="B84" s="72" t="s">
        <v>340</v>
      </c>
      <c r="C84" s="72" t="s">
        <v>336</v>
      </c>
      <c r="D84" s="73" t="s">
        <v>334</v>
      </c>
      <c r="J84" s="72">
        <v>1</v>
      </c>
    </row>
    <row r="85" spans="1:10" x14ac:dyDescent="0.25">
      <c r="A85" s="81" t="s">
        <v>339</v>
      </c>
      <c r="B85" s="72" t="s">
        <v>340</v>
      </c>
      <c r="C85" s="72" t="s">
        <v>337</v>
      </c>
      <c r="D85" s="73" t="s">
        <v>334</v>
      </c>
      <c r="J85" s="72">
        <v>1</v>
      </c>
    </row>
    <row r="86" spans="1:10" ht="15.75" x14ac:dyDescent="0.25">
      <c r="A86" s="82"/>
      <c r="J86" s="90">
        <f>SUM(J83:J85)</f>
        <v>3</v>
      </c>
    </row>
    <row r="87" spans="1:10" x14ac:dyDescent="0.25">
      <c r="A87" s="84"/>
      <c r="J87" s="60"/>
    </row>
    <row r="88" spans="1:10" x14ac:dyDescent="0.25">
      <c r="A88" s="84" t="s">
        <v>197</v>
      </c>
      <c r="J88" s="60"/>
    </row>
    <row r="89" spans="1:10" x14ac:dyDescent="0.25">
      <c r="A89" s="84"/>
      <c r="J89" s="60"/>
    </row>
    <row r="90" spans="1:10" x14ac:dyDescent="0.25">
      <c r="A90" s="84" t="s">
        <v>198</v>
      </c>
      <c r="J90" s="60"/>
    </row>
    <row r="91" spans="1:10" x14ac:dyDescent="0.25">
      <c r="A91" s="84"/>
      <c r="B91" s="84" t="s">
        <v>199</v>
      </c>
      <c r="J91" s="60"/>
    </row>
    <row r="92" spans="1:10" x14ac:dyDescent="0.25">
      <c r="A92" s="63" t="s">
        <v>267</v>
      </c>
      <c r="B92" s="72" t="s">
        <v>269</v>
      </c>
      <c r="C92" s="72" t="s">
        <v>268</v>
      </c>
      <c r="D92" s="76" t="s">
        <v>270</v>
      </c>
      <c r="J92" s="72">
        <v>1</v>
      </c>
    </row>
    <row r="93" spans="1:10" x14ac:dyDescent="0.25">
      <c r="B93" s="76" t="s">
        <v>370</v>
      </c>
      <c r="C93" s="81"/>
      <c r="D93" s="80"/>
      <c r="E93" s="81"/>
      <c r="F93" s="81"/>
      <c r="G93" s="81"/>
      <c r="H93" s="88"/>
      <c r="I93" s="88"/>
      <c r="J93" s="80"/>
    </row>
    <row r="94" spans="1:10" x14ac:dyDescent="0.25">
      <c r="A94" s="38"/>
      <c r="B94" s="38"/>
      <c r="C94" s="68"/>
      <c r="E94" s="38"/>
      <c r="F94" s="38"/>
      <c r="G94" s="38"/>
      <c r="J94" s="63"/>
    </row>
    <row r="95" spans="1:10" x14ac:dyDescent="0.25">
      <c r="A95" s="38"/>
      <c r="B95" s="38"/>
      <c r="C95" s="38"/>
      <c r="E95" s="38"/>
      <c r="F95" s="38"/>
      <c r="G95" s="38"/>
      <c r="J95" s="60"/>
    </row>
    <row r="96" spans="1:10" x14ac:dyDescent="0.25">
      <c r="B96" s="85" t="s">
        <v>200</v>
      </c>
      <c r="C96" s="38"/>
      <c r="E96" s="38"/>
      <c r="F96" s="38"/>
      <c r="G96" s="38"/>
      <c r="J96" s="60"/>
    </row>
    <row r="97" spans="1:10" x14ac:dyDescent="0.25">
      <c r="A97" s="85"/>
      <c r="B97" s="38"/>
      <c r="C97" s="38"/>
      <c r="E97" s="38"/>
      <c r="F97" s="38"/>
      <c r="G97" s="38"/>
      <c r="J97" s="60"/>
    </row>
    <row r="98" spans="1:10" x14ac:dyDescent="0.25">
      <c r="A98" s="91"/>
      <c r="B98" s="81"/>
      <c r="C98" s="80"/>
      <c r="D98" s="80"/>
      <c r="E98" s="81"/>
      <c r="F98" s="81"/>
      <c r="G98" s="81"/>
      <c r="H98" s="88"/>
      <c r="I98" s="88"/>
      <c r="J98" s="72"/>
    </row>
    <row r="99" spans="1:10" x14ac:dyDescent="0.25">
      <c r="A99" s="88"/>
      <c r="B99" s="88"/>
      <c r="C99" s="88"/>
      <c r="D99" s="88"/>
      <c r="E99" s="88"/>
      <c r="F99" s="88"/>
      <c r="G99" s="88"/>
      <c r="H99" s="88"/>
      <c r="I99" s="88"/>
      <c r="J99" s="90">
        <f>SUM(J92:J98)</f>
        <v>1</v>
      </c>
    </row>
    <row r="100" spans="1:10" x14ac:dyDescent="0.25">
      <c r="A100" s="84" t="s">
        <v>202</v>
      </c>
    </row>
    <row r="101" spans="1:10" x14ac:dyDescent="0.25">
      <c r="A101" s="84"/>
      <c r="I101" s="72" t="s">
        <v>207</v>
      </c>
      <c r="J101" s="72">
        <f>J16+J19+J24+J30+J33+J48+J62+J70+J86+J99</f>
        <v>54</v>
      </c>
    </row>
    <row r="102" spans="1:10" x14ac:dyDescent="0.25">
      <c r="B102" s="243" t="s">
        <v>203</v>
      </c>
      <c r="C102" s="243"/>
      <c r="E102" s="244" t="s">
        <v>204</v>
      </c>
      <c r="F102" s="244"/>
    </row>
    <row r="103" spans="1:10" x14ac:dyDescent="0.25">
      <c r="B103" s="60"/>
      <c r="C103" s="38"/>
      <c r="E103" s="60"/>
      <c r="F103" s="38"/>
    </row>
    <row r="104" spans="1:10" x14ac:dyDescent="0.25">
      <c r="A104" s="245"/>
      <c r="B104" s="245"/>
      <c r="C104" s="95"/>
      <c r="D104" s="245"/>
      <c r="E104" s="245"/>
      <c r="F104" s="95"/>
    </row>
    <row r="105" spans="1:10" x14ac:dyDescent="0.25">
      <c r="A105" s="63"/>
      <c r="B105" s="63"/>
      <c r="C105" s="86"/>
      <c r="D105" s="63"/>
      <c r="E105" s="63"/>
      <c r="F105" s="86"/>
    </row>
    <row r="106" spans="1:10" x14ac:dyDescent="0.25">
      <c r="B106" s="60"/>
      <c r="C106" s="38"/>
      <c r="E106" s="86"/>
      <c r="F106" s="38"/>
    </row>
    <row r="107" spans="1:10" x14ac:dyDescent="0.25">
      <c r="A107" s="84" t="s">
        <v>206</v>
      </c>
      <c r="B107" s="60"/>
      <c r="C107" s="38"/>
      <c r="E107" s="87"/>
    </row>
    <row r="109" spans="1:10" x14ac:dyDescent="0.25">
      <c r="B109" s="245"/>
      <c r="C109" s="245"/>
      <c r="D109" s="72"/>
      <c r="F109" s="60"/>
    </row>
    <row r="110" spans="1:10" x14ac:dyDescent="0.25">
      <c r="B110" s="245"/>
      <c r="C110" s="245"/>
      <c r="D110" s="72"/>
    </row>
    <row r="111" spans="1:10" x14ac:dyDescent="0.25">
      <c r="B111" s="245"/>
      <c r="C111" s="245"/>
      <c r="D111" s="72"/>
    </row>
    <row r="112" spans="1:10" x14ac:dyDescent="0.25">
      <c r="B112" s="245"/>
      <c r="C112" s="245"/>
      <c r="D112" s="72"/>
    </row>
    <row r="113" spans="2:4" x14ac:dyDescent="0.25">
      <c r="B113" s="245"/>
      <c r="C113" s="245"/>
      <c r="D113" s="72"/>
    </row>
  </sheetData>
  <mergeCells count="12">
    <mergeCell ref="B109:C109"/>
    <mergeCell ref="B110:C110"/>
    <mergeCell ref="B111:C111"/>
    <mergeCell ref="B112:C112"/>
    <mergeCell ref="B113:C113"/>
    <mergeCell ref="A2:I2"/>
    <mergeCell ref="B102:C102"/>
    <mergeCell ref="E102:F102"/>
    <mergeCell ref="A104:B104"/>
    <mergeCell ref="D104:E104"/>
    <mergeCell ref="A29:B29"/>
    <mergeCell ref="A28:B2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E17" sqref="E17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40" t="s">
        <v>300</v>
      </c>
      <c r="C2" s="241"/>
      <c r="D2" s="241"/>
      <c r="E2" s="241"/>
      <c r="F2" s="241"/>
      <c r="G2" s="241"/>
      <c r="H2" s="241"/>
      <c r="I2" s="241"/>
      <c r="J2" s="241"/>
    </row>
    <row r="4" spans="2:10" x14ac:dyDescent="0.25">
      <c r="C4" s="96" t="s">
        <v>208</v>
      </c>
      <c r="D4" s="71" t="s">
        <v>165</v>
      </c>
      <c r="E4" s="71" t="s">
        <v>166</v>
      </c>
      <c r="F4" s="71" t="s">
        <v>209</v>
      </c>
      <c r="G4" s="71" t="s">
        <v>210</v>
      </c>
      <c r="H4" s="71" t="s">
        <v>299</v>
      </c>
      <c r="I4" s="71" t="s">
        <v>211</v>
      </c>
      <c r="J4" s="3" t="s">
        <v>14</v>
      </c>
    </row>
    <row r="5" spans="2:10" x14ac:dyDescent="0.25">
      <c r="C5" s="97" t="s">
        <v>212</v>
      </c>
      <c r="D5" s="98"/>
      <c r="E5" s="98"/>
      <c r="F5" s="98" t="s">
        <v>213</v>
      </c>
      <c r="G5" s="98" t="s">
        <v>214</v>
      </c>
      <c r="H5" s="98"/>
      <c r="I5" s="98" t="s">
        <v>215</v>
      </c>
      <c r="J5" s="11" t="s">
        <v>216</v>
      </c>
    </row>
    <row r="7" spans="2:10" x14ac:dyDescent="0.25">
      <c r="B7" s="81" t="s">
        <v>360</v>
      </c>
      <c r="C7" s="88"/>
      <c r="D7" s="88"/>
      <c r="E7" s="88"/>
      <c r="F7" s="88"/>
      <c r="G7" s="88"/>
      <c r="H7" s="88"/>
    </row>
    <row r="8" spans="2:10" x14ac:dyDescent="0.25">
      <c r="G8" s="100"/>
      <c r="H8" s="100"/>
    </row>
    <row r="9" spans="2:10" x14ac:dyDescent="0.25">
      <c r="B9" s="76" t="s">
        <v>187</v>
      </c>
      <c r="C9" s="100">
        <v>1</v>
      </c>
      <c r="D9" s="100">
        <v>1</v>
      </c>
      <c r="E9" s="100"/>
      <c r="F9" s="196">
        <v>1</v>
      </c>
      <c r="G9" s="72"/>
      <c r="H9" s="201">
        <v>3</v>
      </c>
      <c r="I9" s="101">
        <v>1</v>
      </c>
      <c r="J9" s="99">
        <f>C9+D9+E9+F9+G9+H9+I9</f>
        <v>7</v>
      </c>
    </row>
    <row r="10" spans="2:10" x14ac:dyDescent="0.25">
      <c r="B10" s="81" t="s">
        <v>186</v>
      </c>
      <c r="C10" s="100">
        <v>1</v>
      </c>
      <c r="D10" s="195">
        <v>3</v>
      </c>
      <c r="E10" s="100">
        <v>1</v>
      </c>
      <c r="F10" s="100"/>
      <c r="G10" s="72"/>
      <c r="H10" s="72"/>
      <c r="I10" s="72"/>
      <c r="J10" s="193">
        <f t="shared" ref="J10:J31" si="0">C10+D10+E10+F10+G10+I10</f>
        <v>5</v>
      </c>
    </row>
    <row r="11" spans="2:10" x14ac:dyDescent="0.25">
      <c r="B11" s="81" t="s">
        <v>175</v>
      </c>
      <c r="C11" s="100">
        <v>1</v>
      </c>
      <c r="D11" s="195">
        <v>3</v>
      </c>
      <c r="E11" s="72"/>
      <c r="F11" s="100"/>
      <c r="G11" s="102">
        <v>1</v>
      </c>
      <c r="H11" s="72"/>
      <c r="I11" s="72"/>
      <c r="J11" s="72">
        <f t="shared" si="0"/>
        <v>5</v>
      </c>
    </row>
    <row r="12" spans="2:10" x14ac:dyDescent="0.25">
      <c r="B12" s="81" t="s">
        <v>184</v>
      </c>
      <c r="C12" s="104">
        <v>2</v>
      </c>
      <c r="D12" s="100">
        <v>1</v>
      </c>
      <c r="E12" s="100"/>
      <c r="F12" s="100"/>
      <c r="G12" s="72"/>
      <c r="H12" s="72"/>
      <c r="I12" s="100"/>
      <c r="J12" s="230">
        <f t="shared" si="0"/>
        <v>3</v>
      </c>
    </row>
    <row r="13" spans="2:10" x14ac:dyDescent="0.25">
      <c r="B13" s="81" t="s">
        <v>183</v>
      </c>
      <c r="C13" s="72"/>
      <c r="D13" s="72">
        <v>1</v>
      </c>
      <c r="E13" s="100">
        <v>2</v>
      </c>
      <c r="F13" s="72"/>
      <c r="G13" s="72"/>
      <c r="H13" s="72"/>
      <c r="I13" s="72"/>
      <c r="J13" s="72">
        <f t="shared" si="0"/>
        <v>3</v>
      </c>
    </row>
    <row r="14" spans="2:10" x14ac:dyDescent="0.25">
      <c r="B14" s="81" t="s">
        <v>176</v>
      </c>
      <c r="C14" s="72"/>
      <c r="D14" s="100"/>
      <c r="E14" s="103">
        <v>3</v>
      </c>
      <c r="F14" s="100"/>
      <c r="G14" s="72"/>
      <c r="H14" s="72"/>
      <c r="I14" s="72"/>
      <c r="J14" s="72">
        <f t="shared" si="0"/>
        <v>3</v>
      </c>
    </row>
    <row r="15" spans="2:10" x14ac:dyDescent="0.25">
      <c r="B15" s="81" t="s">
        <v>205</v>
      </c>
      <c r="C15" s="100"/>
      <c r="D15" s="100">
        <v>2</v>
      </c>
      <c r="E15" s="100"/>
      <c r="F15" s="72"/>
      <c r="G15" s="102">
        <v>1</v>
      </c>
      <c r="H15" s="72"/>
      <c r="I15" s="72"/>
      <c r="J15" s="72">
        <f t="shared" si="0"/>
        <v>3</v>
      </c>
    </row>
    <row r="16" spans="2:10" x14ac:dyDescent="0.25">
      <c r="B16" s="81" t="s">
        <v>220</v>
      </c>
      <c r="C16" s="100"/>
      <c r="D16" s="100">
        <v>1</v>
      </c>
      <c r="E16" s="100">
        <v>2</v>
      </c>
      <c r="F16" s="72"/>
      <c r="G16" s="72"/>
      <c r="H16" s="72"/>
      <c r="I16" s="72"/>
      <c r="J16" s="72">
        <f t="shared" si="0"/>
        <v>3</v>
      </c>
    </row>
    <row r="17" spans="2:10" x14ac:dyDescent="0.25">
      <c r="B17" s="81" t="s">
        <v>178</v>
      </c>
      <c r="C17" s="100">
        <v>1</v>
      </c>
      <c r="D17" s="100">
        <v>1</v>
      </c>
      <c r="E17" s="100"/>
      <c r="F17" s="72"/>
      <c r="G17" s="72"/>
      <c r="H17" s="72"/>
      <c r="I17" s="72"/>
      <c r="J17" s="72">
        <f t="shared" si="0"/>
        <v>2</v>
      </c>
    </row>
    <row r="18" spans="2:10" x14ac:dyDescent="0.25">
      <c r="B18" s="81" t="s">
        <v>181</v>
      </c>
      <c r="C18" s="100">
        <v>1</v>
      </c>
      <c r="D18" s="100">
        <v>1</v>
      </c>
      <c r="E18" s="100"/>
      <c r="F18" s="72"/>
      <c r="G18" s="72"/>
      <c r="H18" s="72"/>
      <c r="I18" s="72"/>
      <c r="J18" s="72">
        <f t="shared" si="0"/>
        <v>2</v>
      </c>
    </row>
    <row r="19" spans="2:10" x14ac:dyDescent="0.25">
      <c r="B19" s="73" t="s">
        <v>182</v>
      </c>
      <c r="C19" s="100">
        <v>1</v>
      </c>
      <c r="D19" s="100">
        <v>1</v>
      </c>
      <c r="E19" s="100"/>
      <c r="F19" s="72"/>
      <c r="G19" s="72"/>
      <c r="H19" s="72"/>
      <c r="I19" s="72"/>
      <c r="J19" s="72">
        <f t="shared" si="0"/>
        <v>2</v>
      </c>
    </row>
    <row r="20" spans="2:10" x14ac:dyDescent="0.25">
      <c r="B20" s="81" t="s">
        <v>222</v>
      </c>
      <c r="C20" s="100">
        <v>1</v>
      </c>
      <c r="D20" s="100"/>
      <c r="E20" s="72">
        <v>1</v>
      </c>
      <c r="F20" s="72"/>
      <c r="G20" s="72"/>
      <c r="H20" s="72"/>
      <c r="I20" s="72"/>
      <c r="J20" s="72">
        <f t="shared" si="0"/>
        <v>2</v>
      </c>
    </row>
    <row r="21" spans="2:10" x14ac:dyDescent="0.25">
      <c r="B21" s="81" t="s">
        <v>189</v>
      </c>
      <c r="C21" s="72">
        <v>1</v>
      </c>
      <c r="D21" s="100"/>
      <c r="E21" s="100">
        <v>1</v>
      </c>
      <c r="F21" s="72"/>
      <c r="G21" s="72"/>
      <c r="H21" s="72"/>
      <c r="I21" s="72"/>
      <c r="J21" s="72">
        <f t="shared" si="0"/>
        <v>2</v>
      </c>
    </row>
    <row r="22" spans="2:10" x14ac:dyDescent="0.25">
      <c r="B22" s="81" t="s">
        <v>192</v>
      </c>
      <c r="C22" s="100"/>
      <c r="D22" s="100"/>
      <c r="E22" s="100">
        <v>2</v>
      </c>
      <c r="F22" s="72"/>
      <c r="G22" s="72"/>
      <c r="H22" s="72"/>
      <c r="I22" s="72"/>
      <c r="J22" s="72">
        <f t="shared" si="0"/>
        <v>2</v>
      </c>
    </row>
    <row r="23" spans="2:10" x14ac:dyDescent="0.25">
      <c r="B23" s="81" t="s">
        <v>185</v>
      </c>
      <c r="C23" s="100"/>
      <c r="D23" s="100"/>
      <c r="E23" s="100">
        <v>2</v>
      </c>
      <c r="F23" s="72"/>
      <c r="G23" s="72"/>
      <c r="H23" s="72"/>
      <c r="I23" s="72"/>
      <c r="J23" s="72">
        <f t="shared" si="0"/>
        <v>2</v>
      </c>
    </row>
    <row r="24" spans="2:10" x14ac:dyDescent="0.25">
      <c r="B24" s="81" t="s">
        <v>177</v>
      </c>
      <c r="C24" s="100">
        <v>1</v>
      </c>
      <c r="D24" s="100"/>
      <c r="E24" s="72"/>
      <c r="F24" s="72"/>
      <c r="G24" s="100"/>
      <c r="H24" s="100"/>
      <c r="I24" s="72"/>
      <c r="J24" s="230">
        <f t="shared" si="0"/>
        <v>1</v>
      </c>
    </row>
    <row r="25" spans="2:10" x14ac:dyDescent="0.25">
      <c r="B25" s="81" t="s">
        <v>455</v>
      </c>
      <c r="C25" s="100">
        <v>1</v>
      </c>
      <c r="D25" s="100"/>
      <c r="E25" s="100"/>
      <c r="F25" s="100"/>
      <c r="G25" s="72"/>
      <c r="H25" s="72"/>
      <c r="I25" s="72"/>
      <c r="J25" s="72">
        <f t="shared" si="0"/>
        <v>1</v>
      </c>
    </row>
    <row r="26" spans="2:10" x14ac:dyDescent="0.25">
      <c r="B26" s="81" t="s">
        <v>221</v>
      </c>
      <c r="C26" s="72">
        <v>1</v>
      </c>
      <c r="D26" s="100"/>
      <c r="E26" s="100"/>
      <c r="F26" s="72"/>
      <c r="G26" s="72"/>
      <c r="H26" s="72"/>
      <c r="I26" s="72"/>
      <c r="J26" s="72">
        <f t="shared" si="0"/>
        <v>1</v>
      </c>
    </row>
    <row r="27" spans="2:10" x14ac:dyDescent="0.25">
      <c r="B27" s="81" t="s">
        <v>179</v>
      </c>
      <c r="C27" s="72">
        <v>1</v>
      </c>
      <c r="D27" s="100"/>
      <c r="E27" s="100"/>
      <c r="F27" s="72"/>
      <c r="G27" s="72"/>
      <c r="H27" s="72"/>
      <c r="I27" s="72"/>
      <c r="J27" s="72">
        <f t="shared" si="0"/>
        <v>1</v>
      </c>
    </row>
    <row r="28" spans="2:10" x14ac:dyDescent="0.25">
      <c r="B28" s="81" t="s">
        <v>217</v>
      </c>
      <c r="C28" s="72"/>
      <c r="D28" s="100"/>
      <c r="E28" s="100">
        <v>1</v>
      </c>
      <c r="F28" s="72"/>
      <c r="G28" s="72"/>
      <c r="H28" s="72"/>
      <c r="I28" s="72"/>
      <c r="J28" s="72">
        <f t="shared" si="0"/>
        <v>1</v>
      </c>
    </row>
    <row r="29" spans="2:10" x14ac:dyDescent="0.25">
      <c r="B29" s="81" t="s">
        <v>190</v>
      </c>
      <c r="C29" s="72"/>
      <c r="D29" s="100"/>
      <c r="E29" s="100">
        <v>1</v>
      </c>
      <c r="F29" s="72"/>
      <c r="G29" s="72"/>
      <c r="H29" s="72"/>
      <c r="I29" s="72"/>
      <c r="J29" s="72">
        <f t="shared" si="0"/>
        <v>1</v>
      </c>
    </row>
    <row r="30" spans="2:10" x14ac:dyDescent="0.25">
      <c r="B30" s="81" t="s">
        <v>219</v>
      </c>
      <c r="C30" s="72"/>
      <c r="D30" s="100">
        <v>1</v>
      </c>
      <c r="E30" s="100"/>
      <c r="F30" s="100"/>
      <c r="G30" s="72"/>
      <c r="H30" s="72"/>
      <c r="I30" s="72"/>
      <c r="J30" s="72">
        <f t="shared" si="0"/>
        <v>1</v>
      </c>
    </row>
    <row r="31" spans="2:10" x14ac:dyDescent="0.25">
      <c r="B31" s="73" t="s">
        <v>230</v>
      </c>
      <c r="C31" s="72"/>
      <c r="D31" s="100">
        <v>1</v>
      </c>
      <c r="E31" s="100"/>
      <c r="F31" s="100"/>
      <c r="G31" s="72"/>
      <c r="H31" s="72"/>
      <c r="I31" s="72"/>
      <c r="J31" s="72">
        <f t="shared" si="0"/>
        <v>1</v>
      </c>
    </row>
    <row r="32" spans="2:10" x14ac:dyDescent="0.25">
      <c r="B32" s="81"/>
      <c r="C32" s="72"/>
      <c r="D32" s="100"/>
      <c r="E32" s="100"/>
      <c r="F32" s="100"/>
      <c r="G32" s="72"/>
      <c r="H32" s="72"/>
      <c r="I32" s="72"/>
      <c r="J32" s="72"/>
    </row>
    <row r="33" spans="1:10" x14ac:dyDescent="0.25">
      <c r="A33" t="s">
        <v>14</v>
      </c>
      <c r="B33" s="219">
        <f>COUNTA(B9:B31)</f>
        <v>23</v>
      </c>
      <c r="C33" s="72">
        <f>SUM(C9:C31)</f>
        <v>14</v>
      </c>
      <c r="D33" s="72">
        <f t="shared" ref="D33:I33" si="1">SUM(D9:D31)</f>
        <v>17</v>
      </c>
      <c r="E33" s="72">
        <f t="shared" si="1"/>
        <v>16</v>
      </c>
      <c r="F33" s="72">
        <f t="shared" si="1"/>
        <v>1</v>
      </c>
      <c r="G33" s="72">
        <f t="shared" si="1"/>
        <v>2</v>
      </c>
      <c r="H33" s="72">
        <f t="shared" si="1"/>
        <v>3</v>
      </c>
      <c r="I33" s="72">
        <f t="shared" si="1"/>
        <v>1</v>
      </c>
      <c r="J33" s="72">
        <f>SUM(J9:J31)</f>
        <v>54</v>
      </c>
    </row>
    <row r="34" spans="1:10" x14ac:dyDescent="0.25">
      <c r="B34" s="81"/>
      <c r="C34" s="72"/>
      <c r="D34" s="100"/>
      <c r="E34" s="100"/>
      <c r="F34" s="72"/>
      <c r="G34" s="72"/>
      <c r="H34" s="72"/>
      <c r="I34" s="72"/>
      <c r="J34" s="72"/>
    </row>
    <row r="35" spans="1:10" x14ac:dyDescent="0.25">
      <c r="B35" s="81" t="s">
        <v>229</v>
      </c>
      <c r="C35" s="72"/>
      <c r="D35" s="100"/>
      <c r="E35" s="100"/>
      <c r="F35" s="72"/>
      <c r="G35" s="72"/>
      <c r="H35" s="72"/>
      <c r="I35" s="72"/>
      <c r="J35" s="72"/>
    </row>
    <row r="36" spans="1:10" x14ac:dyDescent="0.25">
      <c r="B36" s="81"/>
      <c r="C36" s="72"/>
      <c r="D36" s="100"/>
      <c r="E36" s="100"/>
      <c r="F36" s="72"/>
      <c r="G36" s="72"/>
      <c r="H36" s="72"/>
      <c r="I36" s="72"/>
      <c r="J36" s="72"/>
    </row>
    <row r="37" spans="1:10" x14ac:dyDescent="0.25">
      <c r="B37" s="73" t="s">
        <v>225</v>
      </c>
      <c r="C37" s="72"/>
      <c r="D37" s="72"/>
      <c r="E37" s="100"/>
      <c r="F37" s="72"/>
      <c r="G37" s="72"/>
      <c r="H37" s="72"/>
      <c r="I37" s="72"/>
      <c r="J37" s="72">
        <f t="shared" ref="J37:J52" si="2">C37+D37+E37+F37+G37+I37</f>
        <v>0</v>
      </c>
    </row>
    <row r="38" spans="1:10" x14ac:dyDescent="0.25">
      <c r="B38" s="73" t="s">
        <v>231</v>
      </c>
      <c r="C38" s="88"/>
      <c r="D38" s="88"/>
      <c r="E38" s="88"/>
      <c r="F38" s="88"/>
      <c r="G38" s="88"/>
      <c r="H38" s="88"/>
      <c r="I38" s="88"/>
      <c r="J38" s="72">
        <f t="shared" si="2"/>
        <v>0</v>
      </c>
    </row>
    <row r="39" spans="1:10" x14ac:dyDescent="0.25">
      <c r="B39" s="73" t="s">
        <v>226</v>
      </c>
      <c r="C39" s="72"/>
      <c r="D39" s="72"/>
      <c r="E39" s="100"/>
      <c r="F39" s="72"/>
      <c r="G39" s="72"/>
      <c r="H39" s="72"/>
      <c r="I39" s="72"/>
      <c r="J39" s="72">
        <f t="shared" si="2"/>
        <v>0</v>
      </c>
    </row>
    <row r="40" spans="1:10" x14ac:dyDescent="0.25">
      <c r="B40" s="81" t="s">
        <v>201</v>
      </c>
      <c r="C40" s="72"/>
      <c r="D40" s="100"/>
      <c r="E40" s="72"/>
      <c r="F40" s="72"/>
      <c r="G40" s="72"/>
      <c r="H40" s="72"/>
      <c r="I40" s="72"/>
      <c r="J40" s="72">
        <f t="shared" si="2"/>
        <v>0</v>
      </c>
    </row>
    <row r="41" spans="1:10" x14ac:dyDescent="0.25">
      <c r="B41" s="73" t="s">
        <v>224</v>
      </c>
      <c r="C41" s="72"/>
      <c r="D41" s="72"/>
      <c r="E41" s="100"/>
      <c r="F41" s="72"/>
      <c r="G41" s="72"/>
      <c r="H41" s="72"/>
      <c r="I41" s="72"/>
      <c r="J41" s="72">
        <f t="shared" si="2"/>
        <v>0</v>
      </c>
    </row>
    <row r="42" spans="1:10" x14ac:dyDescent="0.25">
      <c r="B42" s="81" t="s">
        <v>218</v>
      </c>
      <c r="C42" s="72"/>
      <c r="D42" s="100"/>
      <c r="E42" s="100"/>
      <c r="F42" s="72"/>
      <c r="G42" s="72"/>
      <c r="H42" s="72"/>
      <c r="I42" s="72"/>
      <c r="J42" s="72">
        <f t="shared" si="2"/>
        <v>0</v>
      </c>
    </row>
    <row r="43" spans="1:10" x14ac:dyDescent="0.25">
      <c r="B43" s="81" t="s">
        <v>191</v>
      </c>
      <c r="C43" s="72"/>
      <c r="D43" s="100"/>
      <c r="E43" s="100"/>
      <c r="F43" s="72"/>
      <c r="G43" s="72"/>
      <c r="H43" s="72"/>
      <c r="I43" s="72"/>
      <c r="J43" s="72">
        <f t="shared" si="2"/>
        <v>0</v>
      </c>
    </row>
    <row r="44" spans="1:10" x14ac:dyDescent="0.25">
      <c r="B44" s="73" t="s">
        <v>443</v>
      </c>
      <c r="C44" s="88"/>
      <c r="D44" s="88"/>
      <c r="E44" s="88"/>
      <c r="F44" s="88"/>
      <c r="G44" s="88"/>
      <c r="H44" s="88"/>
      <c r="I44" s="88"/>
      <c r="J44" s="72">
        <f t="shared" si="2"/>
        <v>0</v>
      </c>
    </row>
    <row r="45" spans="1:10" x14ac:dyDescent="0.25">
      <c r="B45" s="81" t="s">
        <v>223</v>
      </c>
      <c r="C45" s="72"/>
      <c r="D45" s="72"/>
      <c r="E45" s="100"/>
      <c r="F45" s="72"/>
      <c r="G45" s="72"/>
      <c r="H45" s="72"/>
      <c r="I45" s="72"/>
      <c r="J45" s="72">
        <f t="shared" si="2"/>
        <v>0</v>
      </c>
    </row>
    <row r="46" spans="1:10" x14ac:dyDescent="0.25">
      <c r="B46" s="73" t="s">
        <v>227</v>
      </c>
      <c r="C46" s="72"/>
      <c r="D46" s="72"/>
      <c r="E46" s="100"/>
      <c r="F46" s="72"/>
      <c r="G46" s="72"/>
      <c r="H46" s="72"/>
      <c r="I46" s="72"/>
      <c r="J46" s="72">
        <f t="shared" si="2"/>
        <v>0</v>
      </c>
    </row>
    <row r="47" spans="1:10" x14ac:dyDescent="0.25">
      <c r="B47" s="81" t="s">
        <v>180</v>
      </c>
      <c r="C47" s="72"/>
      <c r="D47" s="100"/>
      <c r="E47" s="72"/>
      <c r="F47" s="72"/>
      <c r="G47" s="72"/>
      <c r="H47" s="72"/>
      <c r="I47" s="72"/>
      <c r="J47" s="72">
        <f t="shared" si="2"/>
        <v>0</v>
      </c>
    </row>
    <row r="48" spans="1:10" x14ac:dyDescent="0.25">
      <c r="B48" s="81" t="s">
        <v>219</v>
      </c>
      <c r="C48" s="72"/>
      <c r="D48" s="100"/>
      <c r="E48" s="100"/>
      <c r="F48" s="72"/>
      <c r="G48" s="72"/>
      <c r="H48" s="72"/>
      <c r="I48" s="72"/>
      <c r="J48" s="72">
        <f t="shared" si="2"/>
        <v>0</v>
      </c>
    </row>
    <row r="49" spans="1:10" x14ac:dyDescent="0.25">
      <c r="B49" s="73" t="s">
        <v>444</v>
      </c>
      <c r="C49" s="88"/>
      <c r="D49" s="88"/>
      <c r="E49" s="88"/>
      <c r="F49" s="88"/>
      <c r="G49" s="88"/>
      <c r="H49" s="88"/>
      <c r="I49" s="88"/>
      <c r="J49" s="72">
        <f t="shared" si="2"/>
        <v>0</v>
      </c>
    </row>
    <row r="50" spans="1:10" x14ac:dyDescent="0.25">
      <c r="B50" s="81" t="s">
        <v>188</v>
      </c>
      <c r="C50" s="72"/>
      <c r="D50" s="72"/>
      <c r="E50" s="72"/>
      <c r="F50" s="72"/>
      <c r="G50" s="72"/>
      <c r="H50" s="72"/>
      <c r="I50" s="72"/>
      <c r="J50" s="72">
        <f t="shared" si="2"/>
        <v>0</v>
      </c>
    </row>
    <row r="51" spans="1:10" x14ac:dyDescent="0.25">
      <c r="B51" s="73" t="s">
        <v>228</v>
      </c>
      <c r="C51" s="72"/>
      <c r="D51" s="72"/>
      <c r="E51" s="72"/>
      <c r="F51" s="72"/>
      <c r="G51" s="72"/>
      <c r="H51" s="72"/>
      <c r="I51" s="72"/>
      <c r="J51" s="72">
        <f t="shared" si="2"/>
        <v>0</v>
      </c>
    </row>
    <row r="52" spans="1:10" x14ac:dyDescent="0.25">
      <c r="B52" s="73" t="s">
        <v>232</v>
      </c>
      <c r="C52" s="88"/>
      <c r="D52" s="88"/>
      <c r="E52" s="88"/>
      <c r="F52" s="88"/>
      <c r="G52" s="88"/>
      <c r="H52" s="88"/>
      <c r="I52" s="88"/>
      <c r="J52" s="72">
        <f t="shared" si="2"/>
        <v>0</v>
      </c>
    </row>
    <row r="53" spans="1:10" x14ac:dyDescent="0.25">
      <c r="B53" s="81"/>
      <c r="C53" s="88"/>
      <c r="D53" s="88"/>
      <c r="E53" s="88"/>
      <c r="F53" s="88"/>
      <c r="G53" s="88"/>
      <c r="H53" s="88"/>
      <c r="I53" s="88"/>
      <c r="J53" s="88"/>
    </row>
    <row r="54" spans="1:10" x14ac:dyDescent="0.25">
      <c r="A54" t="s">
        <v>14</v>
      </c>
      <c r="B54" s="219">
        <f>COUNTA(B37:B52)</f>
        <v>16</v>
      </c>
      <c r="C54" s="88"/>
      <c r="D54" s="88"/>
      <c r="E54" s="88"/>
      <c r="F54" s="88"/>
      <c r="G54" s="88"/>
      <c r="H54" s="88"/>
      <c r="I54" s="88"/>
      <c r="J54" s="88"/>
    </row>
  </sheetData>
  <sortState ref="B37:J52">
    <sortCondition ref="B37:B52"/>
  </sortState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378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233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234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47" t="s">
        <v>235</v>
      </c>
      <c r="F9" s="247"/>
      <c r="G9" s="247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236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236</v>
      </c>
      <c r="F12" s="80">
        <v>4</v>
      </c>
      <c r="G12" s="81" t="s">
        <v>383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236</v>
      </c>
      <c r="F13" s="80">
        <v>4</v>
      </c>
      <c r="G13" s="81" t="s">
        <v>384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236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08">
        <v>2020</v>
      </c>
      <c r="E17" s="80" t="s">
        <v>236</v>
      </c>
      <c r="F17" s="80">
        <v>4</v>
      </c>
      <c r="G17" s="81" t="s">
        <v>383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08" t="s">
        <v>236</v>
      </c>
      <c r="F18" s="208">
        <v>4</v>
      </c>
      <c r="G18" s="81" t="s">
        <v>384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236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08">
        <v>2020</v>
      </c>
      <c r="E22" s="80" t="s">
        <v>236</v>
      </c>
      <c r="F22" s="80">
        <v>4</v>
      </c>
      <c r="G22" s="81" t="s">
        <v>383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236</v>
      </c>
      <c r="F23" s="80">
        <v>4</v>
      </c>
      <c r="G23" s="81" t="s">
        <v>384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08">
        <v>10</v>
      </c>
      <c r="C26" s="72">
        <v>11</v>
      </c>
      <c r="D26" s="72">
        <v>2019</v>
      </c>
      <c r="E26" s="80" t="s">
        <v>236</v>
      </c>
      <c r="F26" s="80">
        <v>4</v>
      </c>
      <c r="G26" s="81" t="s">
        <v>142</v>
      </c>
      <c r="H26" s="81" t="s">
        <v>237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08">
        <v>2020</v>
      </c>
      <c r="E27" s="80" t="s">
        <v>236</v>
      </c>
      <c r="F27" s="80">
        <v>4</v>
      </c>
      <c r="G27" s="81" t="s">
        <v>383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236</v>
      </c>
      <c r="F28" s="80">
        <v>4</v>
      </c>
      <c r="G28" s="81" t="s">
        <v>384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08">
        <v>10</v>
      </c>
      <c r="C31" s="72">
        <v>11</v>
      </c>
      <c r="D31" s="72">
        <v>2019</v>
      </c>
      <c r="E31" s="80" t="s">
        <v>236</v>
      </c>
      <c r="F31" s="80">
        <v>4</v>
      </c>
      <c r="G31" s="81" t="s">
        <v>142</v>
      </c>
      <c r="H31" s="81" t="s">
        <v>238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08">
        <v>2020</v>
      </c>
      <c r="E32" s="80" t="s">
        <v>236</v>
      </c>
      <c r="F32" s="80">
        <v>4</v>
      </c>
      <c r="G32" s="81" t="s">
        <v>383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236</v>
      </c>
      <c r="F33" s="80">
        <v>4</v>
      </c>
      <c r="G33" s="81" t="s">
        <v>384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239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47" t="s">
        <v>240</v>
      </c>
      <c r="F39" s="247"/>
      <c r="G39" s="247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08">
        <v>10</v>
      </c>
      <c r="C41" s="72">
        <v>11</v>
      </c>
      <c r="D41" s="72">
        <v>2019</v>
      </c>
      <c r="E41" s="80" t="s">
        <v>241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08">
        <v>2020</v>
      </c>
      <c r="E42" s="80" t="s">
        <v>241</v>
      </c>
      <c r="F42" s="80">
        <v>4</v>
      </c>
      <c r="G42" s="81" t="s">
        <v>381</v>
      </c>
      <c r="H42" s="81"/>
      <c r="I42" s="72"/>
      <c r="J42" s="72"/>
      <c r="K42" s="75"/>
    </row>
    <row r="43" spans="2:11" x14ac:dyDescent="0.25">
      <c r="B43" s="72">
        <v>17</v>
      </c>
      <c r="C43" s="72">
        <v>5</v>
      </c>
      <c r="D43" s="72">
        <v>2020</v>
      </c>
      <c r="E43" s="80" t="s">
        <v>241</v>
      </c>
      <c r="F43" s="80">
        <v>4</v>
      </c>
      <c r="G43" s="81" t="s">
        <v>382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917</v>
      </c>
      <c r="J44" s="90">
        <f>SUM(J41:J43)</f>
        <v>6</v>
      </c>
      <c r="K44" s="111">
        <f>I44/J44</f>
        <v>152.83333333333334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08">
        <v>10</v>
      </c>
      <c r="C46" s="72">
        <v>11</v>
      </c>
      <c r="D46" s="72">
        <v>2019</v>
      </c>
      <c r="E46" s="80" t="s">
        <v>241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08">
        <v>2020</v>
      </c>
      <c r="E47" s="80" t="s">
        <v>241</v>
      </c>
      <c r="F47" s="80">
        <v>4</v>
      </c>
      <c r="G47" s="81" t="s">
        <v>381</v>
      </c>
      <c r="H47" s="81"/>
      <c r="I47" s="72"/>
      <c r="J47" s="72"/>
      <c r="K47" s="75"/>
    </row>
    <row r="48" spans="2:11" x14ac:dyDescent="0.25">
      <c r="B48" s="72">
        <v>17</v>
      </c>
      <c r="C48" s="72">
        <v>5</v>
      </c>
      <c r="D48" s="72">
        <v>2020</v>
      </c>
      <c r="E48" s="80" t="s">
        <v>241</v>
      </c>
      <c r="F48" s="80">
        <v>4</v>
      </c>
      <c r="G48" s="81" t="s">
        <v>382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534</v>
      </c>
      <c r="J49" s="90">
        <f>SUM(J46:J48)</f>
        <v>4</v>
      </c>
      <c r="K49" s="111">
        <f>I49/J49</f>
        <v>133.5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08">
        <v>10</v>
      </c>
      <c r="C51" s="72">
        <v>11</v>
      </c>
      <c r="D51" s="72">
        <v>2019</v>
      </c>
      <c r="E51" s="80" t="s">
        <v>241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08">
        <v>2020</v>
      </c>
      <c r="E52" s="80" t="s">
        <v>241</v>
      </c>
      <c r="F52" s="80">
        <v>4</v>
      </c>
      <c r="G52" s="81" t="s">
        <v>381</v>
      </c>
      <c r="H52" s="81"/>
      <c r="I52" s="72"/>
      <c r="J52" s="72"/>
      <c r="K52" s="75"/>
    </row>
    <row r="53" spans="2:11" x14ac:dyDescent="0.25">
      <c r="B53" s="72">
        <v>17</v>
      </c>
      <c r="C53" s="72">
        <v>5</v>
      </c>
      <c r="D53" s="72">
        <v>2020</v>
      </c>
      <c r="E53" s="208" t="s">
        <v>241</v>
      </c>
      <c r="F53" s="208">
        <v>4</v>
      </c>
      <c r="G53" s="81" t="s">
        <v>382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929</v>
      </c>
      <c r="J54" s="90">
        <f>SUM(J51:J52)</f>
        <v>6</v>
      </c>
      <c r="K54" s="111">
        <f>I54/J54</f>
        <v>154.83333333333334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08">
        <v>10</v>
      </c>
      <c r="C57" s="72">
        <v>11</v>
      </c>
      <c r="D57" s="72">
        <v>2019</v>
      </c>
      <c r="E57" s="80" t="s">
        <v>241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08">
        <v>2020</v>
      </c>
      <c r="E58" s="80" t="s">
        <v>241</v>
      </c>
      <c r="F58" s="80">
        <v>4</v>
      </c>
      <c r="G58" s="81" t="s">
        <v>381</v>
      </c>
      <c r="H58" s="88"/>
      <c r="I58" s="72"/>
      <c r="J58" s="72"/>
      <c r="K58" s="75"/>
    </row>
    <row r="59" spans="2:11" x14ac:dyDescent="0.25">
      <c r="B59" s="72">
        <v>17</v>
      </c>
      <c r="C59" s="72">
        <v>5</v>
      </c>
      <c r="D59" s="72">
        <v>2020</v>
      </c>
      <c r="E59" s="80" t="s">
        <v>241</v>
      </c>
      <c r="F59" s="80">
        <v>4</v>
      </c>
      <c r="G59" s="81" t="s">
        <v>382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738</v>
      </c>
      <c r="J60" s="90">
        <f>SUM(J57:J59)</f>
        <v>5</v>
      </c>
      <c r="K60" s="111">
        <f>I60/J60</f>
        <v>147.6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08">
        <v>10</v>
      </c>
      <c r="C63" s="72">
        <v>11</v>
      </c>
      <c r="D63" s="72">
        <v>2019</v>
      </c>
      <c r="E63" s="80" t="s">
        <v>241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08">
        <v>2020</v>
      </c>
      <c r="E64" s="80" t="s">
        <v>241</v>
      </c>
      <c r="F64" s="80">
        <v>4</v>
      </c>
      <c r="G64" s="81" t="s">
        <v>381</v>
      </c>
      <c r="H64" s="88"/>
      <c r="I64" s="72"/>
      <c r="J64" s="72"/>
      <c r="K64" s="75"/>
    </row>
    <row r="65" spans="2:11" x14ac:dyDescent="0.25">
      <c r="B65" s="72">
        <v>17</v>
      </c>
      <c r="C65" s="72">
        <v>5</v>
      </c>
      <c r="D65" s="72">
        <v>2020</v>
      </c>
      <c r="E65" s="208" t="s">
        <v>241</v>
      </c>
      <c r="F65" s="208">
        <v>4</v>
      </c>
      <c r="G65" s="81" t="s">
        <v>382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1114</v>
      </c>
      <c r="J66" s="90">
        <f>SUM(J63:J64)</f>
        <v>7</v>
      </c>
      <c r="K66" s="75">
        <f>I66/J66</f>
        <v>159.14285714285714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239</v>
      </c>
      <c r="I68" s="113">
        <f>I44+I49+I54+I60+I66</f>
        <v>4232</v>
      </c>
      <c r="J68" s="114">
        <f>J44+J49+J54+J60+J66</f>
        <v>28</v>
      </c>
      <c r="K68" s="115">
        <f>I68/J68</f>
        <v>151.14285714285714</v>
      </c>
    </row>
    <row r="69" spans="2:11" ht="15.75" x14ac:dyDescent="0.25">
      <c r="C69" s="73"/>
      <c r="E69" s="247" t="s">
        <v>242</v>
      </c>
      <c r="F69" s="247"/>
      <c r="G69" s="247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08">
        <v>17</v>
      </c>
      <c r="C71" s="72">
        <v>11</v>
      </c>
      <c r="D71" s="72">
        <v>2019</v>
      </c>
      <c r="E71" s="80" t="s">
        <v>243</v>
      </c>
      <c r="F71" s="80">
        <v>3</v>
      </c>
      <c r="G71" s="81" t="s">
        <v>142</v>
      </c>
      <c r="H71" s="73" t="s">
        <v>244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243</v>
      </c>
      <c r="F72" s="208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243</v>
      </c>
      <c r="F73" s="208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08">
        <v>17</v>
      </c>
      <c r="C76" s="72">
        <v>11</v>
      </c>
      <c r="D76" s="72">
        <v>2019</v>
      </c>
      <c r="E76" s="80" t="s">
        <v>243</v>
      </c>
      <c r="F76" s="208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08"/>
      <c r="C77" s="72"/>
      <c r="D77" s="72"/>
      <c r="E77" s="208" t="s">
        <v>243</v>
      </c>
      <c r="F77" s="208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243</v>
      </c>
      <c r="F78" s="208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08">
        <v>17</v>
      </c>
      <c r="C81" s="72">
        <v>11</v>
      </c>
      <c r="D81" s="72">
        <v>2019</v>
      </c>
      <c r="E81" s="80" t="s">
        <v>243</v>
      </c>
      <c r="F81" s="208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243</v>
      </c>
      <c r="F82" s="208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243</v>
      </c>
      <c r="F83" s="208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08">
        <v>17</v>
      </c>
      <c r="C86" s="72">
        <v>11</v>
      </c>
      <c r="D86" s="72">
        <v>2019</v>
      </c>
      <c r="E86" s="80" t="s">
        <v>243</v>
      </c>
      <c r="F86" s="208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08"/>
      <c r="C87" s="72"/>
      <c r="D87" s="72"/>
      <c r="E87" s="208" t="s">
        <v>243</v>
      </c>
      <c r="F87" s="208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243</v>
      </c>
      <c r="F88" s="208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239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378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245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234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246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243</v>
      </c>
      <c r="F9" s="80">
        <v>5</v>
      </c>
      <c r="G9" s="73" t="s">
        <v>247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243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243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3">
        <v>17</v>
      </c>
      <c r="C14" s="72">
        <v>11</v>
      </c>
      <c r="D14" s="72">
        <v>2019</v>
      </c>
      <c r="E14" s="213" t="s">
        <v>243</v>
      </c>
      <c r="F14" s="213">
        <v>5</v>
      </c>
      <c r="G14" s="73" t="s">
        <v>247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243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243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3">
        <v>17</v>
      </c>
      <c r="C19" s="72">
        <v>11</v>
      </c>
      <c r="D19" s="72">
        <v>2019</v>
      </c>
      <c r="E19" s="213" t="s">
        <v>243</v>
      </c>
      <c r="F19" s="213">
        <v>5</v>
      </c>
      <c r="G19" s="73" t="s">
        <v>247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243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243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3">
        <v>17</v>
      </c>
      <c r="C24" s="72">
        <v>11</v>
      </c>
      <c r="D24" s="72">
        <v>2019</v>
      </c>
      <c r="E24" s="213" t="s">
        <v>243</v>
      </c>
      <c r="F24" s="213">
        <v>5</v>
      </c>
      <c r="G24" s="73" t="s">
        <v>247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243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243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3">
        <v>17</v>
      </c>
      <c r="C29" s="72">
        <v>11</v>
      </c>
      <c r="D29" s="72">
        <v>2019</v>
      </c>
      <c r="E29" s="213" t="s">
        <v>243</v>
      </c>
      <c r="F29" s="213">
        <v>5</v>
      </c>
      <c r="G29" s="73" t="s">
        <v>247</v>
      </c>
      <c r="H29" s="81" t="s">
        <v>169</v>
      </c>
      <c r="I29" s="72">
        <v>1381</v>
      </c>
      <c r="J29" s="72">
        <v>7</v>
      </c>
      <c r="K29" s="214">
        <f>I29/J29</f>
        <v>197.28571428571428</v>
      </c>
    </row>
    <row r="30" spans="2:11" x14ac:dyDescent="0.25">
      <c r="B30" s="110"/>
      <c r="C30" s="72"/>
      <c r="D30" s="80"/>
      <c r="E30" s="80" t="s">
        <v>243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243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3">
        <v>17</v>
      </c>
      <c r="C34" s="72">
        <v>11</v>
      </c>
      <c r="D34" s="72">
        <v>2019</v>
      </c>
      <c r="E34" s="213" t="s">
        <v>243</v>
      </c>
      <c r="F34" s="213">
        <v>5</v>
      </c>
      <c r="G34" s="73" t="s">
        <v>247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243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243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239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246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3">
        <v>17</v>
      </c>
      <c r="C42" s="72">
        <v>11</v>
      </c>
      <c r="D42" s="72">
        <v>2019</v>
      </c>
      <c r="E42" s="213" t="s">
        <v>243</v>
      </c>
      <c r="F42" s="213">
        <v>5</v>
      </c>
      <c r="G42" s="73" t="s">
        <v>247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3">
        <v>17</v>
      </c>
      <c r="C46" s="72">
        <v>11</v>
      </c>
      <c r="D46" s="72">
        <v>2019</v>
      </c>
      <c r="E46" s="213" t="s">
        <v>243</v>
      </c>
      <c r="F46" s="213">
        <v>5</v>
      </c>
      <c r="G46" s="73" t="s">
        <v>247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3">
        <v>17</v>
      </c>
      <c r="C51" s="72">
        <v>11</v>
      </c>
      <c r="D51" s="72">
        <v>2019</v>
      </c>
      <c r="E51" s="213" t="s">
        <v>243</v>
      </c>
      <c r="F51" s="213">
        <v>5</v>
      </c>
      <c r="G51" s="73" t="s">
        <v>247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3">
        <v>17</v>
      </c>
      <c r="C55" s="72">
        <v>11</v>
      </c>
      <c r="D55" s="72">
        <v>2019</v>
      </c>
      <c r="E55" s="213" t="s">
        <v>243</v>
      </c>
      <c r="F55" s="213">
        <v>5</v>
      </c>
      <c r="G55" s="73" t="s">
        <v>247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3">
        <v>17</v>
      </c>
      <c r="C61" s="72">
        <v>11</v>
      </c>
      <c r="D61" s="72">
        <v>2019</v>
      </c>
      <c r="E61" s="213" t="s">
        <v>243</v>
      </c>
      <c r="F61" s="213">
        <v>5</v>
      </c>
      <c r="G61" s="73" t="s">
        <v>247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3">
        <v>17</v>
      </c>
      <c r="C66" s="72">
        <v>11</v>
      </c>
      <c r="D66" s="72">
        <v>2019</v>
      </c>
      <c r="E66" s="213" t="s">
        <v>243</v>
      </c>
      <c r="F66" s="213">
        <v>5</v>
      </c>
      <c r="G66" s="73" t="s">
        <v>247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3" t="s">
        <v>239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425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3">
        <v>17</v>
      </c>
      <c r="C75" s="72">
        <v>11</v>
      </c>
      <c r="D75" s="72">
        <v>2019</v>
      </c>
      <c r="E75" s="213" t="s">
        <v>426</v>
      </c>
      <c r="F75" s="213">
        <v>5</v>
      </c>
      <c r="G75" s="73" t="s">
        <v>248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3">
        <v>17</v>
      </c>
      <c r="C79" s="72">
        <v>11</v>
      </c>
      <c r="D79" s="72">
        <v>2019</v>
      </c>
      <c r="E79" s="213" t="s">
        <v>426</v>
      </c>
      <c r="F79" s="213">
        <v>5</v>
      </c>
      <c r="G79" s="73" t="s">
        <v>248</v>
      </c>
      <c r="H79" s="73" t="s">
        <v>408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3">
        <v>17</v>
      </c>
      <c r="C83" s="72">
        <v>11</v>
      </c>
      <c r="D83" s="72">
        <v>2019</v>
      </c>
      <c r="E83" s="213" t="s">
        <v>426</v>
      </c>
      <c r="F83" s="213">
        <v>5</v>
      </c>
      <c r="G83" s="73" t="s">
        <v>248</v>
      </c>
      <c r="H83" s="73" t="s">
        <v>287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3">
        <v>17</v>
      </c>
      <c r="C87" s="72">
        <v>11</v>
      </c>
      <c r="D87" s="72">
        <v>2019</v>
      </c>
      <c r="E87" s="213" t="s">
        <v>426</v>
      </c>
      <c r="F87" s="213">
        <v>5</v>
      </c>
      <c r="G87" s="73" t="s">
        <v>248</v>
      </c>
      <c r="H87" s="73" t="s">
        <v>400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3">
        <v>17</v>
      </c>
      <c r="C91" s="72">
        <v>11</v>
      </c>
      <c r="D91" s="72">
        <v>2019</v>
      </c>
      <c r="E91" s="213" t="s">
        <v>426</v>
      </c>
      <c r="F91" s="213">
        <v>5</v>
      </c>
      <c r="G91" s="73" t="s">
        <v>248</v>
      </c>
      <c r="H91" s="73" t="s">
        <v>399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3" t="s">
        <v>239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3"/>
      <c r="C95" s="72"/>
      <c r="D95" s="72"/>
      <c r="E95" s="213"/>
      <c r="F95" s="213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427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2020-01-12T17:48:34Z</dcterms:modified>
</cp:coreProperties>
</file>