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K42" i="5" l="1"/>
  <c r="K47" i="5"/>
  <c r="K52" i="5"/>
  <c r="K58" i="5"/>
  <c r="K64" i="5"/>
  <c r="AP126" i="1" l="1"/>
  <c r="AO126" i="1"/>
  <c r="AO125" i="1"/>
  <c r="AO127" i="1" s="1"/>
  <c r="AP123" i="1"/>
  <c r="AO123" i="1"/>
  <c r="AO122" i="1"/>
  <c r="AO124" i="1" s="1"/>
  <c r="AP120" i="1"/>
  <c r="AO120" i="1"/>
  <c r="AO119" i="1"/>
  <c r="AO121" i="1" s="1"/>
  <c r="AP117" i="1"/>
  <c r="AO117" i="1"/>
  <c r="AO116" i="1"/>
  <c r="AO118" i="1" s="1"/>
  <c r="AP114" i="1"/>
  <c r="AO114" i="1"/>
  <c r="AO113" i="1"/>
  <c r="AO115" i="1" s="1"/>
  <c r="AP111" i="1"/>
  <c r="AO111" i="1"/>
  <c r="AO110" i="1"/>
  <c r="AO112" i="1" s="1"/>
  <c r="AP108" i="1"/>
  <c r="AO108" i="1"/>
  <c r="AO107" i="1"/>
  <c r="AO109" i="1" s="1"/>
  <c r="AP105" i="1"/>
  <c r="AO105" i="1"/>
  <c r="AO104" i="1"/>
  <c r="AO106" i="1" s="1"/>
  <c r="AP102" i="1"/>
  <c r="AO102" i="1"/>
  <c r="AO101" i="1"/>
  <c r="AO103" i="1" s="1"/>
  <c r="AP99" i="1"/>
  <c r="AO99" i="1"/>
  <c r="AO98" i="1"/>
  <c r="AO100" i="1" s="1"/>
  <c r="AP96" i="1"/>
  <c r="AO96" i="1"/>
  <c r="AO95" i="1"/>
  <c r="AO97" i="1" s="1"/>
  <c r="AP93" i="1"/>
  <c r="AO93" i="1"/>
  <c r="AO92" i="1"/>
  <c r="AO94" i="1" s="1"/>
  <c r="AP90" i="1"/>
  <c r="AO90" i="1"/>
  <c r="AO89" i="1"/>
  <c r="AO91" i="1" s="1"/>
  <c r="AP87" i="1"/>
  <c r="AO87" i="1"/>
  <c r="AO86" i="1"/>
  <c r="AO88" i="1" s="1"/>
  <c r="AP84" i="1"/>
  <c r="AO84" i="1"/>
  <c r="AO83" i="1"/>
  <c r="AO85" i="1" s="1"/>
  <c r="AP81" i="1"/>
  <c r="AO81" i="1"/>
  <c r="AO80" i="1"/>
  <c r="AO82" i="1" s="1"/>
  <c r="AP78" i="1"/>
  <c r="AO78" i="1"/>
  <c r="AO77" i="1"/>
  <c r="AO79" i="1" s="1"/>
  <c r="AP75" i="1"/>
  <c r="AO75" i="1"/>
  <c r="AO74" i="1"/>
  <c r="AO76" i="1" s="1"/>
  <c r="AP72" i="1"/>
  <c r="AO72" i="1"/>
  <c r="AO71" i="1"/>
  <c r="AO73" i="1" s="1"/>
  <c r="AP69" i="1"/>
  <c r="AO69" i="1"/>
  <c r="AO68" i="1"/>
  <c r="AO70" i="1" s="1"/>
  <c r="AP66" i="1"/>
  <c r="AO66" i="1"/>
  <c r="AO65" i="1"/>
  <c r="AO67" i="1" s="1"/>
  <c r="AP63" i="1"/>
  <c r="AO63" i="1"/>
  <c r="AO62" i="1"/>
  <c r="AO64" i="1" s="1"/>
  <c r="AP60" i="1"/>
  <c r="AO60" i="1"/>
  <c r="AO59" i="1"/>
  <c r="AO61" i="1" s="1"/>
  <c r="AP57" i="1"/>
  <c r="AO57" i="1"/>
  <c r="AO56" i="1"/>
  <c r="AO58" i="1" s="1"/>
  <c r="AP54" i="1"/>
  <c r="AO54" i="1"/>
  <c r="AO53" i="1"/>
  <c r="AO55" i="1" s="1"/>
  <c r="AP51" i="1"/>
  <c r="AO51" i="1"/>
  <c r="AO50" i="1"/>
  <c r="AO52" i="1" s="1"/>
  <c r="AP48" i="1"/>
  <c r="AO48" i="1"/>
  <c r="AO47" i="1"/>
  <c r="AO49" i="1" s="1"/>
  <c r="AP45" i="1"/>
  <c r="AO45" i="1"/>
  <c r="AO44" i="1"/>
  <c r="AO46" i="1" s="1"/>
  <c r="AP42" i="1"/>
  <c r="AO42" i="1"/>
  <c r="AO41" i="1"/>
  <c r="AO43" i="1" s="1"/>
  <c r="AP39" i="1"/>
  <c r="AO39" i="1"/>
  <c r="AO38" i="1"/>
  <c r="AO40" i="1" s="1"/>
  <c r="AP36" i="1"/>
  <c r="AO36" i="1"/>
  <c r="AO35" i="1"/>
  <c r="AO37" i="1" s="1"/>
  <c r="AP33" i="1"/>
  <c r="AO33" i="1"/>
  <c r="AO32" i="1"/>
  <c r="AO34" i="1" s="1"/>
  <c r="AP30" i="1"/>
  <c r="AO30" i="1"/>
  <c r="AO29" i="1"/>
  <c r="AO31" i="1" s="1"/>
  <c r="AP27" i="1"/>
  <c r="AO27" i="1"/>
  <c r="AO26" i="1"/>
  <c r="AO28" i="1" s="1"/>
  <c r="AP24" i="1"/>
  <c r="AO24" i="1"/>
  <c r="AO23" i="1"/>
  <c r="AO25" i="1" s="1"/>
  <c r="AP21" i="1"/>
  <c r="AO21" i="1"/>
  <c r="AO20" i="1"/>
  <c r="AO22" i="1" s="1"/>
  <c r="AP18" i="1"/>
  <c r="AO18" i="1"/>
  <c r="AO17" i="1"/>
  <c r="AO19" i="1" s="1"/>
  <c r="AP15" i="1"/>
  <c r="AO15" i="1"/>
  <c r="AO14" i="1"/>
  <c r="AO16" i="1" s="1"/>
  <c r="AN97" i="1"/>
  <c r="AN94" i="1"/>
  <c r="AP12" i="1"/>
  <c r="AO12" i="1"/>
  <c r="AO11" i="1"/>
  <c r="AN132" i="1"/>
  <c r="AO132" i="1" s="1"/>
  <c r="AN129" i="1"/>
  <c r="AN128" i="1"/>
  <c r="AO128" i="1" s="1"/>
  <c r="AN85" i="1"/>
  <c r="AN76" i="1"/>
  <c r="AN46" i="1"/>
  <c r="K199" i="2"/>
  <c r="L198" i="2"/>
  <c r="J199" i="2"/>
  <c r="L197" i="2"/>
  <c r="L196" i="2"/>
  <c r="L195" i="2"/>
  <c r="L194" i="2"/>
  <c r="AN130" i="1" l="1"/>
  <c r="AO129" i="1"/>
  <c r="AV127" i="1"/>
  <c r="AV124" i="1"/>
  <c r="AV121" i="1"/>
  <c r="AV118" i="1"/>
  <c r="AV112" i="1"/>
  <c r="AV109" i="1"/>
  <c r="AV106" i="1"/>
  <c r="AV103" i="1"/>
  <c r="AV100" i="1"/>
  <c r="AV97" i="1"/>
  <c r="AV94" i="1"/>
  <c r="AV91" i="1"/>
  <c r="AV88" i="1"/>
  <c r="AV85" i="1"/>
  <c r="AV82" i="1"/>
  <c r="AV79" i="1"/>
  <c r="AV76" i="1"/>
  <c r="AV73" i="1"/>
  <c r="AV70" i="1"/>
  <c r="AV67" i="1"/>
  <c r="AV64" i="1"/>
  <c r="AV61" i="1"/>
  <c r="AV58" i="1"/>
  <c r="AV55" i="1"/>
  <c r="AV52" i="1"/>
  <c r="AV49" i="1"/>
  <c r="AV46" i="1"/>
  <c r="AV43" i="1"/>
  <c r="AV40" i="1"/>
  <c r="AV37" i="1"/>
  <c r="AV34" i="1"/>
  <c r="AV31" i="1"/>
  <c r="AV28" i="1"/>
  <c r="AV25" i="1"/>
  <c r="AV22" i="1"/>
  <c r="AV19" i="1"/>
  <c r="AV16" i="1"/>
  <c r="AV13" i="1"/>
  <c r="AM97" i="1" l="1"/>
  <c r="L193" i="2"/>
  <c r="J77" i="3"/>
  <c r="AM73" i="1"/>
  <c r="AM132" i="1"/>
  <c r="AM129" i="1"/>
  <c r="AM128" i="1"/>
  <c r="H199" i="2"/>
  <c r="L192" i="2"/>
  <c r="AM130" i="1" l="1"/>
  <c r="J57" i="3"/>
  <c r="AK73" i="1"/>
  <c r="L191" i="2"/>
  <c r="AK128" i="1" l="1"/>
  <c r="AK129" i="1"/>
  <c r="AK130" i="1" s="1"/>
  <c r="AK132" i="1"/>
  <c r="AL128" i="1" l="1"/>
  <c r="AL129" i="1"/>
  <c r="AL130" i="1" s="1"/>
  <c r="AL132" i="1"/>
  <c r="AL112" i="1"/>
  <c r="AL31" i="1"/>
  <c r="L190" i="2"/>
  <c r="L189" i="2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H130" i="1" l="1"/>
  <c r="AG130" i="1"/>
  <c r="AJ130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V129" i="1"/>
  <c r="AV128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AX127" i="1"/>
  <c r="AB127" i="1"/>
  <c r="L140" i="2"/>
  <c r="AX25" i="1" l="1"/>
  <c r="AX22" i="1"/>
  <c r="AX19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X88" i="1" l="1"/>
  <c r="J25" i="4" l="1"/>
  <c r="J28" i="4"/>
  <c r="J1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X79" i="1"/>
  <c r="AX121" i="1"/>
  <c r="Q121" i="1"/>
  <c r="Q79" i="1"/>
  <c r="Q58" i="1"/>
  <c r="Q49" i="1"/>
  <c r="Q28" i="1"/>
  <c r="AX28" i="1"/>
  <c r="AX16" i="1"/>
  <c r="Q16" i="1"/>
  <c r="Q100" i="1"/>
  <c r="Q70" i="1"/>
  <c r="Q67" i="1"/>
  <c r="Q40" i="1"/>
  <c r="Q37" i="1"/>
  <c r="Q34" i="1"/>
  <c r="AX37" i="1"/>
  <c r="K71" i="6" l="1"/>
  <c r="AX124" i="1"/>
  <c r="AX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101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4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X109" i="1" s="1"/>
  <c r="A106" i="1"/>
  <c r="AX106" i="1" s="1"/>
  <c r="A103" i="1"/>
  <c r="A100" i="1"/>
  <c r="A97" i="1"/>
  <c r="A94" i="1"/>
  <c r="AX94" i="1" s="1"/>
  <c r="A91" i="1"/>
  <c r="A88" i="1"/>
  <c r="A85" i="1"/>
  <c r="AX85" i="1" s="1"/>
  <c r="A82" i="1"/>
  <c r="A79" i="1"/>
  <c r="A76" i="1"/>
  <c r="A73" i="1"/>
  <c r="A70" i="1"/>
  <c r="A67" i="1"/>
  <c r="A61" i="1"/>
  <c r="A58" i="1"/>
  <c r="AX58" i="1" s="1"/>
  <c r="A55" i="1"/>
  <c r="A52" i="1"/>
  <c r="AX52" i="1" s="1"/>
  <c r="A49" i="1"/>
  <c r="A46" i="1"/>
  <c r="AX46" i="1" s="1"/>
  <c r="A43" i="1"/>
  <c r="A40" i="1"/>
  <c r="A37" i="1"/>
  <c r="A34" i="1"/>
  <c r="AX34" i="1" s="1"/>
  <c r="A31" i="1"/>
  <c r="A28" i="1"/>
  <c r="A25" i="1"/>
  <c r="A22" i="1"/>
  <c r="A16" i="1"/>
  <c r="A13" i="1"/>
  <c r="AX70" i="1" l="1"/>
  <c r="AX82" i="1"/>
  <c r="AX55" i="1"/>
  <c r="AX103" i="1"/>
  <c r="AX76" i="1"/>
  <c r="AX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16" i="4"/>
  <c r="J26" i="4"/>
  <c r="J20" i="4"/>
  <c r="J22" i="4"/>
  <c r="J32" i="4"/>
  <c r="J19" i="4"/>
  <c r="J18" i="4"/>
  <c r="J31" i="4"/>
  <c r="J11" i="4"/>
  <c r="J14" i="4"/>
  <c r="J21" i="4"/>
  <c r="J15" i="4"/>
  <c r="J17" i="4"/>
  <c r="J10" i="4"/>
  <c r="J27" i="4"/>
  <c r="J12" i="4"/>
  <c r="J85" i="3"/>
  <c r="J116" i="3" s="1"/>
  <c r="J35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99" i="2"/>
  <c r="K44" i="6"/>
  <c r="K14" i="5"/>
  <c r="I68" i="5"/>
  <c r="K74" i="5"/>
  <c r="AT131" i="1"/>
  <c r="E132" i="1"/>
  <c r="AO13" i="1"/>
  <c r="AX13" i="1" s="1"/>
  <c r="K99" i="6" l="1"/>
  <c r="K39" i="6"/>
  <c r="K91" i="5"/>
  <c r="K37" i="5"/>
  <c r="K68" i="5"/>
  <c r="AX100" i="1"/>
  <c r="AX67" i="1"/>
  <c r="AX49" i="1"/>
  <c r="AP129" i="1"/>
  <c r="F130" i="1"/>
  <c r="AV130" i="1"/>
  <c r="D132" i="1"/>
  <c r="F132" i="1"/>
  <c r="G132" i="1"/>
  <c r="I132" i="1"/>
  <c r="AX61" i="1"/>
  <c r="AX73" i="1"/>
  <c r="A130" i="1"/>
  <c r="AX31" i="1"/>
  <c r="AX43" i="1"/>
  <c r="AX91" i="1"/>
  <c r="D130" i="1"/>
  <c r="G130" i="1"/>
  <c r="E130" i="1"/>
  <c r="I130" i="1"/>
  <c r="AX97" i="1"/>
  <c r="AO130" i="1"/>
</calcChain>
</file>

<file path=xl/sharedStrings.xml><?xml version="1.0" encoding="utf-8"?>
<sst xmlns="http://schemas.openxmlformats.org/spreadsheetml/2006/main" count="2146" uniqueCount="604">
  <si>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</si>
  <si>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</si>
  <si>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</si>
  <si>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</si>
  <si>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</si>
  <si>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</si>
  <si>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</si>
  <si>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</si>
  <si>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</si>
  <si>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</si>
  <si>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</si>
  <si>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</si>
  <si>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</si>
  <si>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</si>
  <si>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</si>
  <si>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</si>
  <si>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</si>
  <si>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</si>
  <si>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</si>
  <si>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</si>
  <si>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</si>
  <si>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</si>
  <si>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</si>
  <si>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</si>
  <si>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</si>
  <si>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</si>
  <si>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</si>
  <si>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</si>
  <si>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</si>
  <si>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</si>
  <si>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</si>
  <si>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</si>
  <si>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</si>
  <si>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</si>
  <si>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</si>
  <si>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</si>
  <si>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</si>
  <si>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</si>
  <si>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</si>
  <si>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</si>
  <si>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</si>
  <si>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</si>
  <si>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</si>
  <si>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</si>
  <si>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</si>
  <si>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</si>
  <si>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</si>
  <si>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</si>
  <si>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</si>
  <si>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</si>
  <si>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</si>
  <si>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</si>
  <si>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</si>
  <si>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</si>
  <si>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</si>
  <si>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</si>
  <si>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</si>
  <si>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</si>
  <si>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</si>
  <si>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</si>
  <si>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</si>
  <si>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</si>
  <si>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</si>
  <si>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</si>
  <si>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</si>
  <si>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</si>
  <si>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</si>
  <si>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</si>
  <si>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</si>
  <si>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</si>
  <si>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</si>
  <si>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</si>
  <si>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</si>
  <si>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</si>
  <si>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</si>
  <si>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</si>
  <si>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</si>
  <si>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</si>
  <si>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</si>
  <si>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</si>
  <si>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</si>
  <si>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</si>
  <si>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</si>
  <si>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</si>
  <si>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</si>
  <si>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</si>
  <si>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</si>
  <si>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</si>
  <si>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</si>
  <si>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</si>
  <si>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</si>
  <si>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</si>
  <si>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</si>
  <si>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</si>
  <si>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</si>
  <si>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</si>
  <si>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</si>
  <si>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</si>
  <si>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</si>
  <si>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</si>
  <si>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</si>
  <si>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</si>
  <si>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</si>
  <si>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</si>
  <si>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</si>
  <si>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</si>
  <si>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</si>
  <si>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</si>
  <si>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</si>
  <si>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</si>
  <si>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</si>
  <si>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</si>
  <si>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</si>
  <si>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</si>
  <si>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</si>
  <si>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</si>
  <si>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</si>
  <si>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</si>
  <si>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</si>
  <si>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</si>
  <si>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</si>
  <si>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</si>
  <si>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</si>
  <si>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</si>
  <si>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</si>
  <si>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</si>
  <si>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</si>
  <si>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</si>
  <si>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</si>
  <si>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</si>
  <si>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</si>
  <si>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</si>
  <si>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</si>
  <si>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</si>
  <si>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</si>
  <si>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</si>
  <si>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</si>
  <si>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</si>
  <si>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</si>
  <si>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</si>
  <si>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</si>
  <si>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</si>
  <si>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</si>
  <si>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</si>
  <si>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</si>
  <si>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</si>
  <si>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</si>
  <si>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</si>
  <si>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</si>
  <si>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</si>
  <si>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</si>
  <si>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</si>
  <si>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</si>
  <si>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</si>
  <si>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</si>
  <si>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</si>
  <si>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</si>
  <si>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</si>
  <si>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</si>
  <si>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</si>
  <si>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</si>
  <si>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</si>
  <si>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</si>
  <si>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</si>
  <si>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</si>
  <si>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</si>
  <si>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</si>
  <si>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</si>
  <si>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</si>
  <si>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</si>
  <si>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</si>
  <si>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</si>
  <si>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</si>
  <si>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</si>
  <si>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</si>
  <si>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</si>
  <si>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</si>
  <si>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</si>
  <si>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</si>
  <si>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</si>
  <si>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</si>
  <si>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</si>
  <si>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</si>
  <si>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</si>
  <si>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</si>
  <si>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</si>
  <si>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</si>
  <si>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</si>
  <si>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</si>
  <si>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</si>
  <si>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</si>
  <si>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</si>
  <si>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</si>
  <si>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</si>
  <si>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</si>
  <si>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</si>
  <si>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</si>
  <si>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</si>
  <si>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</si>
  <si>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</si>
  <si>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</si>
  <si>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</si>
  <si>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</si>
  <si>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</si>
  <si>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</si>
  <si>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</si>
  <si>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</si>
  <si>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</si>
  <si>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</si>
  <si>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</si>
  <si>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</si>
  <si>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</si>
  <si>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</si>
  <si>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</si>
  <si>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</si>
  <si>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</si>
  <si>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</si>
  <si>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</si>
  <si>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</si>
  <si>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</si>
  <si>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</si>
  <si>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</si>
  <si>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</si>
  <si>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</si>
  <si>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</si>
  <si>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</si>
  <si>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</si>
  <si>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</si>
  <si>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</si>
  <si>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</si>
  <si>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</si>
  <si>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</si>
  <si>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</si>
  <si>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</si>
  <si>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</si>
  <si>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</si>
  <si>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</si>
  <si>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</si>
  <si>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</si>
  <si>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</si>
  <si>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</si>
  <si>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</si>
  <si>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</si>
  <si>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</si>
  <si>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</si>
  <si>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</si>
  <si>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</si>
  <si>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</si>
  <si>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</si>
  <si>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</si>
  <si>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</si>
  <si>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</si>
  <si>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</si>
  <si>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</si>
  <si>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</si>
  <si>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</si>
  <si>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</si>
  <si>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</si>
  <si>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</si>
  <si>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</si>
  <si>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</si>
  <si>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</si>
  <si>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</si>
  <si>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</si>
  <si>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</si>
  <si>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</si>
  <si>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</si>
  <si>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</si>
  <si>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</si>
  <si>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</si>
  <si>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</si>
  <si>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</si>
  <si>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</si>
  <si>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</si>
  <si>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</si>
  <si>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</si>
  <si>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</si>
  <si>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</si>
  <si>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</si>
  <si>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</si>
  <si>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</si>
  <si>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</si>
  <si>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</si>
  <si>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</si>
  <si>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</si>
  <si>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</si>
  <si>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</si>
  <si>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</si>
  <si>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</si>
  <si>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</si>
  <si>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</si>
  <si>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</si>
  <si>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</si>
  <si>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</si>
  <si>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</si>
  <si>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</si>
  <si>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</si>
  <si>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</si>
  <si>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</si>
  <si>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</si>
  <si>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</si>
  <si>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</si>
  <si>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</si>
  <si>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</si>
  <si>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</si>
  <si>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</si>
  <si>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</si>
  <si>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</si>
  <si>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</si>
  <si>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</si>
  <si>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</si>
  <si>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</si>
  <si>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</si>
  <si>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</si>
  <si>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</si>
  <si>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</si>
  <si>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</si>
  <si>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</si>
  <si>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</si>
  <si>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</si>
  <si>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</si>
  <si>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</si>
  <si>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</si>
  <si>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</si>
  <si>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</si>
  <si>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</si>
  <si>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</si>
  <si>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</si>
  <si>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</si>
  <si>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</si>
  <si>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</si>
  <si>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</si>
  <si>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</si>
  <si>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</si>
  <si>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</si>
  <si>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</si>
  <si>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</si>
  <si>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</si>
  <si>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</si>
  <si>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</si>
  <si>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</si>
  <si>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</si>
  <si>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</si>
  <si>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</si>
  <si>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</si>
  <si>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</si>
  <si>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</si>
  <si>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</si>
  <si>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</si>
  <si>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</si>
  <si>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</si>
  <si>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</si>
  <si>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</si>
  <si>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</si>
  <si>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</si>
  <si>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</si>
  <si>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</si>
  <si>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</si>
  <si>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</si>
  <si>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</si>
  <si>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</si>
  <si>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</si>
  <si>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</si>
  <si>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</si>
  <si>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</si>
  <si>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</si>
  <si>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</si>
  <si>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</si>
  <si>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</si>
  <si>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</si>
  <si>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</si>
  <si>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</si>
  <si>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</si>
  <si>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</si>
  <si>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</si>
  <si>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</si>
  <si>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</si>
  <si>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</si>
  <si>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</si>
  <si>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</si>
  <si>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</si>
  <si>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</si>
  <si>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</si>
  <si>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</si>
  <si>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</si>
  <si>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</si>
  <si>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</si>
  <si>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</si>
  <si>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</si>
  <si>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</si>
  <si>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</si>
  <si>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</si>
  <si>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</si>
  <si>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</si>
  <si>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</si>
  <si>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</si>
  <si>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</si>
  <si>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</si>
  <si>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</si>
  <si>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</si>
  <si>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</si>
  <si>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</si>
  <si>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</si>
  <si>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</si>
  <si>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</si>
  <si>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</si>
  <si>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</si>
  <si>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</si>
  <si>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</si>
  <si>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</si>
  <si>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</si>
  <si>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</si>
  <si>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</si>
  <si>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</si>
  <si>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</si>
  <si>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</si>
  <si>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</si>
  <si>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</si>
  <si>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</si>
  <si>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</si>
  <si>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</si>
  <si>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</si>
  <si>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</si>
  <si>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</si>
  <si>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</si>
  <si>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</si>
  <si>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</si>
  <si>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</si>
  <si>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</si>
  <si>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</si>
  <si>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</si>
  <si>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</si>
  <si>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</si>
  <si>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</si>
  <si>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</si>
  <si>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</si>
  <si>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</si>
  <si>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</si>
  <si>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</si>
  <si>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</si>
  <si>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</si>
  <si>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</si>
  <si>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</si>
  <si>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</si>
  <si>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</si>
  <si>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</si>
  <si>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</si>
  <si>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</si>
  <si>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</si>
  <si>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</si>
  <si>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</si>
  <si>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</si>
  <si>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</si>
  <si>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</si>
  <si>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</si>
  <si>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</si>
  <si>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</si>
  <si>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</si>
  <si>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</si>
  <si>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</si>
  <si>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</si>
  <si>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</si>
  <si>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</si>
  <si>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</si>
  <si>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</si>
  <si>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</si>
  <si>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</si>
  <si>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</si>
  <si>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</si>
  <si>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</si>
  <si>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</si>
  <si>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</si>
  <si>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</si>
  <si>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</si>
  <si>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</si>
  <si>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</si>
  <si>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</si>
  <si>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</si>
  <si>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</si>
  <si>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</si>
  <si>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</si>
  <si>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</si>
  <si>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</si>
  <si>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</si>
  <si>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</si>
  <si>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</si>
  <si>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</si>
  <si>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</si>
  <si>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</si>
  <si>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</si>
  <si>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</si>
  <si>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</si>
  <si>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</si>
  <si>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</si>
  <si>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</si>
  <si>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</si>
  <si>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</si>
  <si>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</si>
  <si>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</si>
  <si>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</si>
  <si>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</si>
  <si>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</si>
  <si>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</si>
  <si>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</si>
  <si>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</si>
  <si>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</si>
  <si>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</si>
  <si>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</si>
  <si>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</si>
  <si>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</si>
  <si>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</si>
  <si>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</si>
  <si>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</si>
  <si>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</si>
  <si>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</si>
  <si>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</si>
  <si>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</si>
  <si>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</si>
  <si>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</si>
  <si>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</si>
  <si>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</si>
  <si>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</si>
  <si>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</si>
  <si>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</si>
  <si>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</si>
  <si>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</si>
  <si>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</si>
  <si>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</si>
  <si>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</si>
  <si>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</si>
  <si>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</si>
  <si>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</si>
  <si>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</si>
  <si>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</si>
  <si>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</si>
  <si>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</si>
  <si>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</si>
  <si>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</si>
  <si>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</si>
  <si>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</si>
  <si>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</si>
  <si>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</si>
  <si>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</si>
  <si>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</si>
  <si>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</si>
  <si>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</si>
  <si>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finaliste, mais finale à oublier !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</si>
  <si>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</si>
  <si>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</si>
  <si>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</si>
  <si>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</si>
  <si>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</si>
  <si>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</si>
  <si>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</si>
  <si>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</si>
  <si>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</si>
  <si>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</si>
  <si>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</si>
  <si>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</si>
  <si>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</si>
  <si>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</si>
  <si>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</si>
  <si>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titre et progression constante !</t>
  </si>
  <si>
    <t>a raté son départ mais a su compenser !</t>
  </si>
  <si>
    <t>la revanche, c'est pour bientôt !</t>
  </si>
  <si>
    <t>voulait un podium, l' a !</t>
  </si>
  <si>
    <t>a montré dès le début qui est le maître !</t>
  </si>
  <si>
    <t>retrouve un peu de couleurs !</t>
  </si>
  <si>
    <t>la reprise, c'est crescendo !</t>
  </si>
  <si>
    <t>les ferrodos étaient neufs !</t>
  </si>
  <si>
    <t>l'inverse de papa , podium en sus !</t>
  </si>
  <si>
    <t>a suivi papa !</t>
  </si>
  <si>
    <t>dist indiv excellence</t>
  </si>
  <si>
    <t>Chpt France Doub corpo</t>
  </si>
  <si>
    <t>Moussy le Neuf</t>
  </si>
  <si>
    <t>moussy</t>
  </si>
  <si>
    <t>le neuf</t>
  </si>
  <si>
    <t>chp France</t>
  </si>
  <si>
    <t>doub mix.</t>
  </si>
  <si>
    <t xml:space="preserve">1 / 2 finale à oublier ! </t>
  </si>
  <si>
    <t>s'est reprise en 1/2 finale !</t>
  </si>
  <si>
    <t>19 èmes / 46</t>
  </si>
  <si>
    <t>doub corpo mixte</t>
  </si>
  <si>
    <t>14 èmes / 14</t>
  </si>
  <si>
    <t>classement : nbre nominations, titres, victoires en tournois, records, finales nationales, perf indiv, 2 èmes places</t>
  </si>
  <si>
    <t>argentan</t>
  </si>
  <si>
    <t>J 3 jeunes</t>
  </si>
  <si>
    <t>J 3  jeunes</t>
  </si>
  <si>
    <t>Argentan</t>
  </si>
  <si>
    <t xml:space="preserve"> 31 PODIUMS : hors 1 ère place</t>
  </si>
  <si>
    <t>J 4  jeunes</t>
  </si>
  <si>
    <t>J 4 jeunes</t>
  </si>
  <si>
    <t>compléter le palmarès de la saison !</t>
  </si>
  <si>
    <t xml:space="preserve"> 1 ère 3 ème  place , histoire de </t>
  </si>
  <si>
    <t>FEV</t>
  </si>
  <si>
    <t>chpt clubs N 3 dames J 2</t>
  </si>
  <si>
    <t>à jouer sans Mars !</t>
  </si>
  <si>
    <t>journée à oublier !</t>
  </si>
  <si>
    <t>du mieux mais manque de jeu !</t>
  </si>
  <si>
    <t>7 èmes / 8   J 2</t>
  </si>
  <si>
    <t>2 èmes / 12   J 1</t>
  </si>
  <si>
    <t>dames J 2</t>
  </si>
  <si>
    <t>a mené l'équipe !</t>
  </si>
  <si>
    <t>ça s'améliore , faut continuer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</si>
</sst>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66FFFF"/>
      <color rgb="FFD0A3FD"/>
      <color rgb="FFFCD5B4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tabSelected="1" topLeftCell="AB98" workbookViewId="0">
      <selection activeCell="AX66" sqref="AX6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40" width="9.7109375" customWidth="1"/>
    <col min="41" max="41" width="10.7109375" customWidth="1"/>
    <col min="42" max="42" width="8.5703125" customWidth="1"/>
    <col min="45" max="45" width="15.42578125" customWidth="1"/>
    <col min="46" max="46" width="12.42578125" customWidth="1"/>
    <col min="47" max="47" width="2.28515625" customWidth="1"/>
    <col min="48" max="48" width="9.28515625" customWidth="1"/>
    <col min="49" max="49" width="2.42578125" customWidth="1"/>
    <col min="50" max="50" width="9.85546875" customWidth="1"/>
  </cols>
  <sheetData>
    <row r="1" spans="1:50" ht="15.75" x14ac:dyDescent="0.25">
      <c r="A1" s="64" t="s">
        <v>249</v>
      </c>
    </row>
    <row r="4" spans="1:50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426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18" t="s">
        <v>265</v>
      </c>
      <c r="AH4" s="118" t="s">
        <v>265</v>
      </c>
      <c r="AI4" s="118" t="s">
        <v>265</v>
      </c>
      <c r="AJ4" s="118" t="s">
        <v>271</v>
      </c>
      <c r="AK4" s="180" t="s">
        <v>585</v>
      </c>
      <c r="AL4" s="180" t="s">
        <v>575</v>
      </c>
      <c r="AM4" s="118" t="s">
        <v>265</v>
      </c>
      <c r="AN4" s="118" t="s">
        <v>341</v>
      </c>
      <c r="AO4" s="129"/>
      <c r="AP4" s="130"/>
      <c r="AT4" s="4"/>
      <c r="AV4" s="5"/>
      <c r="AX4" s="6" t="s">
        <v>4</v>
      </c>
    </row>
    <row r="5" spans="1:50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131"/>
      <c r="AH5" s="131"/>
      <c r="AI5" s="131"/>
      <c r="AJ5" s="131"/>
      <c r="AK5" s="131"/>
      <c r="AL5" s="131" t="s">
        <v>576</v>
      </c>
      <c r="AM5" s="131"/>
      <c r="AN5" s="131"/>
      <c r="AO5" s="258" t="s">
        <v>254</v>
      </c>
      <c r="AP5" s="259"/>
      <c r="AT5" s="8"/>
      <c r="AV5" s="9" t="s">
        <v>6</v>
      </c>
      <c r="AX5" s="10" t="s">
        <v>7</v>
      </c>
    </row>
    <row r="6" spans="1:50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202">
        <v>43870</v>
      </c>
      <c r="AL6" s="202">
        <v>43870</v>
      </c>
      <c r="AM6" s="202">
        <v>43891</v>
      </c>
      <c r="AN6" s="202">
        <v>43898</v>
      </c>
      <c r="AO6" s="132"/>
      <c r="AP6" s="133"/>
      <c r="AT6" s="4"/>
      <c r="AV6" s="9" t="s">
        <v>5</v>
      </c>
      <c r="AX6" s="10" t="s">
        <v>9</v>
      </c>
    </row>
    <row r="7" spans="1:50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378</v>
      </c>
      <c r="P7" s="134" t="s">
        <v>378</v>
      </c>
      <c r="Q7" s="134" t="s">
        <v>378</v>
      </c>
      <c r="R7" s="134" t="s">
        <v>378</v>
      </c>
      <c r="S7" s="134" t="s">
        <v>378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441</v>
      </c>
      <c r="Z7" s="134" t="s">
        <v>11</v>
      </c>
      <c r="AA7" s="134" t="s">
        <v>469</v>
      </c>
      <c r="AB7" s="134" t="s">
        <v>473</v>
      </c>
      <c r="AC7" s="134" t="s">
        <v>502</v>
      </c>
      <c r="AD7" s="134" t="s">
        <v>473</v>
      </c>
      <c r="AE7" s="134" t="s">
        <v>473</v>
      </c>
      <c r="AF7" s="134" t="s">
        <v>11</v>
      </c>
      <c r="AG7" s="134" t="s">
        <v>540</v>
      </c>
      <c r="AH7" s="134" t="s">
        <v>540</v>
      </c>
      <c r="AI7" s="134" t="s">
        <v>540</v>
      </c>
      <c r="AJ7" s="134" t="s">
        <v>540</v>
      </c>
      <c r="AK7" s="134" t="s">
        <v>586</v>
      </c>
      <c r="AL7" s="134" t="s">
        <v>577</v>
      </c>
      <c r="AM7" s="134" t="s">
        <v>591</v>
      </c>
      <c r="AN7" s="134" t="s">
        <v>378</v>
      </c>
      <c r="AO7" s="126" t="s">
        <v>13</v>
      </c>
      <c r="AP7" s="126" t="s">
        <v>14</v>
      </c>
      <c r="AT7" s="4"/>
      <c r="AV7" s="9" t="s">
        <v>15</v>
      </c>
      <c r="AX7" s="10" t="s">
        <v>16</v>
      </c>
    </row>
    <row r="8" spans="1:50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365</v>
      </c>
      <c r="P8" s="134" t="s">
        <v>365</v>
      </c>
      <c r="Q8" s="134" t="s">
        <v>398</v>
      </c>
      <c r="R8" s="134" t="s">
        <v>398</v>
      </c>
      <c r="S8" s="134" t="s">
        <v>365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458</v>
      </c>
      <c r="AA8" s="134"/>
      <c r="AB8" s="134" t="s">
        <v>474</v>
      </c>
      <c r="AC8" s="134"/>
      <c r="AD8" s="134" t="s">
        <v>22</v>
      </c>
      <c r="AE8" s="134" t="s">
        <v>22</v>
      </c>
      <c r="AF8" s="241" t="s">
        <v>529</v>
      </c>
      <c r="AG8" s="241" t="s">
        <v>541</v>
      </c>
      <c r="AH8" s="241" t="s">
        <v>542</v>
      </c>
      <c r="AI8" s="241" t="s">
        <v>275</v>
      </c>
      <c r="AJ8" s="241" t="s">
        <v>543</v>
      </c>
      <c r="AK8" s="241"/>
      <c r="AL8" s="134" t="s">
        <v>274</v>
      </c>
      <c r="AM8" s="134"/>
      <c r="AN8" s="134" t="s">
        <v>601</v>
      </c>
      <c r="AO8" s="126" t="s">
        <v>19</v>
      </c>
      <c r="AP8" s="126" t="s">
        <v>20</v>
      </c>
      <c r="AR8" s="13"/>
      <c r="AT8" s="4"/>
      <c r="AV8" s="9"/>
      <c r="AX8" s="10" t="s">
        <v>21</v>
      </c>
    </row>
    <row r="9" spans="1:50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365</v>
      </c>
      <c r="O9" s="134" t="s">
        <v>379</v>
      </c>
      <c r="P9" s="134" t="s">
        <v>384</v>
      </c>
      <c r="Q9" s="134" t="s">
        <v>399</v>
      </c>
      <c r="R9" s="134" t="s">
        <v>402</v>
      </c>
      <c r="S9" s="134" t="s">
        <v>400</v>
      </c>
      <c r="T9" s="134" t="s">
        <v>11</v>
      </c>
      <c r="U9" s="134" t="s">
        <v>22</v>
      </c>
      <c r="V9" s="134" t="s">
        <v>425</v>
      </c>
      <c r="W9" s="134" t="s">
        <v>425</v>
      </c>
      <c r="X9" s="134" t="s">
        <v>438</v>
      </c>
      <c r="Y9" s="134"/>
      <c r="Z9" s="134" t="s">
        <v>459</v>
      </c>
      <c r="AA9" s="134"/>
      <c r="AB9" s="134"/>
      <c r="AC9" s="134"/>
      <c r="AD9" s="134" t="s">
        <v>512</v>
      </c>
      <c r="AE9" s="134" t="s">
        <v>513</v>
      </c>
      <c r="AF9" s="134"/>
      <c r="AG9" s="134" t="s">
        <v>545</v>
      </c>
      <c r="AH9" s="134" t="s">
        <v>544</v>
      </c>
      <c r="AI9" s="134" t="s">
        <v>544</v>
      </c>
      <c r="AJ9" s="134" t="s">
        <v>425</v>
      </c>
      <c r="AK9" s="134"/>
      <c r="AL9" s="134" t="s">
        <v>578</v>
      </c>
      <c r="AM9" s="134"/>
      <c r="AN9" s="134" t="s">
        <v>384</v>
      </c>
      <c r="AO9" s="126" t="s">
        <v>23</v>
      </c>
      <c r="AP9" s="126" t="s">
        <v>24</v>
      </c>
      <c r="AQ9" s="260"/>
      <c r="AR9" s="261"/>
      <c r="AS9" s="261"/>
      <c r="AT9" s="8"/>
      <c r="AV9" s="12" t="s">
        <v>594</v>
      </c>
      <c r="AX9" s="10"/>
    </row>
    <row r="10" spans="1:50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375</v>
      </c>
      <c r="P10" s="135" t="s">
        <v>375</v>
      </c>
      <c r="Q10" s="135" t="s">
        <v>392</v>
      </c>
      <c r="R10" s="135" t="s">
        <v>401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375</v>
      </c>
      <c r="Z10" s="135" t="s">
        <v>456</v>
      </c>
      <c r="AA10" s="135" t="s">
        <v>456</v>
      </c>
      <c r="AB10" s="135" t="s">
        <v>456</v>
      </c>
      <c r="AC10" s="135" t="s">
        <v>456</v>
      </c>
      <c r="AD10" s="135" t="s">
        <v>456</v>
      </c>
      <c r="AE10" s="135" t="s">
        <v>456</v>
      </c>
      <c r="AF10" s="135" t="s">
        <v>530</v>
      </c>
      <c r="AG10" s="135" t="s">
        <v>456</v>
      </c>
      <c r="AH10" s="135" t="s">
        <v>456</v>
      </c>
      <c r="AI10" s="135" t="s">
        <v>456</v>
      </c>
      <c r="AJ10" s="135" t="s">
        <v>456</v>
      </c>
      <c r="AK10" s="135" t="s">
        <v>456</v>
      </c>
      <c r="AL10" s="135" t="s">
        <v>27</v>
      </c>
      <c r="AM10" s="135" t="s">
        <v>456</v>
      </c>
      <c r="AN10" s="135" t="s">
        <v>375</v>
      </c>
      <c r="AO10" s="127" t="s">
        <v>22</v>
      </c>
      <c r="AP10" s="128"/>
      <c r="AT10" s="16"/>
      <c r="AV10" s="17">
        <v>2020</v>
      </c>
      <c r="AX10" s="18">
        <v>43709</v>
      </c>
    </row>
    <row r="11" spans="1:50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61"/>
      <c r="AL11" s="161"/>
      <c r="AM11" s="161"/>
      <c r="AN11" s="161"/>
      <c r="AO11" s="158">
        <f>IF(SUM(D11:AN11)=0,"",SUM(D11:AN11))</f>
        <v>4562</v>
      </c>
      <c r="AP11" s="21"/>
      <c r="AQ11" s="22"/>
      <c r="AR11" s="23"/>
      <c r="AS11" s="23"/>
      <c r="AT11" s="24" t="s">
        <v>28</v>
      </c>
      <c r="AV11" s="124">
        <v>7344</v>
      </c>
      <c r="AX11" s="20"/>
    </row>
    <row r="12" spans="1:50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61"/>
      <c r="AL12" s="161"/>
      <c r="AM12" s="161"/>
      <c r="AN12" s="161"/>
      <c r="AO12" s="158">
        <f>IF(SUM(D12:AN12)=0,"",SUM(D12:AN12))</f>
        <v>36</v>
      </c>
      <c r="AP12" s="126">
        <f>IF(COUNTA(D12:AN12)=0,"",COUNTA(D12:AN12))</f>
        <v>4</v>
      </c>
      <c r="AQ12" s="181" t="s">
        <v>569</v>
      </c>
      <c r="AR12" s="27"/>
      <c r="AS12" s="27"/>
      <c r="AT12" s="28" t="s">
        <v>30</v>
      </c>
      <c r="AV12" s="126">
        <v>55</v>
      </c>
      <c r="AX12" s="20"/>
    </row>
    <row r="13" spans="1:50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/>
      <c r="AL13" s="151"/>
      <c r="AM13" s="151"/>
      <c r="AN13" s="151"/>
      <c r="AO13" s="151">
        <f>IF(AO11="","",AO11/AO12)</f>
        <v>126.72222222222223</v>
      </c>
      <c r="AP13" s="29"/>
      <c r="AQ13" s="181"/>
      <c r="AR13" s="181"/>
      <c r="AS13" s="181"/>
      <c r="AT13" s="146" t="s">
        <v>32</v>
      </c>
      <c r="AV13" s="151">
        <f>IF(AV11="","",AV11/AV12)</f>
        <v>133.52727272727273</v>
      </c>
      <c r="AX13" s="154">
        <f>AO13-A13</f>
        <v>-5.3162393162393187</v>
      </c>
    </row>
    <row r="14" spans="1:50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>
        <f t="shared" ref="AO14:AO15" si="0">IF(SUM(D14:AN14)=0,"",SUM(D14:AN14))</f>
        <v>7526</v>
      </c>
      <c r="AP14" s="21"/>
      <c r="AQ14" s="26"/>
      <c r="AR14" s="26"/>
      <c r="AS14" s="26"/>
      <c r="AT14" s="30" t="s">
        <v>34</v>
      </c>
      <c r="AV14" s="152">
        <v>11357</v>
      </c>
      <c r="AX14" s="158"/>
    </row>
    <row r="15" spans="1:50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>
        <f t="shared" si="0"/>
        <v>42</v>
      </c>
      <c r="AP15" s="126">
        <f t="shared" ref="AP15" si="1">IF(COUNTA(D15:AN15)=0,"",COUNTA(D15:AN15))</f>
        <v>4</v>
      </c>
      <c r="AQ15" s="181" t="s">
        <v>528</v>
      </c>
      <c r="AR15" s="181"/>
      <c r="AS15" s="181"/>
      <c r="AT15" s="31" t="s">
        <v>35</v>
      </c>
      <c r="AV15" s="152">
        <v>64</v>
      </c>
      <c r="AX15" s="158"/>
    </row>
    <row r="16" spans="1:50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>
        <f t="shared" ref="AO16" si="2">IF(AO14="","",AO14/AO15)</f>
        <v>179.1904761904762</v>
      </c>
      <c r="AP16" s="29"/>
      <c r="AQ16" s="181"/>
      <c r="AR16" s="181"/>
      <c r="AS16" s="181"/>
      <c r="AT16" s="148" t="s">
        <v>36</v>
      </c>
      <c r="AV16" s="151">
        <f>IF(AV14="","",AV14/AV15)</f>
        <v>177.453125</v>
      </c>
      <c r="AX16" s="154">
        <f>AO16-A16</f>
        <v>3.3904761904761926</v>
      </c>
    </row>
    <row r="17" spans="1:50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>
        <f t="shared" ref="AO17:AO18" si="3">IF(SUM(D17:AN17)=0,"",SUM(D17:AN17))</f>
        <v>614</v>
      </c>
      <c r="AP17" s="21"/>
      <c r="AQ17" s="32"/>
      <c r="AR17" s="33"/>
      <c r="AT17" s="34" t="s">
        <v>37</v>
      </c>
      <c r="AV17" s="152">
        <v>614</v>
      </c>
      <c r="AX17" s="158"/>
    </row>
    <row r="18" spans="1:50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>
        <f t="shared" si="3"/>
        <v>5</v>
      </c>
      <c r="AP18" s="126">
        <f t="shared" ref="AP18" si="4">IF(COUNTA(D18:AN18)=0,"",COUNTA(D18:AN18))</f>
        <v>1</v>
      </c>
      <c r="AQ18" s="181" t="s">
        <v>407</v>
      </c>
      <c r="AR18" s="219"/>
      <c r="AS18" s="219"/>
      <c r="AT18" s="31" t="s">
        <v>38</v>
      </c>
      <c r="AV18" s="152">
        <v>5</v>
      </c>
      <c r="AX18" s="158"/>
    </row>
    <row r="19" spans="1:50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1">
        <f t="shared" ref="AO19" si="5">IF(AO17="","",AO17/AO18)</f>
        <v>122.8</v>
      </c>
      <c r="AP19" s="29"/>
      <c r="AQ19" s="32"/>
      <c r="AT19" s="184" t="s">
        <v>39</v>
      </c>
      <c r="AV19" s="151">
        <f>IF(AV17="","",AV17/AV18)</f>
        <v>122.8</v>
      </c>
      <c r="AX19" s="154">
        <f>AO19-A19</f>
        <v>122.8</v>
      </c>
    </row>
    <row r="20" spans="1:50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58">
        <f t="shared" ref="AO20:AO21" si="6">IF(SUM(D20:AN20)=0,"",SUM(D20:AN20))</f>
        <v>2356</v>
      </c>
      <c r="AP20" s="21"/>
      <c r="AQ20" s="35"/>
      <c r="AS20" s="36"/>
      <c r="AT20" s="24" t="s">
        <v>40</v>
      </c>
      <c r="AV20" s="124">
        <v>3649</v>
      </c>
      <c r="AX20" s="158"/>
    </row>
    <row r="21" spans="1:50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58">
        <f t="shared" si="6"/>
        <v>16</v>
      </c>
      <c r="AP21" s="126">
        <f t="shared" ref="AP21" si="7">IF(COUNTA(D21:AN21)=0,"",COUNTA(D21:AN21))</f>
        <v>2</v>
      </c>
      <c r="AQ21" s="181" t="s">
        <v>516</v>
      </c>
      <c r="AR21" s="181"/>
      <c r="AS21" s="181"/>
      <c r="AT21" s="37" t="s">
        <v>41</v>
      </c>
      <c r="AU21" s="38"/>
      <c r="AV21" s="124">
        <v>25</v>
      </c>
      <c r="AX21" s="158"/>
    </row>
    <row r="22" spans="1:50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>
        <f t="shared" ref="AO22" si="8">IF(AO20="","",AO20/AO21)</f>
        <v>147.25</v>
      </c>
      <c r="AP22" s="29"/>
      <c r="AQ22" s="26"/>
      <c r="AR22" s="27"/>
      <c r="AS22" s="27"/>
      <c r="AT22" s="146" t="s">
        <v>42</v>
      </c>
      <c r="AU22" s="38"/>
      <c r="AV22" s="151">
        <f>IF(AV20="","",AV20/AV21)</f>
        <v>145.96</v>
      </c>
      <c r="AW22" s="35"/>
      <c r="AX22" s="154">
        <f>AO22-A22</f>
        <v>0.93000000000000682</v>
      </c>
    </row>
    <row r="23" spans="1:50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58">
        <f t="shared" ref="AO23:AO24" si="9">IF(SUM(D23:AN23)=0,"",SUM(D23:AN23))</f>
        <v>2614</v>
      </c>
      <c r="AP23" s="21"/>
      <c r="AQ23" s="26"/>
      <c r="AR23" s="27"/>
      <c r="AS23" s="27"/>
      <c r="AT23" s="39" t="s">
        <v>40</v>
      </c>
      <c r="AU23" s="38"/>
      <c r="AV23" s="124">
        <v>3946</v>
      </c>
      <c r="AW23" s="40"/>
      <c r="AX23" s="158"/>
    </row>
    <row r="24" spans="1:50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58">
        <f t="shared" si="9"/>
        <v>16</v>
      </c>
      <c r="AP24" s="126">
        <f t="shared" ref="AP24" si="10">IF(COUNTA(D24:AN24)=0,"",COUNTA(D24:AN24))</f>
        <v>2</v>
      </c>
      <c r="AQ24" s="181" t="s">
        <v>517</v>
      </c>
      <c r="AR24" s="219"/>
      <c r="AS24" s="219"/>
      <c r="AT24" s="31" t="s">
        <v>43</v>
      </c>
      <c r="AU24" s="38"/>
      <c r="AV24" s="124">
        <v>24</v>
      </c>
      <c r="AW24" s="40"/>
      <c r="AX24" s="158"/>
    </row>
    <row r="25" spans="1:50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>
        <f t="shared" ref="AO25" si="11">IF(AO23="","",AO23/AO24)</f>
        <v>163.375</v>
      </c>
      <c r="AP25" s="29"/>
      <c r="AQ25" s="26"/>
      <c r="AR25" s="27"/>
      <c r="AS25" s="27"/>
      <c r="AT25" s="148" t="s">
        <v>44</v>
      </c>
      <c r="AU25" s="38"/>
      <c r="AV25" s="151">
        <f>IF(AV23="","",AV23/AV24)</f>
        <v>164.41666666666666</v>
      </c>
      <c r="AW25" s="35"/>
      <c r="AX25" s="154">
        <f>AO25-A25</f>
        <v>1.6666666666666572</v>
      </c>
    </row>
    <row r="26" spans="1:50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58">
        <f t="shared" ref="AO26:AO27" si="12">IF(SUM(D26:AN26)=0,"",SUM(D26:AN26))</f>
        <v>825</v>
      </c>
      <c r="AP26" s="21"/>
      <c r="AQ26" s="26"/>
      <c r="AR26" s="26"/>
      <c r="AS26" s="26"/>
      <c r="AT26" s="41" t="s">
        <v>45</v>
      </c>
      <c r="AU26" s="38"/>
      <c r="AV26" s="124">
        <v>2555</v>
      </c>
      <c r="AW26" s="35"/>
      <c r="AX26" s="158"/>
    </row>
    <row r="27" spans="1:50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58">
        <f t="shared" si="12"/>
        <v>5</v>
      </c>
      <c r="AP27" s="126">
        <f t="shared" ref="AP27" si="13">IF(COUNTA(D27:AN27)=0,"",COUNTA(D27:AN27))</f>
        <v>1</v>
      </c>
      <c r="AQ27" s="181" t="s">
        <v>414</v>
      </c>
      <c r="AR27" s="219"/>
      <c r="AS27" s="219"/>
      <c r="AT27" s="31" t="s">
        <v>46</v>
      </c>
      <c r="AU27" s="35"/>
      <c r="AV27" s="124">
        <v>15</v>
      </c>
      <c r="AW27" s="35"/>
      <c r="AX27" s="158"/>
    </row>
    <row r="28" spans="1:50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51">
        <f t="shared" ref="AO28" si="14">IF(AO26="","",AO26/AO27)</f>
        <v>165</v>
      </c>
      <c r="AP28" s="29"/>
      <c r="AQ28" s="26"/>
      <c r="AR28" s="26"/>
      <c r="AS28" s="26"/>
      <c r="AT28" s="148" t="s">
        <v>47</v>
      </c>
      <c r="AU28" s="35"/>
      <c r="AV28" s="151">
        <f>IF(AV26="","",AV26/AV27)</f>
        <v>170.33333333333334</v>
      </c>
      <c r="AW28" s="35"/>
      <c r="AX28" s="154">
        <f>AO28-A28</f>
        <v>2.0344827586206975</v>
      </c>
    </row>
    <row r="29" spans="1:50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65"/>
      <c r="AL29" s="165">
        <v>1582</v>
      </c>
      <c r="AM29" s="165"/>
      <c r="AN29" s="165"/>
      <c r="AO29" s="158">
        <f t="shared" ref="AO29:AO30" si="15">IF(SUM(D29:AN29)=0,"",SUM(D29:AN29))</f>
        <v>30371</v>
      </c>
      <c r="AP29" s="21"/>
      <c r="AQ29" s="22"/>
      <c r="AR29" s="22"/>
      <c r="AS29" s="22"/>
      <c r="AT29" s="42" t="s">
        <v>48</v>
      </c>
      <c r="AU29" s="35"/>
      <c r="AV29" s="124">
        <v>48263</v>
      </c>
      <c r="AW29" s="35"/>
      <c r="AX29" s="158"/>
    </row>
    <row r="30" spans="1:50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65"/>
      <c r="AL30" s="165">
        <v>9</v>
      </c>
      <c r="AM30" s="165"/>
      <c r="AN30" s="165"/>
      <c r="AO30" s="158">
        <f t="shared" si="15"/>
        <v>171</v>
      </c>
      <c r="AP30" s="126">
        <f t="shared" ref="AP30" si="16">IF(COUNTA(D30:AN30)=0,"",COUNTA(D30:AN30))</f>
        <v>15</v>
      </c>
      <c r="AQ30" s="181" t="s">
        <v>580</v>
      </c>
      <c r="AR30" s="181"/>
      <c r="AS30" s="181"/>
      <c r="AT30" s="37" t="s">
        <v>49</v>
      </c>
      <c r="AU30" s="35"/>
      <c r="AV30" s="124">
        <v>272</v>
      </c>
      <c r="AW30" s="35"/>
      <c r="AX30" s="158"/>
    </row>
    <row r="31" spans="1:50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/>
      <c r="AL31" s="151">
        <f>IF(AL29="","",AL29/AL30)</f>
        <v>175.77777777777777</v>
      </c>
      <c r="AM31" s="151"/>
      <c r="AN31" s="151"/>
      <c r="AO31" s="151">
        <f t="shared" ref="AO31" si="17">IF(AO29="","",AO29/AO30)</f>
        <v>177.60818713450291</v>
      </c>
      <c r="AP31" s="29"/>
      <c r="AQ31" s="181"/>
      <c r="AR31" s="181"/>
      <c r="AS31" s="181"/>
      <c r="AT31" s="146" t="s">
        <v>50</v>
      </c>
      <c r="AU31" s="35"/>
      <c r="AV31" s="151">
        <f>IF(AV29="","",AV29/AV30)</f>
        <v>177.4375</v>
      </c>
      <c r="AW31" s="35"/>
      <c r="AX31" s="154">
        <f>AO31-A31</f>
        <v>-1.7598684210526301</v>
      </c>
    </row>
    <row r="32" spans="1:50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65"/>
      <c r="AL32" s="165"/>
      <c r="AM32" s="165"/>
      <c r="AN32" s="165"/>
      <c r="AO32" s="158">
        <f t="shared" ref="AO32:AO33" si="18">IF(SUM(D32:AN32)=0,"",SUM(D32:AN32))</f>
        <v>7977</v>
      </c>
      <c r="AP32" s="21"/>
      <c r="AQ32" s="35"/>
      <c r="AR32" s="35"/>
      <c r="AS32" s="35"/>
      <c r="AT32" s="43" t="s">
        <v>51</v>
      </c>
      <c r="AU32" s="35"/>
      <c r="AV32" s="124">
        <v>16614</v>
      </c>
      <c r="AW32" s="35"/>
      <c r="AX32" s="158"/>
    </row>
    <row r="33" spans="1:50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65"/>
      <c r="AL33" s="165"/>
      <c r="AM33" s="165"/>
      <c r="AN33" s="165"/>
      <c r="AO33" s="158">
        <f t="shared" si="18"/>
        <v>44</v>
      </c>
      <c r="AP33" s="126">
        <f t="shared" ref="AP33" si="19">IF(COUNTA(D33:AN33)=0,"",COUNTA(D33:AN33))</f>
        <v>5</v>
      </c>
      <c r="AQ33" s="181" t="s">
        <v>567</v>
      </c>
      <c r="AR33" s="181"/>
      <c r="AS33" s="181"/>
      <c r="AT33" s="31" t="s">
        <v>52</v>
      </c>
      <c r="AU33" s="35"/>
      <c r="AV33" s="124">
        <v>89</v>
      </c>
      <c r="AW33" s="35"/>
      <c r="AX33" s="158"/>
    </row>
    <row r="34" spans="1:50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/>
      <c r="AL34" s="151"/>
      <c r="AM34" s="151"/>
      <c r="AN34" s="151"/>
      <c r="AO34" s="151">
        <f t="shared" ref="AO34" si="20">IF(AO32="","",AO32/AO33)</f>
        <v>181.29545454545453</v>
      </c>
      <c r="AP34" s="29"/>
      <c r="AQ34" s="26"/>
      <c r="AR34" s="26"/>
      <c r="AS34" s="26"/>
      <c r="AT34" s="148" t="s">
        <v>53</v>
      </c>
      <c r="AU34" s="35"/>
      <c r="AV34" s="151">
        <f>IF(AV32="","",AV32/AV33)</f>
        <v>186.67415730337078</v>
      </c>
      <c r="AW34" s="35"/>
      <c r="AX34" s="154">
        <f>AO34-A34</f>
        <v>-9.3422266139657495</v>
      </c>
    </row>
    <row r="35" spans="1:50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58">
        <f t="shared" ref="AO35:AO36" si="21">IF(SUM(D35:AN35)=0,"",SUM(D35:AN35))</f>
        <v>1381</v>
      </c>
      <c r="AP35" s="21"/>
      <c r="AQ35" s="32"/>
      <c r="AT35" s="43" t="s">
        <v>51</v>
      </c>
      <c r="AV35" s="124">
        <v>5053</v>
      </c>
      <c r="AX35" s="158"/>
    </row>
    <row r="36" spans="1:50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58">
        <f t="shared" si="21"/>
        <v>7</v>
      </c>
      <c r="AP36" s="126">
        <f t="shared" ref="AP36" si="22">IF(COUNTA(D36:AN36)=0,"",COUNTA(D36:AN36))</f>
        <v>1</v>
      </c>
      <c r="AQ36" s="181" t="s">
        <v>415</v>
      </c>
      <c r="AR36" s="219"/>
      <c r="AS36" s="219"/>
      <c r="AT36" s="31" t="s">
        <v>54</v>
      </c>
      <c r="AV36" s="124">
        <v>26</v>
      </c>
      <c r="AX36" s="158"/>
    </row>
    <row r="37" spans="1:50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4"/>
      <c r="AL37" s="154"/>
      <c r="AM37" s="154"/>
      <c r="AN37" s="154"/>
      <c r="AO37" s="151">
        <f t="shared" ref="AO37" si="23">IF(AO35="","",AO35/AO36)</f>
        <v>197.28571428571428</v>
      </c>
      <c r="AP37" s="29"/>
      <c r="AQ37" s="26"/>
      <c r="AR37" s="26"/>
      <c r="AS37" s="26"/>
      <c r="AT37" s="148" t="s">
        <v>55</v>
      </c>
      <c r="AU37" s="35"/>
      <c r="AV37" s="151">
        <f>IF(AV35="","",AV35/AV36)</f>
        <v>194.34615384615384</v>
      </c>
      <c r="AW37" s="35"/>
      <c r="AX37" s="154">
        <f>AO37-A37</f>
        <v>-0.3296703296703356</v>
      </c>
    </row>
    <row r="38" spans="1:50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65"/>
      <c r="AL38" s="165"/>
      <c r="AM38" s="165"/>
      <c r="AN38" s="165"/>
      <c r="AO38" s="158">
        <f t="shared" ref="AO38:AO39" si="24">IF(SUM(D38:AN38)=0,"",SUM(D38:AN38))</f>
        <v>15565</v>
      </c>
      <c r="AP38" s="21"/>
      <c r="AQ38" s="181"/>
      <c r="AR38" s="185"/>
      <c r="AS38" s="185"/>
      <c r="AT38" s="43" t="s">
        <v>56</v>
      </c>
      <c r="AV38" s="124">
        <v>25129</v>
      </c>
      <c r="AX38" s="158"/>
    </row>
    <row r="39" spans="1:50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65"/>
      <c r="AL39" s="165"/>
      <c r="AM39" s="165"/>
      <c r="AN39" s="165"/>
      <c r="AO39" s="158">
        <f t="shared" si="24"/>
        <v>88</v>
      </c>
      <c r="AP39" s="126">
        <f t="shared" ref="AP39" si="25">IF(COUNTA(D39:AN39)=0,"",COUNTA(D39:AN39))</f>
        <v>10</v>
      </c>
      <c r="AQ39" s="181" t="s">
        <v>568</v>
      </c>
      <c r="AR39" s="181"/>
      <c r="AS39" s="181"/>
      <c r="AT39" s="31" t="s">
        <v>57</v>
      </c>
      <c r="AV39" s="124">
        <v>141</v>
      </c>
      <c r="AX39" s="158"/>
    </row>
    <row r="40" spans="1:50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/>
      <c r="AL40" s="151"/>
      <c r="AM40" s="151"/>
      <c r="AN40" s="151"/>
      <c r="AO40" s="151">
        <f t="shared" ref="AO40" si="26">IF(AO38="","",AO38/AO39)</f>
        <v>176.875</v>
      </c>
      <c r="AP40" s="29"/>
      <c r="AQ40" s="26"/>
      <c r="AR40" s="27"/>
      <c r="AS40" s="27"/>
      <c r="AT40" s="148" t="s">
        <v>58</v>
      </c>
      <c r="AU40" s="35"/>
      <c r="AV40" s="151">
        <f>IF(AV38="","",AV38/AV39)</f>
        <v>178.21985815602838</v>
      </c>
      <c r="AW40" s="35"/>
      <c r="AX40" s="154">
        <f>AO40-A40</f>
        <v>-1.2397540983606632</v>
      </c>
    </row>
    <row r="41" spans="1:50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58">
        <f t="shared" ref="AO41:AO42" si="27">IF(SUM(D41:AN41)=0,"",SUM(D41:AN41))</f>
        <v>10286</v>
      </c>
      <c r="AP41" s="21"/>
      <c r="AQ41" s="181"/>
      <c r="AR41" s="181"/>
      <c r="AS41" s="181"/>
      <c r="AT41" s="42" t="s">
        <v>56</v>
      </c>
      <c r="AU41" s="35"/>
      <c r="AV41" s="124">
        <v>21461</v>
      </c>
      <c r="AW41" s="35"/>
      <c r="AX41" s="158"/>
    </row>
    <row r="42" spans="1:50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58">
        <f t="shared" si="27"/>
        <v>60</v>
      </c>
      <c r="AP42" s="126">
        <f t="shared" ref="AP42" si="28">IF(COUNTA(D42:AN42)=0,"",COUNTA(D42:AN42))</f>
        <v>6</v>
      </c>
      <c r="AQ42" s="181" t="s">
        <v>442</v>
      </c>
      <c r="AR42" s="181"/>
      <c r="AS42" s="181"/>
      <c r="AT42" s="44" t="s">
        <v>59</v>
      </c>
      <c r="AU42" s="35"/>
      <c r="AV42" s="124">
        <v>126</v>
      </c>
      <c r="AW42" s="35"/>
      <c r="AX42" s="158"/>
    </row>
    <row r="43" spans="1:50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>
        <f t="shared" ref="AO43" si="29">IF(AO41="","",AO41/AO42)</f>
        <v>171.43333333333334</v>
      </c>
      <c r="AP43" s="29"/>
      <c r="AQ43" s="26"/>
      <c r="AR43" s="26"/>
      <c r="AS43" s="26"/>
      <c r="AT43" s="146" t="s">
        <v>60</v>
      </c>
      <c r="AU43" s="35"/>
      <c r="AV43" s="151">
        <f>IF(AV41="","",AV41/AV42)</f>
        <v>170.32539682539684</v>
      </c>
      <c r="AW43" s="35"/>
      <c r="AX43" s="154">
        <f>AO43-A43</f>
        <v>2.4638676844783731</v>
      </c>
    </row>
    <row r="44" spans="1:50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>
        <v>572</v>
      </c>
      <c r="AO44" s="158">
        <f t="shared" ref="AO44:AO45" si="30">IF(SUM(D44:AN44)=0,"",SUM(D44:AN44))</f>
        <v>1106</v>
      </c>
      <c r="AP44" s="21"/>
      <c r="AQ44" s="26"/>
      <c r="AR44" s="26"/>
      <c r="AS44" s="26"/>
      <c r="AT44" s="42" t="s">
        <v>56</v>
      </c>
      <c r="AU44" s="35"/>
      <c r="AV44" s="124">
        <v>4847</v>
      </c>
      <c r="AW44" s="35"/>
      <c r="AX44" s="158"/>
    </row>
    <row r="45" spans="1:50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>
        <v>4</v>
      </c>
      <c r="AO45" s="158">
        <f t="shared" si="30"/>
        <v>8</v>
      </c>
      <c r="AP45" s="126">
        <f t="shared" ref="AP45" si="31">IF(COUNTA(D45:AN45)=0,"",COUNTA(D45:AN45))</f>
        <v>2</v>
      </c>
      <c r="AQ45" s="235" t="s">
        <v>598</v>
      </c>
      <c r="AR45" s="257"/>
      <c r="AS45" s="257"/>
      <c r="AT45" s="37" t="s">
        <v>61</v>
      </c>
      <c r="AU45" s="35"/>
      <c r="AV45" s="124">
        <v>31</v>
      </c>
      <c r="AW45" s="35"/>
      <c r="AX45" s="158"/>
    </row>
    <row r="46" spans="1:50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>
        <f>IF(AN44="","",AN44/AN45)</f>
        <v>143</v>
      </c>
      <c r="AO46" s="151">
        <f t="shared" ref="AO46" si="32">IF(AO44="","",AO44/AO45)</f>
        <v>138.25</v>
      </c>
      <c r="AP46" s="29"/>
      <c r="AQ46" s="26"/>
      <c r="AR46" s="26"/>
      <c r="AS46" s="26"/>
      <c r="AT46" s="146" t="s">
        <v>62</v>
      </c>
      <c r="AU46" s="35"/>
      <c r="AV46" s="151">
        <f>IF(AV44="","",AV44/AV45)</f>
        <v>156.35483870967741</v>
      </c>
      <c r="AW46" s="35"/>
      <c r="AX46" s="154">
        <f>AO46-A46</f>
        <v>-17.025000000000006</v>
      </c>
    </row>
    <row r="47" spans="1:50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/>
      <c r="AL47" s="158"/>
      <c r="AM47" s="158"/>
      <c r="AN47" s="158"/>
      <c r="AO47" s="158">
        <f t="shared" ref="AO47:AO48" si="33">IF(SUM(D47:AN47)=0,"",SUM(D47:AN47))</f>
        <v>18242</v>
      </c>
      <c r="AP47" s="21"/>
      <c r="AQ47" s="181"/>
      <c r="AR47" s="181"/>
      <c r="AS47" s="181"/>
      <c r="AT47" s="43" t="s">
        <v>63</v>
      </c>
      <c r="AU47" s="45"/>
      <c r="AV47" s="124">
        <v>30941</v>
      </c>
      <c r="AW47" s="45"/>
      <c r="AX47" s="158"/>
    </row>
    <row r="48" spans="1:50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/>
      <c r="AL48" s="158"/>
      <c r="AM48" s="158"/>
      <c r="AN48" s="158"/>
      <c r="AO48" s="158">
        <f t="shared" si="33"/>
        <v>101</v>
      </c>
      <c r="AP48" s="126">
        <f t="shared" ref="AP48" si="34">IF(COUNTA(D48:AN48)=0,"",COUNTA(D48:AN48))</f>
        <v>10</v>
      </c>
      <c r="AQ48" s="181" t="s">
        <v>566</v>
      </c>
      <c r="AR48" s="181"/>
      <c r="AS48" s="181"/>
      <c r="AT48" s="31" t="s">
        <v>64</v>
      </c>
      <c r="AU48" s="45"/>
      <c r="AV48" s="124">
        <v>172</v>
      </c>
      <c r="AW48" s="45"/>
      <c r="AX48" s="158"/>
    </row>
    <row r="49" spans="1:50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7">
        <f>IF(AG47="","",AG47/AG48)</f>
        <v>203.11111111111111</v>
      </c>
      <c r="AH49" s="151"/>
      <c r="AI49" s="151"/>
      <c r="AJ49" s="151"/>
      <c r="AK49" s="151"/>
      <c r="AL49" s="151"/>
      <c r="AM49" s="151"/>
      <c r="AN49" s="151"/>
      <c r="AO49" s="151">
        <f t="shared" ref="AO49" si="35">IF(AO47="","",AO47/AO48)</f>
        <v>180.61386138613861</v>
      </c>
      <c r="AP49" s="29"/>
      <c r="AQ49" s="26"/>
      <c r="AR49" s="26"/>
      <c r="AS49" s="26"/>
      <c r="AT49" s="148" t="s">
        <v>65</v>
      </c>
      <c r="AU49" s="45"/>
      <c r="AV49" s="151">
        <f>IF(AV47="","",AV47/AV48)</f>
        <v>179.88953488372093</v>
      </c>
      <c r="AW49" s="45"/>
      <c r="AX49" s="154">
        <f>AO49-A49</f>
        <v>-1.3240268126191665</v>
      </c>
    </row>
    <row r="50" spans="1:50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/>
      <c r="AL50" s="158"/>
      <c r="AM50" s="158"/>
      <c r="AN50" s="158"/>
      <c r="AO50" s="158">
        <f t="shared" ref="AO50:AO51" si="36">IF(SUM(D50:AN50)=0,"",SUM(D50:AN50))</f>
        <v>10706</v>
      </c>
      <c r="AP50" s="21"/>
      <c r="AQ50" s="26"/>
      <c r="AR50" s="26"/>
      <c r="AS50" s="26"/>
      <c r="AT50" s="43" t="s">
        <v>66</v>
      </c>
      <c r="AU50" s="45"/>
      <c r="AV50" s="123">
        <v>13762</v>
      </c>
      <c r="AW50" s="45"/>
      <c r="AX50" s="158"/>
    </row>
    <row r="51" spans="1:50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/>
      <c r="AL51" s="158"/>
      <c r="AM51" s="158"/>
      <c r="AN51" s="158"/>
      <c r="AO51" s="158">
        <f t="shared" si="36"/>
        <v>60</v>
      </c>
      <c r="AP51" s="126">
        <f t="shared" ref="AP51" si="37">IF(COUNTA(D51:AN51)=0,"",COUNTA(D51:AN51))</f>
        <v>7</v>
      </c>
      <c r="AQ51" s="181" t="s">
        <v>515</v>
      </c>
      <c r="AR51" s="181"/>
      <c r="AS51" s="181"/>
      <c r="AT51" s="31" t="s">
        <v>67</v>
      </c>
      <c r="AU51" s="45"/>
      <c r="AV51" s="126">
        <v>78</v>
      </c>
      <c r="AW51" s="45"/>
      <c r="AX51" s="158"/>
    </row>
    <row r="52" spans="1:50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>
        <f t="shared" ref="AO52" si="38">IF(AO50="","",AO50/AO51)</f>
        <v>178.43333333333334</v>
      </c>
      <c r="AP52" s="29"/>
      <c r="AQ52" s="181"/>
      <c r="AR52" s="22"/>
      <c r="AS52" s="22"/>
      <c r="AT52" s="148" t="s">
        <v>68</v>
      </c>
      <c r="AU52" s="45"/>
      <c r="AV52" s="151">
        <f>IF(AV50="","",AV50/AV51)</f>
        <v>176.43589743589743</v>
      </c>
      <c r="AW52" s="45"/>
      <c r="AX52" s="154">
        <f>AO52-A52</f>
        <v>3.4951890034364226</v>
      </c>
    </row>
    <row r="53" spans="1:50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/>
      <c r="AL53" s="158"/>
      <c r="AM53" s="158"/>
      <c r="AN53" s="158"/>
      <c r="AO53" s="158">
        <f t="shared" ref="AO53:AO54" si="39">IF(SUM(D53:AN53)=0,"",SUM(D53:AN53))</f>
        <v>3658</v>
      </c>
      <c r="AP53" s="21"/>
      <c r="AQ53" s="26"/>
      <c r="AR53" s="26"/>
      <c r="AS53" s="26"/>
      <c r="AT53" s="43" t="s">
        <v>69</v>
      </c>
      <c r="AU53" s="45"/>
      <c r="AV53" s="126">
        <v>5875</v>
      </c>
      <c r="AW53" s="45"/>
      <c r="AX53" s="158"/>
    </row>
    <row r="54" spans="1:50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/>
      <c r="AL54" s="158"/>
      <c r="AM54" s="158"/>
      <c r="AN54" s="158"/>
      <c r="AO54" s="158">
        <f t="shared" si="39"/>
        <v>25</v>
      </c>
      <c r="AP54" s="126">
        <f t="shared" ref="AP54" si="40">IF(COUNTA(D54:AN54)=0,"",COUNTA(D54:AN54))</f>
        <v>3</v>
      </c>
      <c r="AQ54" s="181" t="s">
        <v>565</v>
      </c>
      <c r="AR54" s="27"/>
      <c r="AS54" s="27"/>
      <c r="AT54" s="31" t="s">
        <v>70</v>
      </c>
      <c r="AU54" s="45"/>
      <c r="AV54" s="126">
        <v>40</v>
      </c>
      <c r="AW54" s="45"/>
      <c r="AX54" s="158"/>
    </row>
    <row r="55" spans="1:50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/>
      <c r="AL55" s="151"/>
      <c r="AM55" s="151"/>
      <c r="AN55" s="151"/>
      <c r="AO55" s="151">
        <f t="shared" ref="AO55" si="41">IF(AO53="","",AO53/AO54)</f>
        <v>146.32</v>
      </c>
      <c r="AP55" s="29"/>
      <c r="AQ55" s="181"/>
      <c r="AR55" s="181"/>
      <c r="AS55" s="181"/>
      <c r="AT55" s="148" t="s">
        <v>71</v>
      </c>
      <c r="AU55" s="45"/>
      <c r="AV55" s="151">
        <f>IF(AV53="","",AV53/AV54)</f>
        <v>146.875</v>
      </c>
      <c r="AW55" s="45"/>
      <c r="AX55" s="154">
        <f>AO55-A55</f>
        <v>-2.096666666666664</v>
      </c>
    </row>
    <row r="56" spans="1:50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>
        <f t="shared" ref="AO56:AO57" si="42">IF(SUM(D56:AN56)=0,"",SUM(D56:AN56))</f>
        <v>3060</v>
      </c>
      <c r="AP56" s="21"/>
      <c r="AQ56" s="26"/>
      <c r="AR56" s="26"/>
      <c r="AS56" s="26"/>
      <c r="AT56" s="43" t="s">
        <v>72</v>
      </c>
      <c r="AU56" s="45"/>
      <c r="AV56" s="124">
        <v>8489</v>
      </c>
      <c r="AW56" s="45"/>
      <c r="AX56" s="158"/>
    </row>
    <row r="57" spans="1:50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>
        <f t="shared" si="42"/>
        <v>18</v>
      </c>
      <c r="AP57" s="126">
        <f t="shared" ref="AP57" si="43">IF(COUNTA(D57:AN57)=0,"",COUNTA(D57:AN57))</f>
        <v>3</v>
      </c>
      <c r="AQ57" s="181" t="s">
        <v>499</v>
      </c>
      <c r="AR57" s="181"/>
      <c r="AS57" s="181"/>
      <c r="AT57" s="31" t="s">
        <v>43</v>
      </c>
      <c r="AU57" s="45"/>
      <c r="AV57" s="124">
        <v>49</v>
      </c>
      <c r="AW57" s="45"/>
      <c r="AX57" s="158"/>
    </row>
    <row r="58" spans="1:50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>
        <f t="shared" ref="AO58" si="44">IF(AO56="","",AO56/AO57)</f>
        <v>170</v>
      </c>
      <c r="AP58" s="29"/>
      <c r="AQ58" s="181" t="s">
        <v>500</v>
      </c>
      <c r="AR58" s="181"/>
      <c r="AS58" s="181"/>
      <c r="AT58" s="148" t="s">
        <v>73</v>
      </c>
      <c r="AU58" s="45"/>
      <c r="AV58" s="151">
        <f>IF(AV56="","",AV56/AV57)</f>
        <v>173.24489795918367</v>
      </c>
      <c r="AW58" s="45"/>
      <c r="AX58" s="154">
        <f>AO58-A58</f>
        <v>-7.5999999999999943</v>
      </c>
    </row>
    <row r="59" spans="1:50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/>
      <c r="AL59" s="158"/>
      <c r="AM59" s="158"/>
      <c r="AN59" s="158"/>
      <c r="AO59" s="158">
        <f t="shared" ref="AO59:AO60" si="45">IF(SUM(D59:AN59)=0,"",SUM(D59:AN59))</f>
        <v>8856</v>
      </c>
      <c r="AP59" s="21"/>
      <c r="AQ59" s="26"/>
      <c r="AR59" s="26"/>
      <c r="AS59" s="26"/>
      <c r="AT59" s="46" t="s">
        <v>74</v>
      </c>
      <c r="AU59" s="45"/>
      <c r="AV59" s="124">
        <v>13255</v>
      </c>
      <c r="AW59" s="45"/>
      <c r="AX59" s="158"/>
    </row>
    <row r="60" spans="1:50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/>
      <c r="AL60" s="158"/>
      <c r="AM60" s="158"/>
      <c r="AN60" s="158"/>
      <c r="AO60" s="158">
        <f t="shared" si="45"/>
        <v>63</v>
      </c>
      <c r="AP60" s="126">
        <f t="shared" ref="AP60" si="46">IF(COUNTA(D60:AN60)=0,"",COUNTA(D60:AN60))</f>
        <v>7</v>
      </c>
      <c r="AQ60" s="181" t="s">
        <v>564</v>
      </c>
      <c r="AR60" s="181"/>
      <c r="AS60" s="26"/>
      <c r="AT60" s="37" t="s">
        <v>75</v>
      </c>
      <c r="AU60" s="45"/>
      <c r="AV60" s="124">
        <v>93</v>
      </c>
      <c r="AW60" s="45"/>
      <c r="AX60" s="158"/>
    </row>
    <row r="61" spans="1:50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/>
      <c r="AL61" s="151"/>
      <c r="AM61" s="151"/>
      <c r="AN61" s="151"/>
      <c r="AO61" s="151">
        <f t="shared" ref="AO61" si="47">IF(AO59="","",AO59/AO60)</f>
        <v>140.57142857142858</v>
      </c>
      <c r="AP61" s="29"/>
      <c r="AQ61" s="181"/>
      <c r="AR61" s="181"/>
      <c r="AS61" s="181"/>
      <c r="AT61" s="146" t="s">
        <v>76</v>
      </c>
      <c r="AU61" s="45"/>
      <c r="AV61" s="151">
        <f>IF(AV59="","",AV59/AV60)</f>
        <v>142.52688172043011</v>
      </c>
      <c r="AW61" s="45"/>
      <c r="AX61" s="154">
        <f>AO61-A61</f>
        <v>-2.8780096308186103</v>
      </c>
    </row>
    <row r="62" spans="1:50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58">
        <f t="shared" ref="AO62:AO63" si="48">IF(SUM(D62:AN62)=0,"",SUM(D62:AN62))</f>
        <v>753</v>
      </c>
      <c r="AP62" s="21"/>
      <c r="AQ62" s="26"/>
      <c r="AR62" s="26"/>
      <c r="AS62" s="26"/>
      <c r="AT62" s="43" t="s">
        <v>332</v>
      </c>
      <c r="AU62" s="45"/>
      <c r="AV62" s="152">
        <v>753</v>
      </c>
      <c r="AW62" s="45"/>
      <c r="AX62" s="163"/>
    </row>
    <row r="63" spans="1:50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58">
        <f t="shared" si="48"/>
        <v>5</v>
      </c>
      <c r="AP63" s="126">
        <f t="shared" ref="AP63" si="49">IF(COUNTA(D63:AN63)=0,"",COUNTA(D63:AN63))</f>
        <v>1</v>
      </c>
      <c r="AQ63" s="181" t="s">
        <v>408</v>
      </c>
      <c r="AR63" s="181"/>
      <c r="AS63" s="181"/>
      <c r="AT63" s="147" t="s">
        <v>46</v>
      </c>
      <c r="AU63" s="45"/>
      <c r="AV63" s="152">
        <v>5</v>
      </c>
      <c r="AW63" s="45"/>
      <c r="AX63" s="163"/>
    </row>
    <row r="64" spans="1:50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1">
        <f t="shared" ref="AO64" si="50">IF(AO62="","",AO62/AO63)</f>
        <v>150.6</v>
      </c>
      <c r="AP64" s="29"/>
      <c r="AQ64" s="26"/>
      <c r="AR64" s="26"/>
      <c r="AS64" s="26"/>
      <c r="AT64" s="148" t="s">
        <v>333</v>
      </c>
      <c r="AU64" s="45"/>
      <c r="AV64" s="151">
        <f>IF(AV62="","",AV62/AV63)</f>
        <v>150.6</v>
      </c>
      <c r="AW64" s="45"/>
      <c r="AX64" s="154"/>
    </row>
    <row r="65" spans="1:50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/>
      <c r="AL65" s="158"/>
      <c r="AM65" s="158"/>
      <c r="AN65" s="158"/>
      <c r="AO65" s="158">
        <f t="shared" ref="AO65:AO66" si="51">IF(SUM(D65:AN65)=0,"",SUM(D65:AN65))</f>
        <v>23191</v>
      </c>
      <c r="AP65" s="21"/>
      <c r="AQ65" s="26"/>
      <c r="AR65" s="26"/>
      <c r="AS65" s="26"/>
      <c r="AT65" s="41" t="s">
        <v>77</v>
      </c>
      <c r="AU65" s="45"/>
      <c r="AV65" s="124">
        <v>40130</v>
      </c>
      <c r="AW65" s="45"/>
      <c r="AX65" s="158"/>
    </row>
    <row r="66" spans="1:50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/>
      <c r="AL66" s="158"/>
      <c r="AM66" s="158"/>
      <c r="AN66" s="158"/>
      <c r="AO66" s="158">
        <f t="shared" si="51"/>
        <v>130</v>
      </c>
      <c r="AP66" s="126">
        <f t="shared" ref="AP66" si="52">IF(COUNTA(D66:AN66)=0,"",COUNTA(D66:AN66))</f>
        <v>14</v>
      </c>
      <c r="AQ66" s="181" t="s">
        <v>563</v>
      </c>
      <c r="AR66" s="181"/>
      <c r="AS66" s="181"/>
      <c r="AT66" s="31" t="s">
        <v>78</v>
      </c>
      <c r="AU66" s="45"/>
      <c r="AV66" s="124">
        <v>223</v>
      </c>
      <c r="AW66" s="45"/>
      <c r="AX66" s="158"/>
    </row>
    <row r="67" spans="1:50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203"/>
      <c r="AL67" s="203"/>
      <c r="AM67" s="203"/>
      <c r="AN67" s="203"/>
      <c r="AO67" s="151">
        <f t="shared" ref="AO67" si="53">IF(AO65="","",AO65/AO66)</f>
        <v>178.3923076923077</v>
      </c>
      <c r="AP67" s="29"/>
      <c r="AQ67" s="26"/>
      <c r="AR67" s="22"/>
      <c r="AS67" s="22"/>
      <c r="AT67" s="148" t="s">
        <v>79</v>
      </c>
      <c r="AU67" s="45"/>
      <c r="AV67" s="151">
        <f>IF(AV65="","",AV65/AV66)</f>
        <v>179.95515695067266</v>
      </c>
      <c r="AW67" s="45"/>
      <c r="AX67" s="154">
        <f>AO67-A67</f>
        <v>-7.5119985277879948</v>
      </c>
    </row>
    <row r="68" spans="1:50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>
        <f t="shared" ref="AO68:AO69" si="54">IF(SUM(D68:AN68)=0,"",SUM(D68:AN68))</f>
        <v>5929</v>
      </c>
      <c r="AP68" s="21"/>
      <c r="AQ68" s="26"/>
      <c r="AR68" s="26"/>
      <c r="AS68" s="26"/>
      <c r="AT68" s="43" t="s">
        <v>80</v>
      </c>
      <c r="AU68" s="45"/>
      <c r="AV68" s="124">
        <v>19338</v>
      </c>
      <c r="AW68" s="45"/>
      <c r="AX68" s="158"/>
    </row>
    <row r="69" spans="1:50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>
        <f t="shared" si="54"/>
        <v>32</v>
      </c>
      <c r="AP69" s="126">
        <f t="shared" ref="AP69" si="55">IF(COUNTA(D69:AN69)=0,"",COUNTA(D69:AN69))</f>
        <v>4</v>
      </c>
      <c r="AQ69" s="181" t="s">
        <v>432</v>
      </c>
      <c r="AR69" s="26"/>
      <c r="AS69" s="26"/>
      <c r="AT69" s="31" t="s">
        <v>81</v>
      </c>
      <c r="AU69" s="45"/>
      <c r="AV69" s="124">
        <v>104</v>
      </c>
      <c r="AW69" s="45"/>
      <c r="AX69" s="158"/>
    </row>
    <row r="70" spans="1:50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>
        <f t="shared" ref="AO70" si="56">IF(AO68="","",AO68/AO69)</f>
        <v>185.28125</v>
      </c>
      <c r="AP70" s="29"/>
      <c r="AQ70" s="26"/>
      <c r="AR70" s="26"/>
      <c r="AS70" s="26"/>
      <c r="AT70" s="148" t="s">
        <v>82</v>
      </c>
      <c r="AU70" s="45"/>
      <c r="AV70" s="151">
        <f>IF(AV68="","",AV68/AV69)</f>
        <v>185.94230769230768</v>
      </c>
      <c r="AW70" s="45"/>
      <c r="AX70" s="154">
        <f>AO70-A70</f>
        <v>1.9397865853658516</v>
      </c>
    </row>
    <row r="71" spans="1:50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v>995</v>
      </c>
      <c r="AL71" s="158"/>
      <c r="AM71" s="158">
        <v>1019</v>
      </c>
      <c r="AN71" s="158"/>
      <c r="AO71" s="158">
        <f t="shared" ref="AO71:AO72" si="57">IF(SUM(D71:AN71)=0,"",SUM(D71:AN71))</f>
        <v>14868</v>
      </c>
      <c r="AP71" s="21"/>
      <c r="AQ71" s="22"/>
      <c r="AR71" s="22"/>
      <c r="AS71" s="22"/>
      <c r="AT71" s="46" t="s">
        <v>80</v>
      </c>
      <c r="AU71" s="45"/>
      <c r="AV71" s="152">
        <v>26133</v>
      </c>
      <c r="AW71" s="45"/>
      <c r="AX71" s="158"/>
    </row>
    <row r="72" spans="1:50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v>6</v>
      </c>
      <c r="AL72" s="158"/>
      <c r="AM72" s="158">
        <v>6</v>
      </c>
      <c r="AN72" s="158"/>
      <c r="AO72" s="158">
        <f t="shared" si="57"/>
        <v>87</v>
      </c>
      <c r="AP72" s="126">
        <f t="shared" ref="AP72" si="58">IF(COUNTA(D72:AN72)=0,"",COUNTA(D72:AN72))</f>
        <v>10</v>
      </c>
      <c r="AQ72" s="181" t="s">
        <v>593</v>
      </c>
      <c r="AR72" s="181"/>
      <c r="AS72" s="181"/>
      <c r="AT72" s="37" t="s">
        <v>83</v>
      </c>
      <c r="AU72" s="45"/>
      <c r="AV72" s="152">
        <v>162</v>
      </c>
      <c r="AW72" s="45"/>
      <c r="AX72" s="158"/>
    </row>
    <row r="73" spans="1:50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>IF(AK71="","",AK71/AK72)</f>
        <v>165.83333333333334</v>
      </c>
      <c r="AL73" s="151"/>
      <c r="AM73" s="151">
        <f>IF(AM71="","",AM71/AM72)</f>
        <v>169.83333333333334</v>
      </c>
      <c r="AN73" s="151"/>
      <c r="AO73" s="151">
        <f t="shared" ref="AO73" si="59">IF(AO71="","",AO71/AO72)</f>
        <v>170.89655172413794</v>
      </c>
      <c r="AP73" s="29"/>
      <c r="AQ73" s="181" t="s">
        <v>592</v>
      </c>
      <c r="AR73" s="181"/>
      <c r="AS73" s="181"/>
      <c r="AT73" s="146" t="s">
        <v>84</v>
      </c>
      <c r="AU73" s="45"/>
      <c r="AV73" s="151">
        <f>IF(AV71="","",AV71/AV72)</f>
        <v>161.31481481481481</v>
      </c>
      <c r="AW73" s="45"/>
      <c r="AX73" s="178">
        <f>AO73-A73</f>
        <v>19.595181861124246</v>
      </c>
    </row>
    <row r="74" spans="1:50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>
        <v>426</v>
      </c>
      <c r="AO74" s="158">
        <f t="shared" ref="AO74:AO75" si="60">IF(SUM(D74:AN74)=0,"",SUM(D74:AN74))</f>
        <v>8280</v>
      </c>
      <c r="AP74" s="21"/>
      <c r="AQ74" s="45"/>
      <c r="AR74" s="45"/>
      <c r="AS74" s="45"/>
      <c r="AT74" s="46" t="s">
        <v>85</v>
      </c>
      <c r="AU74" s="45"/>
      <c r="AV74" s="124">
        <v>8301</v>
      </c>
      <c r="AW74" s="45"/>
      <c r="AX74" s="158"/>
    </row>
    <row r="75" spans="1:50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>
        <v>3</v>
      </c>
      <c r="AO75" s="158">
        <f t="shared" si="60"/>
        <v>55</v>
      </c>
      <c r="AP75" s="126">
        <f t="shared" ref="AP75" si="61">IF(COUNTA(D75:AN75)=0,"",COUNTA(D75:AN75))</f>
        <v>5</v>
      </c>
      <c r="AQ75" s="235" t="s">
        <v>596</v>
      </c>
      <c r="AR75" s="257"/>
      <c r="AS75" s="257"/>
      <c r="AT75" s="37" t="s">
        <v>86</v>
      </c>
      <c r="AU75" s="45"/>
      <c r="AV75" s="124">
        <v>55</v>
      </c>
      <c r="AW75" s="45"/>
      <c r="AX75" s="158"/>
    </row>
    <row r="76" spans="1:50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>
        <f>IF(AN74="","",AN74/AN75)</f>
        <v>142</v>
      </c>
      <c r="AO76" s="151">
        <f t="shared" ref="AO76" si="62">IF(AO74="","",AO74/AO75)</f>
        <v>150.54545454545453</v>
      </c>
      <c r="AP76" s="29"/>
      <c r="AQ76" s="22"/>
      <c r="AR76" s="22"/>
      <c r="AS76" s="22"/>
      <c r="AT76" s="146" t="s">
        <v>87</v>
      </c>
      <c r="AU76" s="45"/>
      <c r="AV76" s="151">
        <f>IF(AV74="","",AV74/AV75)</f>
        <v>150.92727272727274</v>
      </c>
      <c r="AW76" s="45"/>
      <c r="AX76" s="154">
        <f>AO76-A76</f>
        <v>-0.45454545454546746</v>
      </c>
    </row>
    <row r="77" spans="1:50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>
        <f t="shared" ref="AO77:AO78" si="63">IF(SUM(D77:AN77)=0,"",SUM(D77:AN77))</f>
        <v>641</v>
      </c>
      <c r="AP77" s="21"/>
      <c r="AQ77" s="32"/>
      <c r="AR77" s="45"/>
      <c r="AS77" s="45"/>
      <c r="AT77" s="43" t="s">
        <v>88</v>
      </c>
      <c r="AU77" s="45"/>
      <c r="AV77" s="152">
        <v>983</v>
      </c>
      <c r="AW77" s="45"/>
      <c r="AX77" s="158"/>
    </row>
    <row r="78" spans="1:50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>
        <f t="shared" si="63"/>
        <v>4</v>
      </c>
      <c r="AP78" s="126">
        <f t="shared" ref="AP78" si="64">IF(COUNTA(D78:AN78)=0,"",COUNTA(D78:AN78))</f>
        <v>1</v>
      </c>
      <c r="AQ78" s="181" t="s">
        <v>416</v>
      </c>
      <c r="AR78" s="181"/>
      <c r="AS78" s="181"/>
      <c r="AT78" s="31" t="s">
        <v>89</v>
      </c>
      <c r="AU78" s="45"/>
      <c r="AV78" s="152">
        <v>6</v>
      </c>
      <c r="AW78" s="45"/>
      <c r="AX78" s="158"/>
    </row>
    <row r="79" spans="1:50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1">
        <f t="shared" ref="AO79" si="65">IF(AO77="","",AO77/AO78)</f>
        <v>160.25</v>
      </c>
      <c r="AP79" s="29"/>
      <c r="AQ79" s="26"/>
      <c r="AR79" s="26"/>
      <c r="AS79" s="26"/>
      <c r="AT79" s="148" t="s">
        <v>90</v>
      </c>
      <c r="AU79" s="45"/>
      <c r="AV79" s="151">
        <f>IF(AV77="","",AV77/AV78)</f>
        <v>163.83333333333334</v>
      </c>
      <c r="AW79" s="45"/>
      <c r="AX79" s="154">
        <f>AO79-A79</f>
        <v>-1.5833333333333428</v>
      </c>
    </row>
    <row r="80" spans="1:50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>
        <f t="shared" ref="AO80:AO81" si="66">IF(SUM(D80:AN80)=0,"",SUM(D80:AN80))</f>
        <v>2312</v>
      </c>
      <c r="AP80" s="21"/>
      <c r="AQ80" s="22"/>
      <c r="AR80" s="22"/>
      <c r="AS80" s="22"/>
      <c r="AT80" s="43" t="s">
        <v>91</v>
      </c>
      <c r="AU80" s="45"/>
      <c r="AV80" s="152">
        <v>6905</v>
      </c>
      <c r="AW80" s="45"/>
      <c r="AX80" s="158"/>
    </row>
    <row r="81" spans="1:50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>
        <f t="shared" si="66"/>
        <v>13</v>
      </c>
      <c r="AP81" s="126">
        <f t="shared" ref="AP81" si="67">IF(COUNTA(D81:AN81)=0,"",COUNTA(D81:AN81))</f>
        <v>2</v>
      </c>
      <c r="AQ81" s="181" t="s">
        <v>406</v>
      </c>
      <c r="AR81" s="181"/>
      <c r="AS81" s="181"/>
      <c r="AT81" s="31" t="s">
        <v>92</v>
      </c>
      <c r="AU81" s="45"/>
      <c r="AV81" s="152">
        <v>38</v>
      </c>
      <c r="AW81" s="45"/>
      <c r="AX81" s="158"/>
    </row>
    <row r="82" spans="1:50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1">
        <f t="shared" ref="AO82" si="68">IF(AO80="","",AO80/AO81)</f>
        <v>177.84615384615384</v>
      </c>
      <c r="AP82" s="29"/>
      <c r="AQ82" s="26"/>
      <c r="AR82" s="26"/>
      <c r="AS82" s="26"/>
      <c r="AT82" s="148" t="s">
        <v>93</v>
      </c>
      <c r="AU82" s="45"/>
      <c r="AV82" s="151">
        <f>IF(AV80="","",AV80/AV81)</f>
        <v>181.71052631578948</v>
      </c>
      <c r="AW82" s="45"/>
      <c r="AX82" s="154">
        <f>AO82-A82</f>
        <v>-3.605459057071954</v>
      </c>
    </row>
    <row r="83" spans="1:50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/>
      <c r="AL83" s="158"/>
      <c r="AM83" s="158"/>
      <c r="AN83" s="158">
        <v>1073</v>
      </c>
      <c r="AO83" s="158">
        <f t="shared" ref="AO83:AO84" si="69">IF(SUM(D83:AN83)=0,"",SUM(D83:AN83))</f>
        <v>4799</v>
      </c>
      <c r="AP83" s="21"/>
      <c r="AQ83" s="45"/>
      <c r="AR83" s="45"/>
      <c r="AS83" s="45"/>
      <c r="AT83" s="46" t="s">
        <v>94</v>
      </c>
      <c r="AU83" s="45"/>
      <c r="AV83" s="124">
        <v>6038</v>
      </c>
      <c r="AW83" s="45"/>
      <c r="AX83" s="158"/>
    </row>
    <row r="84" spans="1:50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/>
      <c r="AL84" s="158"/>
      <c r="AM84" s="158"/>
      <c r="AN84" s="158">
        <v>7</v>
      </c>
      <c r="AO84" s="158">
        <f t="shared" si="69"/>
        <v>30</v>
      </c>
      <c r="AP84" s="126">
        <f t="shared" ref="AP84" si="70">IF(COUNTA(D84:AN84)=0,"",COUNTA(D84:AN84))</f>
        <v>4</v>
      </c>
      <c r="AQ84" s="235" t="s">
        <v>597</v>
      </c>
      <c r="AR84" s="257"/>
      <c r="AS84" s="257"/>
      <c r="AT84" s="37" t="s">
        <v>95</v>
      </c>
      <c r="AU84" s="45"/>
      <c r="AV84" s="124">
        <v>37</v>
      </c>
      <c r="AW84" s="45"/>
      <c r="AX84" s="158"/>
    </row>
    <row r="85" spans="1:50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/>
      <c r="AL85" s="151"/>
      <c r="AM85" s="151"/>
      <c r="AN85" s="151">
        <f>IF(AN83="","",AN83/AN84)</f>
        <v>153.28571428571428</v>
      </c>
      <c r="AO85" s="151">
        <f t="shared" ref="AO85" si="71">IF(AO83="","",AO83/AO84)</f>
        <v>159.96666666666667</v>
      </c>
      <c r="AP85" s="29"/>
      <c r="AQ85" s="26"/>
      <c r="AR85" s="26"/>
      <c r="AS85" s="26"/>
      <c r="AT85" s="146" t="s">
        <v>96</v>
      </c>
      <c r="AU85" s="45"/>
      <c r="AV85" s="151">
        <f>IF(AV83="","",AV83/AV84)</f>
        <v>163.18918918918919</v>
      </c>
      <c r="AW85" s="45"/>
      <c r="AX85" s="154">
        <f>AO85-A85</f>
        <v>-7.2666666666666515</v>
      </c>
    </row>
    <row r="86" spans="1:50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>
        <f t="shared" ref="AO86:AO87" si="72">IF(SUM(D86:AN86)=0,"",SUM(D86:AN86))</f>
        <v>995</v>
      </c>
      <c r="AP86" s="21"/>
      <c r="AQ86" s="26"/>
      <c r="AR86" s="26"/>
      <c r="AS86" s="26"/>
      <c r="AT86" s="43" t="s">
        <v>97</v>
      </c>
      <c r="AU86" s="45"/>
      <c r="AV86" s="124">
        <v>3816</v>
      </c>
      <c r="AW86" s="45"/>
      <c r="AX86" s="163"/>
    </row>
    <row r="87" spans="1:50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>
        <f t="shared" si="72"/>
        <v>6</v>
      </c>
      <c r="AP87" s="126">
        <f t="shared" ref="AP87" si="73">IF(COUNTA(D87:AN87)=0,"",COUNTA(D87:AN87))</f>
        <v>1</v>
      </c>
      <c r="AQ87" s="181" t="s">
        <v>443</v>
      </c>
      <c r="AR87" s="181"/>
      <c r="AS87" s="181"/>
      <c r="AT87" s="31" t="s">
        <v>98</v>
      </c>
      <c r="AU87" s="45"/>
      <c r="AV87" s="126">
        <v>23</v>
      </c>
      <c r="AW87" s="45"/>
      <c r="AX87" s="158"/>
    </row>
    <row r="88" spans="1:50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>
        <f t="shared" ref="AO88" si="74">IF(AO86="","",AO86/AO87)</f>
        <v>165.83333333333334</v>
      </c>
      <c r="AP88" s="29"/>
      <c r="AQ88" s="26"/>
      <c r="AR88" s="26"/>
      <c r="AS88" s="26"/>
      <c r="AT88" s="148" t="s">
        <v>99</v>
      </c>
      <c r="AU88" s="45"/>
      <c r="AV88" s="151">
        <f>IF(AV86="","",AV86/AV87)</f>
        <v>165.91304347826087</v>
      </c>
      <c r="AW88" s="45"/>
      <c r="AX88" s="154">
        <f>AO88-A88</f>
        <v>0.41869918699188702</v>
      </c>
    </row>
    <row r="89" spans="1:50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/>
      <c r="AL89" s="158"/>
      <c r="AM89" s="158"/>
      <c r="AN89" s="158"/>
      <c r="AO89" s="158">
        <f t="shared" ref="AO89:AO90" si="75">IF(SUM(D89:AN89)=0,"",SUM(D89:AN89))</f>
        <v>6672</v>
      </c>
      <c r="AP89" s="21"/>
      <c r="AQ89" s="26"/>
      <c r="AR89" s="26"/>
      <c r="AS89" s="26"/>
      <c r="AT89" s="46" t="s">
        <v>100</v>
      </c>
      <c r="AU89" s="45"/>
      <c r="AV89" s="152">
        <v>12024</v>
      </c>
      <c r="AW89" s="45"/>
      <c r="AX89" s="158"/>
    </row>
    <row r="90" spans="1:50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/>
      <c r="AL90" s="158"/>
      <c r="AM90" s="158"/>
      <c r="AN90" s="158"/>
      <c r="AO90" s="158">
        <f t="shared" si="75"/>
        <v>47</v>
      </c>
      <c r="AP90" s="126">
        <f t="shared" ref="AP90" si="76">IF(COUNTA(D90:AN90)=0,"",COUNTA(D90:AN90))</f>
        <v>5</v>
      </c>
      <c r="AQ90" s="181" t="s">
        <v>562</v>
      </c>
      <c r="AR90" s="181"/>
      <c r="AS90" s="181"/>
      <c r="AT90" s="37" t="s">
        <v>101</v>
      </c>
      <c r="AU90" s="45"/>
      <c r="AV90" s="152">
        <v>85</v>
      </c>
      <c r="AW90" s="45"/>
      <c r="AX90" s="158"/>
    </row>
    <row r="91" spans="1:50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/>
      <c r="AL91" s="151"/>
      <c r="AM91" s="151"/>
      <c r="AN91" s="151"/>
      <c r="AO91" s="151">
        <f t="shared" ref="AO91" si="77">IF(AO89="","",AO89/AO90)</f>
        <v>141.95744680851064</v>
      </c>
      <c r="AP91" s="29"/>
      <c r="AQ91" s="181"/>
      <c r="AR91" s="181"/>
      <c r="AS91" s="181"/>
      <c r="AT91" s="146" t="s">
        <v>102</v>
      </c>
      <c r="AU91" s="45"/>
      <c r="AV91" s="151">
        <f>IF(AV89="","",AV89/AV90)</f>
        <v>141.45882352941177</v>
      </c>
      <c r="AW91" s="45"/>
      <c r="AX91" s="154">
        <f>AO91-A91</f>
        <v>4.1003039513677777</v>
      </c>
    </row>
    <row r="92" spans="1:50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/>
      <c r="AL92" s="158"/>
      <c r="AM92" s="158"/>
      <c r="AN92" s="158">
        <v>1179</v>
      </c>
      <c r="AO92" s="158">
        <f t="shared" ref="AO92:AO93" si="78">IF(SUM(D92:AN92)=0,"",SUM(D92:AN92))</f>
        <v>10134</v>
      </c>
      <c r="AP92" s="21"/>
      <c r="AQ92" s="181"/>
      <c r="AR92" s="26"/>
      <c r="AS92" s="26"/>
      <c r="AT92" s="46" t="s">
        <v>103</v>
      </c>
      <c r="AU92" s="45"/>
      <c r="AV92" s="126">
        <v>12353</v>
      </c>
      <c r="AW92" s="45"/>
      <c r="AX92" s="158"/>
    </row>
    <row r="93" spans="1:50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/>
      <c r="AL93" s="158"/>
      <c r="AM93" s="158"/>
      <c r="AN93" s="158">
        <v>7</v>
      </c>
      <c r="AO93" s="158">
        <f t="shared" si="78"/>
        <v>64</v>
      </c>
      <c r="AP93" s="126">
        <f t="shared" ref="AP93" si="79">IF(COUNTA(D93:AN93)=0,"",COUNTA(D93:AN93))</f>
        <v>6</v>
      </c>
      <c r="AQ93" s="235" t="s">
        <v>603</v>
      </c>
      <c r="AR93" s="257"/>
      <c r="AS93" s="257"/>
      <c r="AT93" s="37" t="s">
        <v>104</v>
      </c>
      <c r="AU93" s="45"/>
      <c r="AV93" s="126">
        <v>76</v>
      </c>
      <c r="AW93" s="45"/>
      <c r="AX93" s="158"/>
    </row>
    <row r="94" spans="1:50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/>
      <c r="AL94" s="151"/>
      <c r="AM94" s="151"/>
      <c r="AN94" s="151">
        <f>IF(AN92="","",AN92/AN93)</f>
        <v>168.42857142857142</v>
      </c>
      <c r="AO94" s="151">
        <f t="shared" ref="AO94" si="80">IF(AO92="","",AO92/AO93)</f>
        <v>158.34375</v>
      </c>
      <c r="AP94" s="29"/>
      <c r="AQ94" s="26"/>
      <c r="AR94" s="26"/>
      <c r="AS94" s="26"/>
      <c r="AT94" s="146" t="s">
        <v>105</v>
      </c>
      <c r="AU94" s="45"/>
      <c r="AV94" s="151">
        <f>IF(AV92="","",AV92/AV93)</f>
        <v>162.53947368421052</v>
      </c>
      <c r="AW94" s="45"/>
      <c r="AX94" s="154">
        <f>AO94-A94</f>
        <v>4.4448735955056122</v>
      </c>
    </row>
    <row r="95" spans="1:50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/>
      <c r="AL95" s="158"/>
      <c r="AM95" s="158">
        <v>990</v>
      </c>
      <c r="AN95" s="158">
        <v>1188</v>
      </c>
      <c r="AO95" s="158">
        <f t="shared" ref="AO95:AO96" si="81">IF(SUM(D95:AN95)=0,"",SUM(D95:AN95))</f>
        <v>13903</v>
      </c>
      <c r="AP95" s="21"/>
      <c r="AQ95" s="26"/>
      <c r="AR95" s="26"/>
      <c r="AS95" s="26"/>
      <c r="AT95" s="46" t="s">
        <v>106</v>
      </c>
      <c r="AU95" s="45"/>
      <c r="AV95" s="124">
        <v>18246</v>
      </c>
      <c r="AW95" s="45"/>
      <c r="AX95" s="158"/>
    </row>
    <row r="96" spans="1:50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/>
      <c r="AL96" s="158"/>
      <c r="AM96" s="158">
        <v>6</v>
      </c>
      <c r="AN96" s="158">
        <v>7</v>
      </c>
      <c r="AO96" s="158">
        <f t="shared" si="81"/>
        <v>86</v>
      </c>
      <c r="AP96" s="126">
        <f t="shared" ref="AP96" si="82">IF(COUNTA(D96:AN96)=0,"",COUNTA(D96:AN96))</f>
        <v>10</v>
      </c>
      <c r="AQ96" s="235" t="s">
        <v>602</v>
      </c>
      <c r="AR96" s="235"/>
      <c r="AS96" s="235"/>
      <c r="AT96" s="37" t="s">
        <v>107</v>
      </c>
      <c r="AU96" s="45"/>
      <c r="AV96" s="124">
        <v>112</v>
      </c>
      <c r="AW96" s="45"/>
      <c r="AX96" s="158"/>
    </row>
    <row r="97" spans="1:50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/>
      <c r="AL97" s="151"/>
      <c r="AM97" s="151">
        <f>IF(AM95="","",AM95/AM96)</f>
        <v>165</v>
      </c>
      <c r="AN97" s="151">
        <f>IF(AN95="","",AN95/AN96)</f>
        <v>169.71428571428572</v>
      </c>
      <c r="AO97" s="151">
        <f t="shared" ref="AO97" si="83">IF(AO95="","",AO95/AO96)</f>
        <v>161.66279069767441</v>
      </c>
      <c r="AP97" s="29"/>
      <c r="AQ97" s="185"/>
      <c r="AR97" s="181"/>
      <c r="AS97" s="181"/>
      <c r="AT97" s="146" t="s">
        <v>108</v>
      </c>
      <c r="AU97" s="45"/>
      <c r="AV97" s="151">
        <f>IF(AV95="","",AV95/AV96)</f>
        <v>162.91071428571428</v>
      </c>
      <c r="AW97" s="45"/>
      <c r="AX97" s="154">
        <f>AO97-A97</f>
        <v>-6.3920038228735336</v>
      </c>
    </row>
    <row r="98" spans="1:50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/>
      <c r="AL98" s="158"/>
      <c r="AM98" s="158"/>
      <c r="AN98" s="158"/>
      <c r="AO98" s="158">
        <f t="shared" ref="AO98:AO99" si="84">IF(SUM(D98:AN98)=0,"",SUM(D98:AN98))</f>
        <v>21390</v>
      </c>
      <c r="AP98" s="21"/>
      <c r="AQ98" s="22"/>
      <c r="AR98" s="23"/>
      <c r="AS98" s="23"/>
      <c r="AT98" s="43" t="s">
        <v>106</v>
      </c>
      <c r="AU98" s="45"/>
      <c r="AV98" s="152">
        <v>38053</v>
      </c>
      <c r="AW98" s="45"/>
      <c r="AX98" s="158"/>
    </row>
    <row r="99" spans="1:50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/>
      <c r="AL99" s="158"/>
      <c r="AM99" s="158"/>
      <c r="AN99" s="158"/>
      <c r="AO99" s="158">
        <f t="shared" si="84"/>
        <v>112</v>
      </c>
      <c r="AP99" s="126">
        <f t="shared" ref="AP99" si="85">IF(COUNTA(D99:AN99)=0,"",COUNTA(D99:AN99))</f>
        <v>10</v>
      </c>
      <c r="AQ99" s="181" t="s">
        <v>546</v>
      </c>
      <c r="AR99" s="181"/>
      <c r="AS99" s="181"/>
      <c r="AT99" s="31" t="s">
        <v>109</v>
      </c>
      <c r="AU99" s="45"/>
      <c r="AV99" s="152">
        <v>195</v>
      </c>
      <c r="AW99" s="45"/>
      <c r="AX99" s="158"/>
    </row>
    <row r="100" spans="1:50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/>
      <c r="AL100" s="151"/>
      <c r="AM100" s="151"/>
      <c r="AN100" s="151"/>
      <c r="AO100" s="151">
        <f t="shared" ref="AO100" si="86">IF(AO98="","",AO98/AO99)</f>
        <v>190.98214285714286</v>
      </c>
      <c r="AP100" s="29"/>
      <c r="AQ100" s="226"/>
      <c r="AR100" s="48"/>
      <c r="AS100" s="227"/>
      <c r="AT100" s="148" t="s">
        <v>110</v>
      </c>
      <c r="AU100" s="45"/>
      <c r="AV100" s="151">
        <f>IF(AV98="","",AV98/AV99)</f>
        <v>195.14358974358976</v>
      </c>
      <c r="AW100" s="45"/>
      <c r="AX100" s="154">
        <f>AO100-A100</f>
        <v>-0.8471254355400788</v>
      </c>
    </row>
    <row r="101" spans="1:50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/>
      <c r="AL101" s="158"/>
      <c r="AM101" s="158"/>
      <c r="AN101" s="158"/>
      <c r="AO101" s="158">
        <f t="shared" ref="AO101:AO102" si="87">IF(SUM(D101:AN101)=0,"",SUM(D101:AN101))</f>
        <v>19279</v>
      </c>
      <c r="AP101" s="21"/>
      <c r="AQ101" s="181"/>
      <c r="AR101" s="181"/>
      <c r="AS101" s="181"/>
      <c r="AT101" s="46" t="s">
        <v>106</v>
      </c>
      <c r="AU101" s="45"/>
      <c r="AV101" s="124">
        <v>26968</v>
      </c>
      <c r="AW101" s="45"/>
      <c r="AX101" s="158"/>
    </row>
    <row r="102" spans="1:50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/>
      <c r="AL102" s="158"/>
      <c r="AM102" s="158"/>
      <c r="AN102" s="158"/>
      <c r="AO102" s="158">
        <f t="shared" si="87"/>
        <v>109</v>
      </c>
      <c r="AP102" s="126">
        <f t="shared" ref="AP102" si="88">IF(COUNTA(D102:AN102)=0,"",COUNTA(D102:AN102))</f>
        <v>10</v>
      </c>
      <c r="AQ102" s="181" t="s">
        <v>570</v>
      </c>
      <c r="AR102" s="181"/>
      <c r="AS102" s="181"/>
      <c r="AT102" s="37" t="s">
        <v>111</v>
      </c>
      <c r="AU102" s="45"/>
      <c r="AV102" s="124">
        <v>155</v>
      </c>
      <c r="AW102" s="45"/>
      <c r="AX102" s="158"/>
    </row>
    <row r="103" spans="1:50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/>
      <c r="AL103" s="151"/>
      <c r="AM103" s="151"/>
      <c r="AN103" s="151"/>
      <c r="AO103" s="151">
        <f t="shared" ref="AO103" si="89">IF(AO101="","",AO101/AO102)</f>
        <v>176.87155963302752</v>
      </c>
      <c r="AP103" s="29"/>
      <c r="AQ103" s="181"/>
      <c r="AR103" s="181"/>
      <c r="AS103" s="181"/>
      <c r="AT103" s="146" t="s">
        <v>112</v>
      </c>
      <c r="AU103" s="45"/>
      <c r="AV103" s="151">
        <f>IF(AV101="","",AV101/AV102)</f>
        <v>173.98709677419356</v>
      </c>
      <c r="AW103" s="45"/>
      <c r="AX103" s="154">
        <f>AO103-A103</f>
        <v>2.0985866600545364</v>
      </c>
    </row>
    <row r="104" spans="1:50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>
        <f t="shared" ref="AO104:AO105" si="90">IF(SUM(D104:AN104)=0,"",SUM(D104:AN104))</f>
        <v>7142</v>
      </c>
      <c r="AP104" s="21"/>
      <c r="AQ104" s="26"/>
      <c r="AR104" s="26"/>
      <c r="AS104" s="26"/>
      <c r="AT104" s="46" t="s">
        <v>113</v>
      </c>
      <c r="AU104" s="45"/>
      <c r="AV104" s="124">
        <v>12391</v>
      </c>
      <c r="AW104" s="45"/>
      <c r="AX104" s="158"/>
    </row>
    <row r="105" spans="1:50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>
        <f t="shared" si="90"/>
        <v>44</v>
      </c>
      <c r="AP105" s="126">
        <f t="shared" ref="AP105" si="91">IF(COUNTA(D105:AN105)=0,"",COUNTA(D105:AN105))</f>
        <v>5</v>
      </c>
      <c r="AQ105" s="181" t="s">
        <v>514</v>
      </c>
      <c r="AR105" s="181"/>
      <c r="AS105" s="181"/>
      <c r="AT105" s="37" t="s">
        <v>114</v>
      </c>
      <c r="AU105" s="45"/>
      <c r="AV105" s="124">
        <v>74</v>
      </c>
      <c r="AW105" s="45"/>
      <c r="AX105" s="158"/>
    </row>
    <row r="106" spans="1:50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>
        <f t="shared" ref="AO106" si="92">IF(AO104="","",AO104/AO105)</f>
        <v>162.31818181818181</v>
      </c>
      <c r="AP106" s="29"/>
      <c r="AQ106" s="26"/>
      <c r="AR106" s="26"/>
      <c r="AS106" s="26"/>
      <c r="AT106" s="146" t="s">
        <v>115</v>
      </c>
      <c r="AU106" s="45"/>
      <c r="AV106" s="151">
        <f>IF(AV104="","",AV104/AV105)</f>
        <v>167.44594594594594</v>
      </c>
      <c r="AW106" s="45"/>
      <c r="AX106" s="154">
        <f>AO106-A106</f>
        <v>-10.1131907308378</v>
      </c>
    </row>
    <row r="107" spans="1:50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/>
      <c r="AL107" s="158"/>
      <c r="AM107" s="158"/>
      <c r="AN107" s="158"/>
      <c r="AO107" s="158">
        <f t="shared" ref="AO107:AO108" si="93">IF(SUM(D107:AN107)=0,"",SUM(D107:AN107))</f>
        <v>7072</v>
      </c>
      <c r="AP107" s="21"/>
      <c r="AQ107" s="26"/>
      <c r="AR107" s="26"/>
      <c r="AS107" s="26"/>
      <c r="AT107" s="46" t="s">
        <v>116</v>
      </c>
      <c r="AU107" s="45"/>
      <c r="AV107" s="124">
        <v>18031</v>
      </c>
      <c r="AW107" s="45"/>
      <c r="AX107" s="158"/>
    </row>
    <row r="108" spans="1:50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/>
      <c r="AL108" s="158"/>
      <c r="AM108" s="158"/>
      <c r="AN108" s="158"/>
      <c r="AO108" s="158">
        <f t="shared" si="93"/>
        <v>41</v>
      </c>
      <c r="AP108" s="126">
        <f t="shared" ref="AP108" si="94">IF(COUNTA(D108:AN108)=0,"",COUNTA(D108:AN108))</f>
        <v>4</v>
      </c>
      <c r="AQ108" s="181" t="s">
        <v>561</v>
      </c>
      <c r="AR108" s="26"/>
      <c r="AS108" s="26"/>
      <c r="AT108" s="37" t="s">
        <v>117</v>
      </c>
      <c r="AU108" s="45"/>
      <c r="AV108" s="124">
        <v>109</v>
      </c>
      <c r="AW108" s="45"/>
      <c r="AX108" s="158"/>
    </row>
    <row r="109" spans="1:50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4"/>
      <c r="AL109" s="154"/>
      <c r="AM109" s="154"/>
      <c r="AN109" s="154"/>
      <c r="AO109" s="151">
        <f t="shared" ref="AO109" si="95">IF(AO107="","",AO107/AO108)</f>
        <v>172.48780487804879</v>
      </c>
      <c r="AP109" s="29"/>
      <c r="AQ109" s="26"/>
      <c r="AR109" s="26"/>
      <c r="AS109" s="26"/>
      <c r="AT109" s="146" t="s">
        <v>118</v>
      </c>
      <c r="AU109" s="45"/>
      <c r="AV109" s="151">
        <f>IF(AV107="","",AV107/AV108)</f>
        <v>165.42201834862385</v>
      </c>
      <c r="AW109" s="45"/>
      <c r="AX109" s="154">
        <f>AO109-A109</f>
        <v>10.083549558899847</v>
      </c>
    </row>
    <row r="110" spans="1:50" x14ac:dyDescent="0.25">
      <c r="A110" s="196"/>
      <c r="B110" s="43" t="s">
        <v>371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/>
      <c r="AL110" s="158">
        <v>1503</v>
      </c>
      <c r="AM110" s="158"/>
      <c r="AN110" s="158"/>
      <c r="AO110" s="158">
        <f t="shared" ref="AO110:AO111" si="96">IF(SUM(D110:AN110)=0,"",SUM(D110:AN110))</f>
        <v>13120</v>
      </c>
      <c r="AP110" s="21"/>
      <c r="AQ110" s="26"/>
      <c r="AR110" s="26"/>
      <c r="AS110" s="26"/>
      <c r="AT110" s="43" t="s">
        <v>371</v>
      </c>
      <c r="AU110" s="45"/>
      <c r="AV110" s="152">
        <v>7497</v>
      </c>
      <c r="AW110" s="45"/>
      <c r="AX110" s="163"/>
    </row>
    <row r="111" spans="1:50" x14ac:dyDescent="0.25">
      <c r="A111" s="196"/>
      <c r="B111" s="43" t="s">
        <v>372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/>
      <c r="AL111" s="158">
        <v>9</v>
      </c>
      <c r="AM111" s="158"/>
      <c r="AN111" s="158"/>
      <c r="AO111" s="158">
        <f t="shared" si="96"/>
        <v>73</v>
      </c>
      <c r="AP111" s="126">
        <f t="shared" ref="AP111" si="97">IF(COUNTA(D111:AN111)=0,"",COUNTA(D111:AN111))</f>
        <v>7</v>
      </c>
      <c r="AQ111" s="181" t="s">
        <v>579</v>
      </c>
      <c r="AR111" s="181"/>
      <c r="AS111" s="181"/>
      <c r="AT111" s="43" t="s">
        <v>372</v>
      </c>
      <c r="AU111" s="45"/>
      <c r="AV111" s="152">
        <v>41</v>
      </c>
      <c r="AW111" s="45"/>
      <c r="AX111" s="163"/>
    </row>
    <row r="112" spans="1:50" x14ac:dyDescent="0.25">
      <c r="A112" s="151"/>
      <c r="B112" s="148" t="s">
        <v>373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/>
      <c r="AL112" s="151">
        <f>IF(AL110="","",AL110/AL111)</f>
        <v>167</v>
      </c>
      <c r="AM112" s="151"/>
      <c r="AN112" s="151"/>
      <c r="AO112" s="151">
        <f t="shared" ref="AO112" si="98">IF(AO110="","",AO110/AO111)</f>
        <v>179.72602739726028</v>
      </c>
      <c r="AP112" s="29"/>
      <c r="AQ112" s="26"/>
      <c r="AR112" s="26"/>
      <c r="AS112" s="26"/>
      <c r="AT112" s="148" t="s">
        <v>373</v>
      </c>
      <c r="AU112" s="45"/>
      <c r="AV112" s="151">
        <f>IF(AV110="","",AV110/AV111)</f>
        <v>182.85365853658536</v>
      </c>
      <c r="AW112" s="45"/>
      <c r="AX112" s="154"/>
    </row>
    <row r="113" spans="1:50" x14ac:dyDescent="0.25">
      <c r="A113" s="196"/>
      <c r="B113" s="43" t="s">
        <v>360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58" t="str">
        <f t="shared" ref="AO113:AO114" si="99">IF(SUM(D113:AN113)=0,"",SUM(D113:AN113))</f>
        <v/>
      </c>
      <c r="AP113" s="21"/>
      <c r="AQ113" s="26"/>
      <c r="AR113" s="26"/>
      <c r="AS113" s="26"/>
      <c r="AT113" s="43" t="s">
        <v>360</v>
      </c>
      <c r="AU113" s="45"/>
      <c r="AV113" s="152">
        <v>0</v>
      </c>
      <c r="AW113" s="45"/>
      <c r="AX113" s="163"/>
    </row>
    <row r="114" spans="1:50" x14ac:dyDescent="0.25">
      <c r="A114" s="196"/>
      <c r="B114" s="43" t="s">
        <v>361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58" t="str">
        <f t="shared" si="99"/>
        <v/>
      </c>
      <c r="AP114" s="126" t="str">
        <f t="shared" ref="AP114" si="100">IF(COUNTA(D114:AN114)=0,"",COUNTA(D114:AN114))</f>
        <v/>
      </c>
      <c r="AQ114" s="26"/>
      <c r="AR114" s="26"/>
      <c r="AS114" s="26"/>
      <c r="AT114" s="43" t="s">
        <v>361</v>
      </c>
      <c r="AU114" s="45"/>
      <c r="AV114" s="196"/>
      <c r="AW114" s="45"/>
      <c r="AX114" s="163"/>
    </row>
    <row r="115" spans="1:50" x14ac:dyDescent="0.25">
      <c r="A115" s="151"/>
      <c r="B115" s="148" t="s">
        <v>362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1" t="str">
        <f t="shared" ref="AO115" si="101">IF(AO113="","",AO113/AO114)</f>
        <v/>
      </c>
      <c r="AP115" s="29"/>
      <c r="AQ115" s="26"/>
      <c r="AR115" s="26"/>
      <c r="AS115" s="26"/>
      <c r="AT115" s="148" t="s">
        <v>362</v>
      </c>
      <c r="AU115" s="45"/>
      <c r="AV115" s="151"/>
      <c r="AW115" s="45"/>
      <c r="AX115" s="154"/>
    </row>
    <row r="116" spans="1:50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/>
      <c r="AL116" s="158"/>
      <c r="AM116" s="158"/>
      <c r="AN116" s="158"/>
      <c r="AO116" s="158">
        <f t="shared" ref="AO116:AO117" si="102">IF(SUM(D116:AN116)=0,"",SUM(D116:AN116))</f>
        <v>4614</v>
      </c>
      <c r="AP116" s="21"/>
      <c r="AQ116" s="26"/>
      <c r="AR116" s="26"/>
      <c r="AS116" s="26"/>
      <c r="AT116" s="43" t="s">
        <v>119</v>
      </c>
      <c r="AU116" s="45"/>
      <c r="AV116" s="152">
        <v>6993</v>
      </c>
      <c r="AW116" s="45"/>
      <c r="AX116" s="163" t="s">
        <v>120</v>
      </c>
    </row>
    <row r="117" spans="1:50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/>
      <c r="AL117" s="158"/>
      <c r="AM117" s="158"/>
      <c r="AN117" s="158"/>
      <c r="AO117" s="158">
        <f t="shared" si="102"/>
        <v>30</v>
      </c>
      <c r="AP117" s="126">
        <f t="shared" ref="AP117" si="103">IF(COUNTA(D117:AN117)=0,"",COUNTA(D117:AN117))</f>
        <v>4</v>
      </c>
      <c r="AQ117" s="181" t="s">
        <v>560</v>
      </c>
      <c r="AR117" s="219"/>
      <c r="AS117" s="219"/>
      <c r="AT117" s="31" t="s">
        <v>121</v>
      </c>
      <c r="AU117" s="45"/>
      <c r="AV117" s="152">
        <v>45</v>
      </c>
      <c r="AW117" s="45"/>
      <c r="AX117" s="163"/>
    </row>
    <row r="118" spans="1:50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/>
      <c r="AL118" s="151"/>
      <c r="AM118" s="151"/>
      <c r="AN118" s="151"/>
      <c r="AO118" s="151">
        <f t="shared" ref="AO118" si="104">IF(AO116="","",AO116/AO117)</f>
        <v>153.80000000000001</v>
      </c>
      <c r="AP118" s="29"/>
      <c r="AQ118" s="47"/>
      <c r="AR118" s="48"/>
      <c r="AS118" s="48"/>
      <c r="AT118" s="148" t="s">
        <v>122</v>
      </c>
      <c r="AU118" s="45"/>
      <c r="AV118" s="151">
        <f>IF(AV116="","",AV116/AV117)</f>
        <v>155.4</v>
      </c>
      <c r="AW118" s="45"/>
      <c r="AX118" s="154">
        <f>AO118-A118</f>
        <v>-0.9333333333333087</v>
      </c>
    </row>
    <row r="119" spans="1:50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>
        <f t="shared" ref="AO119:AO120" si="105">IF(SUM(D119:AN119)=0,"",SUM(D119:AN119))</f>
        <v>4239</v>
      </c>
      <c r="AP119" s="21"/>
      <c r="AQ119" s="26"/>
      <c r="AR119" s="181"/>
      <c r="AS119" s="181"/>
      <c r="AT119" s="43" t="s">
        <v>123</v>
      </c>
      <c r="AU119" s="45"/>
      <c r="AV119" s="152">
        <v>10828</v>
      </c>
      <c r="AW119" s="45"/>
      <c r="AX119" s="158"/>
    </row>
    <row r="120" spans="1:50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>
        <f t="shared" si="105"/>
        <v>23</v>
      </c>
      <c r="AP120" s="126">
        <f t="shared" ref="AP120" si="106">IF(COUNTA(D120:AN120)=0,"",COUNTA(D120:AN120))</f>
        <v>3</v>
      </c>
      <c r="AQ120" s="181" t="s">
        <v>518</v>
      </c>
      <c r="AR120" s="181"/>
      <c r="AS120" s="181"/>
      <c r="AT120" s="31" t="s">
        <v>35</v>
      </c>
      <c r="AU120" s="45"/>
      <c r="AV120" s="152">
        <v>60</v>
      </c>
      <c r="AW120" s="45"/>
      <c r="AX120" s="158"/>
    </row>
    <row r="121" spans="1:50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151">
        <f t="shared" ref="AO121" si="107">IF(AO119="","",AO119/AO120)</f>
        <v>184.30434782608697</v>
      </c>
      <c r="AP121" s="29"/>
      <c r="AQ121" s="181"/>
      <c r="AR121" s="181"/>
      <c r="AS121" s="181"/>
      <c r="AT121" s="148" t="s">
        <v>124</v>
      </c>
      <c r="AU121" s="45"/>
      <c r="AV121" s="151">
        <f>IF(AV119="","",AV119/AV120)</f>
        <v>180.46666666666667</v>
      </c>
      <c r="AW121" s="45"/>
      <c r="AX121" s="154">
        <f>AO121-A121</f>
        <v>5.8460144927536248</v>
      </c>
    </row>
    <row r="122" spans="1:50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58">
        <f t="shared" ref="AO122:AO123" si="108">IF(SUM(D122:AN122)=0,"",SUM(D122:AN122))</f>
        <v>732</v>
      </c>
      <c r="AP122" s="21"/>
      <c r="AQ122" s="32"/>
      <c r="AR122" s="45"/>
      <c r="AS122" s="45"/>
      <c r="AT122" s="41" t="s">
        <v>125</v>
      </c>
      <c r="AU122" s="45"/>
      <c r="AV122" s="152">
        <v>1734</v>
      </c>
      <c r="AW122" s="45"/>
      <c r="AX122" s="163"/>
    </row>
    <row r="123" spans="1:50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58">
        <f t="shared" si="108"/>
        <v>5</v>
      </c>
      <c r="AP123" s="126">
        <f t="shared" ref="AP123" si="109">IF(COUNTA(D123:AN123)=0,"",COUNTA(D123:AN123))</f>
        <v>1</v>
      </c>
      <c r="AQ123" s="181" t="s">
        <v>405</v>
      </c>
      <c r="AR123" s="181"/>
      <c r="AS123" s="181"/>
      <c r="AT123" s="31" t="s">
        <v>126</v>
      </c>
      <c r="AU123" s="45"/>
      <c r="AV123" s="152">
        <v>12</v>
      </c>
      <c r="AW123" s="45"/>
      <c r="AX123" s="163"/>
    </row>
    <row r="124" spans="1:50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1">
        <f t="shared" ref="AO124" si="110">IF(AO122="","",AO122/AO123)</f>
        <v>146.4</v>
      </c>
      <c r="AP124" s="29"/>
      <c r="AQ124" s="26"/>
      <c r="AR124" s="26"/>
      <c r="AS124" s="26"/>
      <c r="AT124" s="148" t="s">
        <v>127</v>
      </c>
      <c r="AU124" s="45"/>
      <c r="AV124" s="151">
        <f>IF(AV122="","",AV122/AV123)</f>
        <v>144.5</v>
      </c>
      <c r="AW124" s="45"/>
      <c r="AX124" s="154">
        <f>AO124-A124</f>
        <v>3.1500000000000057</v>
      </c>
    </row>
    <row r="125" spans="1:50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/>
      <c r="AL125" s="158"/>
      <c r="AM125" s="158"/>
      <c r="AN125" s="158"/>
      <c r="AO125" s="158">
        <f t="shared" ref="AO125:AO126" si="111">IF(SUM(D125:AN125)=0,"",SUM(D125:AN125))</f>
        <v>2023</v>
      </c>
      <c r="AP125" s="21"/>
      <c r="AQ125" s="32"/>
      <c r="AR125" s="45"/>
      <c r="AS125" s="45"/>
      <c r="AT125" s="49" t="s">
        <v>128</v>
      </c>
      <c r="AU125" s="45"/>
      <c r="AV125" s="152">
        <v>2055</v>
      </c>
      <c r="AW125" s="45"/>
      <c r="AX125" s="169"/>
    </row>
    <row r="126" spans="1:50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/>
      <c r="AL126" s="158"/>
      <c r="AM126" s="158"/>
      <c r="AN126" s="158"/>
      <c r="AO126" s="158">
        <f t="shared" si="111"/>
        <v>17</v>
      </c>
      <c r="AP126" s="126">
        <f t="shared" ref="AP126" si="112">IF(COUNTA(D126:AN126)=0,"",COUNTA(D126:AN126))</f>
        <v>2</v>
      </c>
      <c r="AQ126" s="181" t="s">
        <v>571</v>
      </c>
      <c r="AR126" s="181"/>
      <c r="AS126" s="181"/>
      <c r="AT126" s="37" t="s">
        <v>86</v>
      </c>
      <c r="AU126" s="45"/>
      <c r="AV126" s="152">
        <v>17</v>
      </c>
      <c r="AW126" s="45"/>
      <c r="AX126" s="163"/>
    </row>
    <row r="127" spans="1:50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/>
      <c r="AL127" s="151"/>
      <c r="AM127" s="151"/>
      <c r="AN127" s="151"/>
      <c r="AO127" s="151">
        <f t="shared" ref="AO127" si="113">IF(AO125="","",AO125/AO126)</f>
        <v>119</v>
      </c>
      <c r="AP127" s="29"/>
      <c r="AQ127" s="32"/>
      <c r="AR127" s="45"/>
      <c r="AS127" s="45"/>
      <c r="AT127" s="146" t="s">
        <v>129</v>
      </c>
      <c r="AU127" s="45"/>
      <c r="AV127" s="151">
        <f>IF(AV125="","",AV125/AV126)</f>
        <v>120.88235294117646</v>
      </c>
      <c r="AW127" s="45"/>
      <c r="AX127" s="154">
        <f>AO127-A127</f>
        <v>-0.3333333333333286</v>
      </c>
    </row>
    <row r="128" spans="1:50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 t="shared" ref="AK128" si="125">AK11+AK14+AK17+AK20+AK23+AK26+AK29+AK32+AK35+AK38+AK41+AK44+AK47+AK50+AK53+AK56+AK59+AK62+AK65+AK68+AK71+AK74+AK77+AK80+AK83+AK86+AK89+AK92+AK95+AK98+AK101+AK104+AK107+AK110+AK113+AK116+AK119+AK122+AK125</f>
        <v>995</v>
      </c>
      <c r="AL128" s="153">
        <f t="shared" ref="AL128:AM128" si="126">AL11+AL14+AL17+AL20+AL23+AL26+AL29+AL32+AL35+AL38+AL41+AL44+AL47+AL50+AL53+AL56+AL59+AL62+AL65+AL68+AL71+AL74+AL77+AL80+AL83+AL86+AL89+AL92+AL95+AL98+AL101+AL104+AL107+AL110+AL113+AL116+AL119+AL122+AL125</f>
        <v>3085</v>
      </c>
      <c r="AM128" s="153">
        <f t="shared" si="126"/>
        <v>2009</v>
      </c>
      <c r="AN128" s="153">
        <f t="shared" ref="AN128" si="127">AN11+AN14+AN17+AN20+AN23+AN26+AN29+AN32+AN35+AN38+AN41+AN44+AN47+AN50+AN53+AN56+AN59+AN62+AN65+AN68+AN71+AN74+AN77+AN80+AN83+AN86+AN89+AN92+AN95+AN98+AN101+AN104+AN107+AN110+AN113+AN116+AN119+AN122+AN125</f>
        <v>4438</v>
      </c>
      <c r="AO128" s="153">
        <f>SUM(D128:AN128)</f>
        <v>301793</v>
      </c>
      <c r="AP128" s="159"/>
      <c r="AQ128" s="51"/>
      <c r="AR128" s="51"/>
      <c r="AS128" s="51"/>
      <c r="AT128" s="50"/>
      <c r="AU128" s="51"/>
      <c r="AV128" s="153">
        <f>AV11+AV14+AV17+AV20+AV23+AV26+AV29+AV32+AV35+AV38+AV41+AV44+AV47+AV50+AV53+AV56+AV59+AV62+AV65+AV68+AV71+AV74+AV77+AV80+AV83+AV86+AV89+AV92+AV95+AV98+AV101+AV104+AV107+AV110+AV113+AV116+AV119+AV122+AV125</f>
        <v>502724</v>
      </c>
      <c r="AW128" s="51"/>
      <c r="AX128" s="51"/>
    </row>
    <row r="129" spans="1:50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8">E12+E15+E18+E21+E24+E27+E30+E33+E36+E39+E42+E45+E48+E51+E54+E57+E60+E63+E66+E69+E72+E75+E78+E81+E84+E87+E90+E93+E96+E99+E102+E105+E108+E114+E117+E120+E123+E126</f>
        <v>98</v>
      </c>
      <c r="F129" s="152">
        <f t="shared" si="128"/>
        <v>120</v>
      </c>
      <c r="G129" s="152">
        <f t="shared" si="128"/>
        <v>12</v>
      </c>
      <c r="H129" s="152">
        <f t="shared" si="128"/>
        <v>32</v>
      </c>
      <c r="I129" s="152">
        <f t="shared" si="128"/>
        <v>36</v>
      </c>
      <c r="J129" s="152">
        <f t="shared" si="128"/>
        <v>90</v>
      </c>
      <c r="K129" s="152">
        <f t="shared" si="128"/>
        <v>44</v>
      </c>
      <c r="L129" s="152">
        <f t="shared" si="128"/>
        <v>90</v>
      </c>
      <c r="M129" s="152">
        <f t="shared" si="128"/>
        <v>75</v>
      </c>
      <c r="N129" s="152">
        <f t="shared" ref="N129:P129" si="129">N12+N15+N18+N21+N24+N27+N30+N33+N36+N39+N42+N45+N48+N51+N54+N57+N60+N63+N66+N69+N72+N75+N78+N81+N84+N87+N90+N93+N96+N99+N102+N105+N108+N114+N117+N120+N123+N126</f>
        <v>11</v>
      </c>
      <c r="O129" s="152">
        <f t="shared" si="129"/>
        <v>44</v>
      </c>
      <c r="P129" s="152">
        <f t="shared" si="129"/>
        <v>28</v>
      </c>
      <c r="Q129" s="152">
        <f t="shared" ref="Q129:S129" si="130">Q12+Q15+Q18+Q21+Q24+Q27+Q30+Q33+Q36+Q39+Q42+Q45+Q48+Q51+Q54+Q57+Q60+Q63+Q66+Q69+Q72+Q75+Q78+Q81+Q84+Q87+Q90+Q93+Q96+Q99+Q102+Q105+Q108+Q114+Q117+Q120+Q123+Q126</f>
        <v>70</v>
      </c>
      <c r="R129" s="152">
        <f t="shared" si="130"/>
        <v>25</v>
      </c>
      <c r="S129" s="152">
        <f t="shared" si="130"/>
        <v>27</v>
      </c>
      <c r="T129" s="152">
        <f t="shared" ref="T129" si="131">T12+T15+T18+T21+T24+T27+T30+T33+T36+T39+T42+T45+T48+T51+T54+T57+T60+T63+T66+T69+T72+T75+T78+T81+T84+T87+T90+T93+T96+T99+T102+T105+T108+T114+T117+T120+T123+T126</f>
        <v>16</v>
      </c>
      <c r="U129" s="152">
        <f t="shared" ref="U129:V129" si="132">U12+U15+U18+U21+U24+U27+U30+U33+U36+U39+U42+U45+U48+U51+U54+U57+U60+U63+U66+U69+U72+U75+U78+U81+U84+U87+U90+U93+U96+U99+U102+U105+U108+U114+U117+U120+U123+U126</f>
        <v>56</v>
      </c>
      <c r="V129" s="152">
        <f t="shared" si="132"/>
        <v>28</v>
      </c>
      <c r="W129" s="152">
        <f t="shared" ref="W129" si="133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4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4"/>
        <v>140</v>
      </c>
      <c r="AC129" s="152">
        <f t="shared" ref="AC129:AE129" si="135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5"/>
        <v>80</v>
      </c>
      <c r="AE129" s="152">
        <f t="shared" si="135"/>
        <v>40</v>
      </c>
      <c r="AF129" s="152">
        <f t="shared" ref="AF129:AJ129" si="136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6"/>
        <v>72</v>
      </c>
      <c r="AH129" s="152">
        <f t="shared" si="136"/>
        <v>18</v>
      </c>
      <c r="AI129" s="152">
        <f t="shared" ref="AI129" si="137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6"/>
        <v>42</v>
      </c>
      <c r="AK129" s="152">
        <f t="shared" ref="AK129" si="138">AK12+AK15+AK18+AK21+AK24+AK27+AK30+AK33+AK36+AK39+AK42+AK45+AK48+AK51+AK54+AK57+AK60+AK63+AK66+AK69+AK72+AK75+AK78+AK81+AK84+AK87+AK90+AK93+AK96+AK99+AK102+AK105+AK108+AK111+AK114+AK117+AK120+AK123+AK126</f>
        <v>6</v>
      </c>
      <c r="AL129" s="152">
        <f t="shared" ref="AL129:AM129" si="139">AL12+AL15+AL18+AL21+AL24+AL27+AL30+AL33+AL36+AL39+AL42+AL45+AL48+AL51+AL54+AL57+AL60+AL63+AL66+AL69+AL72+AL75+AL78+AL81+AL84+AL87+AL90+AL93+AL96+AL99+AL102+AL105+AL108+AL111+AL114+AL117+AL120+AL123+AL126</f>
        <v>18</v>
      </c>
      <c r="AM129" s="152">
        <f t="shared" si="139"/>
        <v>12</v>
      </c>
      <c r="AN129" s="152">
        <f t="shared" ref="AN129" si="140">AN12+AN15+AN18+AN21+AN24+AN27+AN30+AN33+AN36+AN39+AN42+AN45+AN48+AN51+AN54+AN57+AN60+AN63+AN66+AN69+AN72+AN75+AN78+AN81+AN84+AN87+AN90+AN93+AN96+AN99+AN102+AN105+AN108+AN111+AN114+AN117+AN120+AN123+AN126</f>
        <v>28</v>
      </c>
      <c r="AO129" s="152">
        <f>SUM(D129:AN129)</f>
        <v>1778</v>
      </c>
      <c r="AP129" s="61">
        <f>SUM(AP12:AP126)</f>
        <v>192</v>
      </c>
      <c r="AQ129" s="51"/>
      <c r="AR129" s="51"/>
      <c r="AS129" s="51"/>
      <c r="AT129" s="52"/>
      <c r="AU129" s="51"/>
      <c r="AV129" s="152">
        <f>AV12+AV15+AV18+AV21+AV24+AV27+AV30+AV33+AV36+AV39+AV42+AV45+AV48+AV51+AV54+AV57+AV60+AV63+AV66+AV69+AV72+AV75+AV78+AV81+AV84+AV87+AV90+AV93+AV96+AV99+AV102+AV105+AV108+AV111+AV114+AV117+AV120+AV123+AV126</f>
        <v>2939</v>
      </c>
      <c r="AW129" s="51"/>
      <c r="AX129" s="51"/>
    </row>
    <row r="130" spans="1:50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41">IF(E129=0,"",(E128/E129))</f>
        <v>176.34693877551021</v>
      </c>
      <c r="F130" s="154">
        <f t="shared" si="141"/>
        <v>173.13333333333333</v>
      </c>
      <c r="G130" s="154">
        <f t="shared" si="141"/>
        <v>171.66666666666666</v>
      </c>
      <c r="H130" s="154">
        <f t="shared" ref="H130" si="142">IF(H129=0,"",(H128/H129))</f>
        <v>160.46875</v>
      </c>
      <c r="I130" s="154">
        <f t="shared" si="141"/>
        <v>149.97222222222223</v>
      </c>
      <c r="J130" s="154">
        <f t="shared" ref="J130" si="143">IF(J129=0,"",(J128/J129))</f>
        <v>180.35555555555555</v>
      </c>
      <c r="K130" s="154">
        <f t="shared" ref="K130:L130" si="144">IF(K129=0,"",(K128/K129))</f>
        <v>176.88636363636363</v>
      </c>
      <c r="L130" s="154">
        <f t="shared" si="144"/>
        <v>176.5888888888889</v>
      </c>
      <c r="M130" s="154">
        <f t="shared" ref="M130:N130" si="145">IF(M129=0,"",(M128/M129))</f>
        <v>175.61333333333334</v>
      </c>
      <c r="N130" s="154">
        <f t="shared" si="145"/>
        <v>172.45454545454547</v>
      </c>
      <c r="O130" s="154">
        <f t="shared" ref="O130:P130" si="146">IF(O129=0,"",(O128/O129))</f>
        <v>165.5</v>
      </c>
      <c r="P130" s="154">
        <f t="shared" si="146"/>
        <v>151.14285714285714</v>
      </c>
      <c r="Q130" s="154">
        <f t="shared" ref="Q130:S130" si="147">IF(Q129=0,"",(Q128/Q129))</f>
        <v>180.25714285714287</v>
      </c>
      <c r="R130" s="154">
        <f t="shared" si="147"/>
        <v>145.08000000000001</v>
      </c>
      <c r="S130" s="154">
        <f t="shared" si="147"/>
        <v>140.92592592592592</v>
      </c>
      <c r="T130" s="154">
        <f t="shared" ref="T130" si="148">IF(T129=0,"",(T128/T129))</f>
        <v>167.625</v>
      </c>
      <c r="U130" s="154">
        <f t="shared" ref="U130:V130" si="149">IF(U129=0,"",(U128/U129))</f>
        <v>144.23214285714286</v>
      </c>
      <c r="V130" s="154">
        <f t="shared" si="149"/>
        <v>172.78571428571428</v>
      </c>
      <c r="W130" s="154">
        <f t="shared" ref="W130:X130" si="150">IF(W129=0,"",(W128/W129))</f>
        <v>174.65625</v>
      </c>
      <c r="X130" s="154">
        <f t="shared" si="150"/>
        <v>174.3095238095238</v>
      </c>
      <c r="Y130" s="154">
        <f t="shared" ref="Y130:Z130" si="151">IF(Y129=0,"",(Y128/Y129))</f>
        <v>168.22222222222223</v>
      </c>
      <c r="Z130" s="154">
        <f t="shared" si="151"/>
        <v>186.02857142857144</v>
      </c>
      <c r="AA130" s="154">
        <f t="shared" ref="AA130:AB130" si="152">IF(AA129=0,"",(AA128/AA129))</f>
        <v>161.5</v>
      </c>
      <c r="AB130" s="154">
        <f t="shared" si="152"/>
        <v>165.73571428571429</v>
      </c>
      <c r="AC130" s="154">
        <f t="shared" ref="AC130:AE130" si="153">IF(AC129=0,"",(AC128/AC129))</f>
        <v>155.58333333333334</v>
      </c>
      <c r="AD130" s="154">
        <f t="shared" si="153"/>
        <v>166.21250000000001</v>
      </c>
      <c r="AE130" s="154">
        <f t="shared" si="153"/>
        <v>171.55</v>
      </c>
      <c r="AF130" s="154">
        <f t="shared" ref="AF130:AJ130" si="154">IF(AF129=0,"",(AF128/AF129))</f>
        <v>178.8452380952381</v>
      </c>
      <c r="AG130" s="154">
        <f t="shared" si="154"/>
        <v>176.5</v>
      </c>
      <c r="AH130" s="154">
        <f t="shared" si="154"/>
        <v>164.77777777777777</v>
      </c>
      <c r="AI130" s="154">
        <f t="shared" ref="AI130" si="155">IF(AI129=0,"",(AI128/AI129))</f>
        <v>132.88888888888889</v>
      </c>
      <c r="AJ130" s="154">
        <f t="shared" si="154"/>
        <v>177.38095238095238</v>
      </c>
      <c r="AK130" s="154">
        <f t="shared" ref="AK130" si="156">IF(AK129=0,"",(AK128/AK129))</f>
        <v>165.83333333333334</v>
      </c>
      <c r="AL130" s="154">
        <f t="shared" ref="AL130:AM130" si="157">IF(AL129=0,"",(AL128/AL129))</f>
        <v>171.38888888888889</v>
      </c>
      <c r="AM130" s="154">
        <f t="shared" si="157"/>
        <v>167.41666666666666</v>
      </c>
      <c r="AN130" s="154">
        <f t="shared" ref="AN130" si="158">IF(AN129=0,"",(AN128/AN129))</f>
        <v>158.5</v>
      </c>
      <c r="AO130" s="54">
        <f>AO128/AO129</f>
        <v>169.73734533183352</v>
      </c>
      <c r="AP130" s="55"/>
      <c r="AQ130" s="56"/>
      <c r="AR130" s="57"/>
      <c r="AS130" s="56"/>
      <c r="AT130" s="50"/>
      <c r="AU130" s="56"/>
      <c r="AV130" s="154">
        <f>IF(AV129=0,"",(AV128/AV129))</f>
        <v>171.05273902687989</v>
      </c>
      <c r="AW130" s="56"/>
      <c r="AX130" s="56"/>
    </row>
    <row r="131" spans="1:50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P131" s="58"/>
      <c r="AR131" s="38"/>
      <c r="AS131" s="59" t="s">
        <v>295</v>
      </c>
      <c r="AT131" s="170">
        <f>COUNTA(AT10:AT127)/3</f>
        <v>39</v>
      </c>
    </row>
    <row r="132" spans="1:50" x14ac:dyDescent="0.25">
      <c r="A132" s="60"/>
      <c r="B132" s="38" t="s">
        <v>130</v>
      </c>
      <c r="D132" s="72">
        <f>COUNTA(D11:D127)/3</f>
        <v>7</v>
      </c>
      <c r="E132" s="72">
        <f t="shared" ref="E132:T132" si="159">COUNTA(E11:E127)/3</f>
        <v>7</v>
      </c>
      <c r="F132" s="72">
        <f t="shared" si="159"/>
        <v>15</v>
      </c>
      <c r="G132" s="72">
        <f t="shared" si="159"/>
        <v>2</v>
      </c>
      <c r="H132" s="72">
        <f t="shared" si="159"/>
        <v>2</v>
      </c>
      <c r="I132" s="72">
        <f t="shared" si="159"/>
        <v>4</v>
      </c>
      <c r="J132" s="72">
        <f t="shared" si="159"/>
        <v>10</v>
      </c>
      <c r="K132" s="72">
        <f t="shared" si="159"/>
        <v>4</v>
      </c>
      <c r="L132" s="72">
        <f t="shared" si="159"/>
        <v>5</v>
      </c>
      <c r="M132" s="72">
        <f t="shared" si="159"/>
        <v>5</v>
      </c>
      <c r="N132" s="72">
        <f t="shared" si="159"/>
        <v>1</v>
      </c>
      <c r="O132" s="72">
        <f t="shared" si="159"/>
        <v>5</v>
      </c>
      <c r="P132" s="72">
        <f t="shared" si="159"/>
        <v>5</v>
      </c>
      <c r="Q132" s="72">
        <f t="shared" si="159"/>
        <v>12</v>
      </c>
      <c r="R132" s="72">
        <f t="shared" si="159"/>
        <v>5</v>
      </c>
      <c r="S132" s="72">
        <f t="shared" si="159"/>
        <v>4</v>
      </c>
      <c r="T132" s="72">
        <f t="shared" si="159"/>
        <v>2</v>
      </c>
      <c r="U132" s="72">
        <f t="shared" ref="U132:W132" si="160">COUNTA(U11:U127)/3</f>
        <v>4</v>
      </c>
      <c r="V132" s="72">
        <f t="shared" si="160"/>
        <v>2</v>
      </c>
      <c r="W132" s="72">
        <f t="shared" si="160"/>
        <v>4</v>
      </c>
      <c r="X132" s="72">
        <f t="shared" ref="X132:Y132" si="161">COUNTA(X11:X127)/3</f>
        <v>7</v>
      </c>
      <c r="Y132" s="72">
        <f t="shared" si="161"/>
        <v>3</v>
      </c>
      <c r="Z132" s="72">
        <f t="shared" ref="Z132:AA132" si="162">COUNTA(Z11:Z127)/3</f>
        <v>6</v>
      </c>
      <c r="AA132" s="72">
        <f t="shared" si="162"/>
        <v>2</v>
      </c>
      <c r="AB132" s="72">
        <f t="shared" ref="AB132:AF132" si="163">COUNTA(AB11:AB127)/3</f>
        <v>18</v>
      </c>
      <c r="AC132" s="72">
        <f t="shared" si="163"/>
        <v>2</v>
      </c>
      <c r="AD132" s="72">
        <f t="shared" si="163"/>
        <v>10</v>
      </c>
      <c r="AE132" s="72">
        <f t="shared" si="163"/>
        <v>5</v>
      </c>
      <c r="AF132" s="72">
        <f t="shared" si="163"/>
        <v>6</v>
      </c>
      <c r="AG132" s="72">
        <f t="shared" ref="AG132:AJ132" si="164">COUNTA(AG11:AG127)/3</f>
        <v>8</v>
      </c>
      <c r="AH132" s="72">
        <f t="shared" si="164"/>
        <v>2</v>
      </c>
      <c r="AI132" s="72">
        <f t="shared" ref="AI132" si="165">COUNTA(AI11:AI127)/3</f>
        <v>5</v>
      </c>
      <c r="AJ132" s="72">
        <f t="shared" si="164"/>
        <v>3</v>
      </c>
      <c r="AK132" s="72">
        <f t="shared" ref="AK132" si="166">COUNTA(AK11:AK127)/3</f>
        <v>1</v>
      </c>
      <c r="AL132" s="72">
        <f t="shared" ref="AL132:AM132" si="167">COUNTA(AL11:AL127)/3</f>
        <v>2</v>
      </c>
      <c r="AM132" s="72">
        <f t="shared" si="167"/>
        <v>2</v>
      </c>
      <c r="AN132" s="72">
        <f t="shared" ref="AN132" si="168">COUNTA(AN11:AN127)/3</f>
        <v>5</v>
      </c>
      <c r="AO132" s="171">
        <f>SUM(D132:AN132)</f>
        <v>192</v>
      </c>
      <c r="AP132" s="8"/>
      <c r="AR132" s="62"/>
      <c r="AT132" s="63"/>
    </row>
  </sheetData>
  <mergeCells count="2">
    <mergeCell ref="AO5:AP5"/>
    <mergeCell ref="AQ9:AS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9"/>
  <sheetViews>
    <sheetView topLeftCell="A169" workbookViewId="0">
      <selection activeCell="L196" sqref="L19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424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363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364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374</v>
      </c>
      <c r="E69" s="73"/>
      <c r="F69" s="207" t="s">
        <v>375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374</v>
      </c>
      <c r="E70" s="73"/>
      <c r="F70" s="207" t="s">
        <v>375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374</v>
      </c>
      <c r="E71" s="73"/>
      <c r="F71" s="207" t="s">
        <v>375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374</v>
      </c>
      <c r="E72" s="73"/>
      <c r="F72" s="207" t="s">
        <v>375</v>
      </c>
      <c r="G72" s="73" t="s">
        <v>142</v>
      </c>
      <c r="H72" s="81" t="s">
        <v>424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374</v>
      </c>
      <c r="E73" s="73"/>
      <c r="F73" s="207" t="s">
        <v>375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376</v>
      </c>
      <c r="E74" s="73"/>
      <c r="F74" s="207" t="s">
        <v>375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376</v>
      </c>
      <c r="E75" s="73"/>
      <c r="F75" s="207" t="s">
        <v>375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376</v>
      </c>
      <c r="E76" s="73"/>
      <c r="F76" s="207" t="s">
        <v>375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376</v>
      </c>
      <c r="E77" s="73"/>
      <c r="F77" s="207" t="s">
        <v>375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376</v>
      </c>
      <c r="E78" s="73"/>
      <c r="F78" s="207" t="s">
        <v>375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393</v>
      </c>
      <c r="E79" s="73"/>
      <c r="F79" s="209" t="s">
        <v>392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393</v>
      </c>
      <c r="E80" s="73"/>
      <c r="F80" s="209" t="s">
        <v>392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393</v>
      </c>
      <c r="E81" s="73"/>
      <c r="F81" s="209" t="s">
        <v>392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393</v>
      </c>
      <c r="E82" s="73"/>
      <c r="F82" s="209" t="s">
        <v>392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393</v>
      </c>
      <c r="E83" s="73"/>
      <c r="F83" s="209" t="s">
        <v>392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393</v>
      </c>
      <c r="E84" s="73"/>
      <c r="F84" s="209" t="s">
        <v>392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393</v>
      </c>
      <c r="E85" s="73"/>
      <c r="F85" s="209" t="s">
        <v>392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393</v>
      </c>
      <c r="E86" s="73"/>
      <c r="F86" s="209" t="s">
        <v>392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393</v>
      </c>
      <c r="E87" s="73"/>
      <c r="F87" s="209" t="s">
        <v>392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393</v>
      </c>
      <c r="E88" s="73"/>
      <c r="F88" s="209" t="s">
        <v>392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393</v>
      </c>
      <c r="E89" s="73"/>
      <c r="F89" s="209" t="s">
        <v>392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393</v>
      </c>
      <c r="E90" s="73"/>
      <c r="F90" s="209" t="s">
        <v>392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394</v>
      </c>
      <c r="E91" s="73"/>
      <c r="F91" s="209" t="s">
        <v>392</v>
      </c>
      <c r="G91" s="73" t="s">
        <v>309</v>
      </c>
      <c r="H91" s="81" t="s">
        <v>395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394</v>
      </c>
      <c r="E92" s="73"/>
      <c r="F92" s="210" t="s">
        <v>392</v>
      </c>
      <c r="G92" s="73" t="s">
        <v>309</v>
      </c>
      <c r="H92" s="81" t="s">
        <v>404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394</v>
      </c>
      <c r="E93" s="73"/>
      <c r="F93" s="209" t="s">
        <v>392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394</v>
      </c>
      <c r="E94" s="73"/>
      <c r="F94" s="209" t="s">
        <v>392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394</v>
      </c>
      <c r="E95" s="73"/>
      <c r="F95" s="209" t="s">
        <v>392</v>
      </c>
      <c r="G95" s="73" t="s">
        <v>309</v>
      </c>
      <c r="H95" s="81" t="s">
        <v>396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397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397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397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397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427</v>
      </c>
      <c r="E100" s="73"/>
      <c r="F100" s="215" t="s">
        <v>27</v>
      </c>
      <c r="G100" s="73" t="s">
        <v>428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427</v>
      </c>
      <c r="E101" s="73"/>
      <c r="F101" s="215" t="s">
        <v>27</v>
      </c>
      <c r="G101" s="73" t="s">
        <v>428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422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422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422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422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423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423</v>
      </c>
      <c r="E107" s="73"/>
      <c r="F107" s="214" t="s">
        <v>27</v>
      </c>
      <c r="G107" s="73" t="s">
        <v>309</v>
      </c>
      <c r="H107" s="81" t="s">
        <v>424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423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435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423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435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423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423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449</v>
      </c>
      <c r="E112" s="73"/>
      <c r="F112" s="221" t="s">
        <v>27</v>
      </c>
      <c r="G112" s="73" t="s">
        <v>142</v>
      </c>
      <c r="H112" s="81" t="s">
        <v>436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437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449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437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449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449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449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449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449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450</v>
      </c>
      <c r="E119" s="73"/>
      <c r="F119" s="222" t="s">
        <v>375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440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450</v>
      </c>
      <c r="E120" s="73"/>
      <c r="F120" s="222" t="s">
        <v>375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440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450</v>
      </c>
      <c r="E121" s="73"/>
      <c r="F121" s="222" t="s">
        <v>375</v>
      </c>
      <c r="G121" s="73" t="s">
        <v>309</v>
      </c>
      <c r="H121" s="81" t="s">
        <v>439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440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457</v>
      </c>
      <c r="E122" s="73"/>
      <c r="F122" s="224" t="s">
        <v>456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463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457</v>
      </c>
      <c r="E123" s="73"/>
      <c r="F123" s="224" t="s">
        <v>456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464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457</v>
      </c>
      <c r="E124" s="73"/>
      <c r="F124" s="224" t="s">
        <v>456</v>
      </c>
      <c r="G124" s="73" t="s">
        <v>142</v>
      </c>
      <c r="H124" s="81" t="s">
        <v>436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460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457</v>
      </c>
      <c r="E125" s="73"/>
      <c r="F125" s="224" t="s">
        <v>456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462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457</v>
      </c>
      <c r="E126" s="73"/>
      <c r="F126" s="224" t="s">
        <v>456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461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457</v>
      </c>
      <c r="E127" s="73"/>
      <c r="F127" s="224" t="s">
        <v>456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465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466</v>
      </c>
      <c r="E128" s="73"/>
      <c r="F128" s="225" t="s">
        <v>456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467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466</v>
      </c>
      <c r="E129" s="73"/>
      <c r="F129" s="225" t="s">
        <v>456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468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471</v>
      </c>
      <c r="E130" s="73"/>
      <c r="F130" s="228" t="s">
        <v>456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470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472</v>
      </c>
      <c r="E131" s="73"/>
      <c r="F131" s="228" t="s">
        <v>456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472</v>
      </c>
      <c r="E132" s="73"/>
      <c r="F132" s="228" t="s">
        <v>456</v>
      </c>
      <c r="G132" s="73" t="s">
        <v>309</v>
      </c>
      <c r="H132" s="81" t="s">
        <v>436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467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475</v>
      </c>
      <c r="E133" s="73"/>
      <c r="F133" s="230" t="s">
        <v>456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470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475</v>
      </c>
      <c r="E134" s="73"/>
      <c r="F134" s="228" t="s">
        <v>456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478</v>
      </c>
      <c r="E135" s="73"/>
      <c r="F135" s="228" t="s">
        <v>456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479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478</v>
      </c>
      <c r="E136" s="73"/>
      <c r="F136" s="228" t="s">
        <v>456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478</v>
      </c>
      <c r="E137" s="73"/>
      <c r="F137" s="228" t="s">
        <v>456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477</v>
      </c>
      <c r="E138" s="73"/>
      <c r="F138" s="228" t="s">
        <v>456</v>
      </c>
      <c r="G138" s="73" t="s">
        <v>309</v>
      </c>
      <c r="H138" s="81" t="s">
        <v>476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477</v>
      </c>
      <c r="E139" s="73"/>
      <c r="F139" s="228" t="s">
        <v>456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477</v>
      </c>
      <c r="E140" s="73"/>
      <c r="F140" s="230" t="s">
        <v>456</v>
      </c>
      <c r="G140" s="73" t="s">
        <v>309</v>
      </c>
      <c r="H140" s="81" t="s">
        <v>497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468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484</v>
      </c>
      <c r="E141" s="73"/>
      <c r="F141" s="228" t="s">
        <v>456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479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484</v>
      </c>
      <c r="E142" s="73"/>
      <c r="F142" s="228" t="s">
        <v>456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484</v>
      </c>
      <c r="E143" s="73"/>
      <c r="F143" s="228" t="s">
        <v>456</v>
      </c>
      <c r="G143" s="73" t="s">
        <v>309</v>
      </c>
      <c r="H143" s="81" t="s">
        <v>480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467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484</v>
      </c>
      <c r="E144" s="73"/>
      <c r="F144" s="228" t="s">
        <v>456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468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484</v>
      </c>
      <c r="E145" s="73"/>
      <c r="F145" s="228" t="s">
        <v>456</v>
      </c>
      <c r="G145" s="73" t="s">
        <v>309</v>
      </c>
      <c r="H145" s="81" t="s">
        <v>396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483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484</v>
      </c>
      <c r="E146" s="73"/>
      <c r="F146" s="228" t="s">
        <v>456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481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484</v>
      </c>
      <c r="E147" s="73"/>
      <c r="F147" s="228" t="s">
        <v>456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482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501</v>
      </c>
      <c r="E148" s="73"/>
      <c r="F148" s="233" t="s">
        <v>456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467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501</v>
      </c>
      <c r="E149" s="73"/>
      <c r="F149" s="233" t="s">
        <v>456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468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503</v>
      </c>
      <c r="E150" s="73"/>
      <c r="F150" s="236" t="s">
        <v>456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470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503</v>
      </c>
      <c r="E151" s="73"/>
      <c r="F151" s="236" t="s">
        <v>456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504</v>
      </c>
      <c r="E152" s="73"/>
      <c r="F152" s="236" t="s">
        <v>456</v>
      </c>
      <c r="G152" s="73" t="s">
        <v>142</v>
      </c>
      <c r="H152" s="81" t="s">
        <v>436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505</v>
      </c>
      <c r="E153" s="73"/>
      <c r="F153" s="236" t="s">
        <v>456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470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505</v>
      </c>
      <c r="E154" s="73"/>
      <c r="F154" s="236" t="s">
        <v>456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506</v>
      </c>
      <c r="E155" s="73"/>
      <c r="F155" s="236" t="s">
        <v>456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526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506</v>
      </c>
      <c r="E156" s="73"/>
      <c r="F156" s="236" t="s">
        <v>456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527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506</v>
      </c>
      <c r="E157" s="73"/>
      <c r="F157" s="236" t="s">
        <v>456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481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508</v>
      </c>
      <c r="E158" s="73"/>
      <c r="F158" s="236" t="s">
        <v>456</v>
      </c>
      <c r="G158" s="73" t="s">
        <v>142</v>
      </c>
      <c r="H158" s="81" t="s">
        <v>476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467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508</v>
      </c>
      <c r="E159" s="73"/>
      <c r="F159" s="236" t="s">
        <v>456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509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511</v>
      </c>
      <c r="E160" s="73"/>
      <c r="F160" s="236" t="s">
        <v>456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511</v>
      </c>
      <c r="E161" s="73"/>
      <c r="F161" s="236" t="s">
        <v>456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510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511</v>
      </c>
      <c r="E162" s="73"/>
      <c r="F162" s="236" t="s">
        <v>456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509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511</v>
      </c>
      <c r="E163" s="73"/>
      <c r="F163" s="236" t="s">
        <v>456</v>
      </c>
      <c r="G163" s="73" t="s">
        <v>142</v>
      </c>
      <c r="H163" s="81" t="s">
        <v>396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481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511</v>
      </c>
      <c r="E164" s="73"/>
      <c r="F164" s="236" t="s">
        <v>456</v>
      </c>
      <c r="G164" s="73" t="s">
        <v>142</v>
      </c>
      <c r="H164" s="81" t="s">
        <v>480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507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532</v>
      </c>
      <c r="E165" s="73"/>
      <c r="F165" s="239" t="s">
        <v>531</v>
      </c>
      <c r="G165" s="73" t="s">
        <v>258</v>
      </c>
      <c r="H165" s="81" t="s">
        <v>143</v>
      </c>
      <c r="I165" s="239" t="s">
        <v>144</v>
      </c>
      <c r="J165" s="74">
        <v>2477</v>
      </c>
      <c r="K165" s="72">
        <v>14</v>
      </c>
      <c r="L165" s="75">
        <f t="shared" si="2"/>
        <v>176.92857142857142</v>
      </c>
      <c r="M165" s="240" t="s">
        <v>533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532</v>
      </c>
      <c r="E166" s="73"/>
      <c r="F166" s="239" t="s">
        <v>531</v>
      </c>
      <c r="G166" s="73" t="s">
        <v>258</v>
      </c>
      <c r="H166" s="81" t="s">
        <v>157</v>
      </c>
      <c r="I166" s="239" t="s">
        <v>144</v>
      </c>
      <c r="J166" s="74">
        <v>2678</v>
      </c>
      <c r="K166" s="72">
        <v>14</v>
      </c>
      <c r="L166" s="75">
        <f t="shared" si="2"/>
        <v>191.28571428571428</v>
      </c>
      <c r="M166" s="240" t="s">
        <v>533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532</v>
      </c>
      <c r="E167" s="73"/>
      <c r="F167" s="239" t="s">
        <v>531</v>
      </c>
      <c r="G167" s="73" t="s">
        <v>258</v>
      </c>
      <c r="H167" s="81" t="s">
        <v>149</v>
      </c>
      <c r="I167" s="239" t="s">
        <v>148</v>
      </c>
      <c r="J167" s="74">
        <v>2694</v>
      </c>
      <c r="K167" s="72">
        <v>14</v>
      </c>
      <c r="L167" s="75">
        <f t="shared" si="2"/>
        <v>192.42857142857142</v>
      </c>
      <c r="M167" s="239" t="s">
        <v>534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532</v>
      </c>
      <c r="E168" s="73"/>
      <c r="F168" s="239" t="s">
        <v>531</v>
      </c>
      <c r="G168" s="73" t="s">
        <v>258</v>
      </c>
      <c r="H168" s="81" t="s">
        <v>147</v>
      </c>
      <c r="I168" s="239" t="s">
        <v>148</v>
      </c>
      <c r="J168" s="74">
        <v>2607</v>
      </c>
      <c r="K168" s="72">
        <v>14</v>
      </c>
      <c r="L168" s="75">
        <f t="shared" si="2"/>
        <v>186.21428571428572</v>
      </c>
      <c r="M168" s="240" t="s">
        <v>534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532</v>
      </c>
      <c r="E169" s="73"/>
      <c r="F169" s="239" t="s">
        <v>531</v>
      </c>
      <c r="G169" s="73" t="s">
        <v>258</v>
      </c>
      <c r="H169" s="81" t="s">
        <v>162</v>
      </c>
      <c r="I169" s="239"/>
      <c r="J169" s="74">
        <v>2099</v>
      </c>
      <c r="K169" s="72">
        <v>14</v>
      </c>
      <c r="L169" s="75">
        <f t="shared" si="2"/>
        <v>149.92857142857142</v>
      </c>
      <c r="M169" s="239" t="s">
        <v>536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532</v>
      </c>
      <c r="E170" s="73"/>
      <c r="F170" s="239" t="s">
        <v>531</v>
      </c>
      <c r="G170" s="73" t="s">
        <v>258</v>
      </c>
      <c r="H170" s="81" t="s">
        <v>436</v>
      </c>
      <c r="I170" s="239"/>
      <c r="J170" s="74">
        <v>2468</v>
      </c>
      <c r="K170" s="72">
        <v>14</v>
      </c>
      <c r="L170" s="75">
        <f t="shared" si="2"/>
        <v>176.28571428571428</v>
      </c>
      <c r="M170" s="239" t="s">
        <v>535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537</v>
      </c>
      <c r="E171" s="73"/>
      <c r="F171" s="242" t="s">
        <v>456</v>
      </c>
      <c r="G171" s="73" t="s">
        <v>258</v>
      </c>
      <c r="H171" s="81" t="s">
        <v>146</v>
      </c>
      <c r="I171" s="242"/>
      <c r="J171" s="74">
        <v>1828</v>
      </c>
      <c r="K171" s="72">
        <v>9</v>
      </c>
      <c r="L171" s="70">
        <f t="shared" si="2"/>
        <v>203.11111111111111</v>
      </c>
      <c r="M171" s="177" t="s">
        <v>548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537</v>
      </c>
      <c r="E172" s="73"/>
      <c r="F172" s="242" t="s">
        <v>456</v>
      </c>
      <c r="G172" s="73" t="s">
        <v>258</v>
      </c>
      <c r="H172" s="81" t="s">
        <v>157</v>
      </c>
      <c r="I172" s="242"/>
      <c r="J172" s="74">
        <v>1667</v>
      </c>
      <c r="K172" s="72">
        <v>9</v>
      </c>
      <c r="L172" s="75">
        <f t="shared" si="2"/>
        <v>185.22222222222223</v>
      </c>
      <c r="M172" s="244" t="s">
        <v>526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537</v>
      </c>
      <c r="E173" s="73"/>
      <c r="F173" s="242" t="s">
        <v>456</v>
      </c>
      <c r="G173" s="73" t="s">
        <v>258</v>
      </c>
      <c r="H173" s="81" t="s">
        <v>150</v>
      </c>
      <c r="I173" s="242"/>
      <c r="J173" s="74">
        <v>1617</v>
      </c>
      <c r="K173" s="72">
        <v>9</v>
      </c>
      <c r="L173" s="75">
        <f t="shared" si="2"/>
        <v>179.66666666666666</v>
      </c>
      <c r="M173" s="244" t="s">
        <v>549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537</v>
      </c>
      <c r="E174" s="73"/>
      <c r="F174" s="242" t="s">
        <v>456</v>
      </c>
      <c r="G174" s="73" t="s">
        <v>258</v>
      </c>
      <c r="H174" s="81" t="s">
        <v>151</v>
      </c>
      <c r="I174" s="242"/>
      <c r="J174" s="74">
        <v>1645</v>
      </c>
      <c r="K174" s="72">
        <v>9</v>
      </c>
      <c r="L174" s="75">
        <f t="shared" si="2"/>
        <v>182.77777777777777</v>
      </c>
      <c r="M174" s="244" t="s">
        <v>510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537</v>
      </c>
      <c r="E175" s="73"/>
      <c r="F175" s="242" t="s">
        <v>456</v>
      </c>
      <c r="G175" s="73" t="s">
        <v>258</v>
      </c>
      <c r="H175" s="81" t="s">
        <v>154</v>
      </c>
      <c r="I175" s="242"/>
      <c r="J175" s="74">
        <v>1481</v>
      </c>
      <c r="K175" s="72">
        <v>9</v>
      </c>
      <c r="L175" s="75">
        <f t="shared" si="2"/>
        <v>164.55555555555554</v>
      </c>
      <c r="M175" s="244" t="s">
        <v>468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537</v>
      </c>
      <c r="E176" s="73"/>
      <c r="F176" s="242" t="s">
        <v>456</v>
      </c>
      <c r="G176" s="73" t="s">
        <v>258</v>
      </c>
      <c r="H176" s="81" t="s">
        <v>164</v>
      </c>
      <c r="I176" s="242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537</v>
      </c>
      <c r="E177" s="73"/>
      <c r="F177" s="242" t="s">
        <v>456</v>
      </c>
      <c r="G177" s="73" t="s">
        <v>258</v>
      </c>
      <c r="H177" s="81" t="s">
        <v>424</v>
      </c>
      <c r="I177" s="242"/>
      <c r="J177" s="74">
        <v>1499</v>
      </c>
      <c r="K177" s="72">
        <v>9</v>
      </c>
      <c r="L177" s="75">
        <f t="shared" si="2"/>
        <v>166.55555555555554</v>
      </c>
      <c r="M177" s="244" t="s">
        <v>467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537</v>
      </c>
      <c r="E178" s="73"/>
      <c r="F178" s="242" t="s">
        <v>456</v>
      </c>
      <c r="G178" s="73" t="s">
        <v>258</v>
      </c>
      <c r="H178" s="81" t="s">
        <v>162</v>
      </c>
      <c r="I178" s="242"/>
      <c r="J178" s="74">
        <v>1428</v>
      </c>
      <c r="K178" s="72">
        <v>9</v>
      </c>
      <c r="L178" s="75">
        <f t="shared" si="2"/>
        <v>158.66666666666666</v>
      </c>
      <c r="M178" s="244" t="s">
        <v>526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538</v>
      </c>
      <c r="E179" s="73"/>
      <c r="F179" s="242" t="s">
        <v>456</v>
      </c>
      <c r="G179" s="73" t="s">
        <v>258</v>
      </c>
      <c r="H179" s="81" t="s">
        <v>436</v>
      </c>
      <c r="I179" s="242"/>
      <c r="J179" s="74">
        <v>1652</v>
      </c>
      <c r="K179" s="72">
        <v>9</v>
      </c>
      <c r="L179" s="75">
        <f t="shared" si="2"/>
        <v>183.55555555555554</v>
      </c>
      <c r="M179" s="177" t="s">
        <v>548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538</v>
      </c>
      <c r="E180" s="73"/>
      <c r="F180" s="242" t="s">
        <v>456</v>
      </c>
      <c r="G180" s="73" t="s">
        <v>258</v>
      </c>
      <c r="H180" s="81" t="s">
        <v>396</v>
      </c>
      <c r="I180" s="242"/>
      <c r="J180" s="74">
        <v>1314</v>
      </c>
      <c r="K180" s="72">
        <v>9</v>
      </c>
      <c r="L180" s="75">
        <f t="shared" si="2"/>
        <v>146</v>
      </c>
      <c r="M180" s="244" t="s">
        <v>509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539</v>
      </c>
      <c r="E181" s="73"/>
      <c r="F181" s="242" t="s">
        <v>456</v>
      </c>
      <c r="G181" s="73" t="s">
        <v>161</v>
      </c>
      <c r="H181" s="81" t="s">
        <v>143</v>
      </c>
      <c r="I181" s="242"/>
      <c r="J181" s="74">
        <v>2403</v>
      </c>
      <c r="K181" s="72">
        <v>14</v>
      </c>
      <c r="L181" s="75">
        <f t="shared" si="2"/>
        <v>171.64285714285714</v>
      </c>
      <c r="M181" s="242" t="s">
        <v>467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539</v>
      </c>
      <c r="E182" s="73"/>
      <c r="F182" s="242" t="s">
        <v>456</v>
      </c>
      <c r="G182" s="73" t="s">
        <v>161</v>
      </c>
      <c r="H182" s="81" t="s">
        <v>147</v>
      </c>
      <c r="I182" s="242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539</v>
      </c>
      <c r="E183" s="73"/>
      <c r="F183" s="242" t="s">
        <v>456</v>
      </c>
      <c r="G183" s="73" t="s">
        <v>161</v>
      </c>
      <c r="H183" s="81" t="s">
        <v>149</v>
      </c>
      <c r="I183" s="242"/>
      <c r="J183" s="74">
        <v>2544</v>
      </c>
      <c r="K183" s="72">
        <v>14</v>
      </c>
      <c r="L183" s="75">
        <f t="shared" si="2"/>
        <v>181.71428571428572</v>
      </c>
      <c r="M183" s="242" t="s">
        <v>483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547</v>
      </c>
      <c r="E184" s="73"/>
      <c r="F184" s="243" t="s">
        <v>456</v>
      </c>
      <c r="G184" s="73" t="s">
        <v>258</v>
      </c>
      <c r="H184" s="81" t="s">
        <v>286</v>
      </c>
      <c r="I184" s="242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547</v>
      </c>
      <c r="E185" s="73"/>
      <c r="F185" s="243" t="s">
        <v>456</v>
      </c>
      <c r="G185" s="73" t="s">
        <v>258</v>
      </c>
      <c r="H185" s="81" t="s">
        <v>159</v>
      </c>
      <c r="I185" s="243"/>
      <c r="J185" s="74">
        <v>1052</v>
      </c>
      <c r="K185" s="72">
        <v>9</v>
      </c>
      <c r="L185" s="75">
        <f t="shared" si="2"/>
        <v>116.88888888888889</v>
      </c>
      <c r="M185" s="244" t="s">
        <v>468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547</v>
      </c>
      <c r="E186" s="73"/>
      <c r="F186" s="243" t="s">
        <v>456</v>
      </c>
      <c r="G186" s="73" t="s">
        <v>258</v>
      </c>
      <c r="H186" s="81" t="s">
        <v>160</v>
      </c>
      <c r="I186" s="242"/>
      <c r="J186" s="74">
        <v>1332</v>
      </c>
      <c r="K186" s="72">
        <v>9</v>
      </c>
      <c r="L186" s="75">
        <f t="shared" ref="L186:L198" si="3">J186/K186</f>
        <v>148</v>
      </c>
      <c r="M186" s="177" t="s">
        <v>470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547</v>
      </c>
      <c r="E187" s="73"/>
      <c r="F187" s="246" t="s">
        <v>456</v>
      </c>
      <c r="G187" s="73" t="s">
        <v>258</v>
      </c>
      <c r="H187" s="81" t="s">
        <v>497</v>
      </c>
      <c r="I187" s="246"/>
      <c r="J187" s="74">
        <v>1042</v>
      </c>
      <c r="K187" s="72">
        <v>9</v>
      </c>
      <c r="L187" s="75">
        <f t="shared" si="3"/>
        <v>115.77777777777777</v>
      </c>
      <c r="M187" s="246" t="s">
        <v>468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547</v>
      </c>
      <c r="E188" s="73"/>
      <c r="F188" s="243" t="s">
        <v>456</v>
      </c>
      <c r="G188" s="73" t="s">
        <v>258</v>
      </c>
      <c r="H188" s="81" t="s">
        <v>285</v>
      </c>
      <c r="I188" s="242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72">
        <v>9</v>
      </c>
      <c r="B189" s="72">
        <v>2</v>
      </c>
      <c r="C189" s="72">
        <v>2020</v>
      </c>
      <c r="D189" s="204" t="s">
        <v>573</v>
      </c>
      <c r="E189" s="73"/>
      <c r="F189" s="249" t="s">
        <v>27</v>
      </c>
      <c r="G189" s="73" t="s">
        <v>574</v>
      </c>
      <c r="H189" s="81" t="s">
        <v>143</v>
      </c>
      <c r="I189" s="249" t="s">
        <v>144</v>
      </c>
      <c r="J189" s="74">
        <v>1582</v>
      </c>
      <c r="K189" s="72">
        <v>9</v>
      </c>
      <c r="L189" s="75">
        <f t="shared" si="3"/>
        <v>175.77777777777777</v>
      </c>
      <c r="M189" s="249" t="s">
        <v>358</v>
      </c>
    </row>
    <row r="190" spans="1:13" x14ac:dyDescent="0.25">
      <c r="A190" s="72">
        <v>9</v>
      </c>
      <c r="B190" s="72">
        <v>2</v>
      </c>
      <c r="C190" s="72">
        <v>2020</v>
      </c>
      <c r="D190" s="204" t="s">
        <v>573</v>
      </c>
      <c r="E190" s="73"/>
      <c r="F190" s="249" t="s">
        <v>27</v>
      </c>
      <c r="G190" s="73" t="s">
        <v>574</v>
      </c>
      <c r="H190" s="81" t="s">
        <v>436</v>
      </c>
      <c r="I190" s="249" t="s">
        <v>144</v>
      </c>
      <c r="J190" s="74">
        <v>1503</v>
      </c>
      <c r="K190" s="72">
        <v>9</v>
      </c>
      <c r="L190" s="75">
        <f t="shared" si="3"/>
        <v>167</v>
      </c>
      <c r="M190" s="249" t="s">
        <v>358</v>
      </c>
    </row>
    <row r="191" spans="1:13" x14ac:dyDescent="0.25">
      <c r="A191" s="72">
        <v>9</v>
      </c>
      <c r="B191" s="72">
        <v>2</v>
      </c>
      <c r="C191" s="72">
        <v>2020</v>
      </c>
      <c r="D191" s="73" t="s">
        <v>587</v>
      </c>
      <c r="E191" s="73"/>
      <c r="F191" s="250" t="s">
        <v>456</v>
      </c>
      <c r="G191" s="73" t="s">
        <v>588</v>
      </c>
      <c r="H191" s="81" t="s">
        <v>154</v>
      </c>
      <c r="I191" s="250"/>
      <c r="J191" s="74">
        <v>995</v>
      </c>
      <c r="K191" s="72">
        <v>6</v>
      </c>
      <c r="L191" s="75">
        <f t="shared" si="3"/>
        <v>165.83333333333334</v>
      </c>
      <c r="M191" s="193" t="s">
        <v>165</v>
      </c>
    </row>
    <row r="192" spans="1:13" x14ac:dyDescent="0.25">
      <c r="A192" s="72">
        <v>1</v>
      </c>
      <c r="B192" s="72">
        <v>3</v>
      </c>
      <c r="C192" s="72">
        <v>2020</v>
      </c>
      <c r="D192" s="73" t="s">
        <v>590</v>
      </c>
      <c r="E192" s="73"/>
      <c r="F192" s="253" t="s">
        <v>456</v>
      </c>
      <c r="G192" s="73" t="s">
        <v>258</v>
      </c>
      <c r="H192" s="81" t="s">
        <v>154</v>
      </c>
      <c r="I192" s="253"/>
      <c r="J192" s="74">
        <v>1019</v>
      </c>
      <c r="K192" s="72">
        <v>6</v>
      </c>
      <c r="L192" s="75">
        <f t="shared" si="3"/>
        <v>169.83333333333334</v>
      </c>
      <c r="M192" s="231" t="s">
        <v>166</v>
      </c>
    </row>
    <row r="193" spans="1:13" x14ac:dyDescent="0.25">
      <c r="A193" s="72">
        <v>1</v>
      </c>
      <c r="B193" s="72">
        <v>3</v>
      </c>
      <c r="C193" s="72">
        <v>2020</v>
      </c>
      <c r="D193" s="73" t="s">
        <v>590</v>
      </c>
      <c r="E193" s="73"/>
      <c r="F193" s="253" t="s">
        <v>456</v>
      </c>
      <c r="G193" s="73" t="s">
        <v>258</v>
      </c>
      <c r="H193" s="81" t="s">
        <v>164</v>
      </c>
      <c r="I193" s="253"/>
      <c r="J193" s="74">
        <v>990</v>
      </c>
      <c r="K193" s="72">
        <v>6</v>
      </c>
      <c r="L193" s="75">
        <f t="shared" si="3"/>
        <v>165</v>
      </c>
      <c r="M193" s="255" t="s">
        <v>468</v>
      </c>
    </row>
    <row r="194" spans="1:13" x14ac:dyDescent="0.25">
      <c r="A194" s="72">
        <v>8</v>
      </c>
      <c r="B194" s="72">
        <v>3</v>
      </c>
      <c r="C194" s="72">
        <v>2020</v>
      </c>
      <c r="D194" s="73" t="s">
        <v>595</v>
      </c>
      <c r="E194" s="73"/>
      <c r="F194" s="256" t="s">
        <v>375</v>
      </c>
      <c r="G194" s="73" t="s">
        <v>163</v>
      </c>
      <c r="H194" s="81" t="s">
        <v>167</v>
      </c>
      <c r="I194" s="256"/>
      <c r="J194" s="74">
        <v>1073</v>
      </c>
      <c r="K194" s="72">
        <v>7</v>
      </c>
      <c r="L194" s="75">
        <f t="shared" si="3"/>
        <v>153.28571428571428</v>
      </c>
      <c r="M194" s="256"/>
    </row>
    <row r="195" spans="1:13" x14ac:dyDescent="0.25">
      <c r="A195" s="72">
        <v>8</v>
      </c>
      <c r="B195" s="72">
        <v>3</v>
      </c>
      <c r="C195" s="72">
        <v>2020</v>
      </c>
      <c r="D195" s="73" t="s">
        <v>595</v>
      </c>
      <c r="E195" s="73"/>
      <c r="F195" s="256" t="s">
        <v>375</v>
      </c>
      <c r="G195" s="73" t="s">
        <v>163</v>
      </c>
      <c r="H195" s="81" t="s">
        <v>164</v>
      </c>
      <c r="I195" s="256"/>
      <c r="J195" s="74">
        <v>1188</v>
      </c>
      <c r="K195" s="72">
        <v>7</v>
      </c>
      <c r="L195" s="75">
        <f t="shared" si="3"/>
        <v>169.71428571428572</v>
      </c>
      <c r="M195" s="256"/>
    </row>
    <row r="196" spans="1:13" x14ac:dyDescent="0.25">
      <c r="A196" s="72">
        <v>8</v>
      </c>
      <c r="B196" s="72">
        <v>3</v>
      </c>
      <c r="C196" s="72">
        <v>2020</v>
      </c>
      <c r="D196" s="73" t="s">
        <v>595</v>
      </c>
      <c r="E196" s="73"/>
      <c r="F196" s="256" t="s">
        <v>375</v>
      </c>
      <c r="G196" s="73" t="s">
        <v>163</v>
      </c>
      <c r="H196" s="81" t="s">
        <v>168</v>
      </c>
      <c r="I196" s="256"/>
      <c r="J196" s="74">
        <v>572</v>
      </c>
      <c r="K196" s="72">
        <v>4</v>
      </c>
      <c r="L196" s="75">
        <f t="shared" si="3"/>
        <v>143</v>
      </c>
      <c r="M196" s="256"/>
    </row>
    <row r="197" spans="1:13" x14ac:dyDescent="0.25">
      <c r="A197" s="72">
        <v>8</v>
      </c>
      <c r="B197" s="72">
        <v>3</v>
      </c>
      <c r="C197" s="72">
        <v>2020</v>
      </c>
      <c r="D197" s="73" t="s">
        <v>595</v>
      </c>
      <c r="E197" s="73"/>
      <c r="F197" s="256" t="s">
        <v>375</v>
      </c>
      <c r="G197" s="73" t="s">
        <v>163</v>
      </c>
      <c r="H197" s="81" t="s">
        <v>152</v>
      </c>
      <c r="I197" s="256"/>
      <c r="J197" s="74">
        <v>426</v>
      </c>
      <c r="K197" s="72">
        <v>3</v>
      </c>
      <c r="L197" s="75">
        <f t="shared" si="3"/>
        <v>142</v>
      </c>
      <c r="M197" s="256"/>
    </row>
    <row r="198" spans="1:13" x14ac:dyDescent="0.25">
      <c r="A198" s="72">
        <v>8</v>
      </c>
      <c r="B198" s="72">
        <v>3</v>
      </c>
      <c r="C198" s="72">
        <v>2020</v>
      </c>
      <c r="D198" s="73" t="s">
        <v>595</v>
      </c>
      <c r="E198" s="73"/>
      <c r="F198" s="256" t="s">
        <v>375</v>
      </c>
      <c r="G198" s="73" t="s">
        <v>163</v>
      </c>
      <c r="H198" s="81" t="s">
        <v>162</v>
      </c>
      <c r="I198" s="256"/>
      <c r="J198" s="74">
        <v>1179</v>
      </c>
      <c r="K198" s="72">
        <v>7</v>
      </c>
      <c r="L198" s="75">
        <f t="shared" si="3"/>
        <v>168.42857142857142</v>
      </c>
      <c r="M198" s="256"/>
    </row>
    <row r="199" spans="1:13" x14ac:dyDescent="0.25">
      <c r="A199" s="60"/>
      <c r="B199" s="60"/>
      <c r="C199" s="60"/>
      <c r="D199" s="38"/>
      <c r="E199" s="38"/>
      <c r="F199" s="63"/>
      <c r="G199" s="68"/>
      <c r="H199" s="80">
        <f>COUNTA(H7:H193)</f>
        <v>187</v>
      </c>
      <c r="I199" s="80"/>
      <c r="J199" s="173">
        <f>SUBTOTAL(9,J7:J198)</f>
        <v>301793</v>
      </c>
      <c r="K199" s="90">
        <f>SUBTOTAL(9,K7:K198)</f>
        <v>1778</v>
      </c>
      <c r="L199" s="174">
        <f t="shared" ref="L199" si="4">J199/K199</f>
        <v>169.73734533183352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opLeftCell="A69" workbookViewId="0">
      <selection activeCell="A88" sqref="A8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2" t="s">
        <v>251</v>
      </c>
      <c r="B2" s="263"/>
      <c r="C2" s="263"/>
      <c r="D2" s="263"/>
      <c r="E2" s="263"/>
      <c r="F2" s="263"/>
      <c r="G2" s="263"/>
      <c r="H2" s="263"/>
      <c r="I2" s="264"/>
    </row>
    <row r="4" spans="1:10" x14ac:dyDescent="0.25">
      <c r="J4" s="72" t="s">
        <v>174</v>
      </c>
    </row>
    <row r="5" spans="1:10" ht="15.75" x14ac:dyDescent="0.25">
      <c r="A5" s="82" t="s">
        <v>550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431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451</v>
      </c>
      <c r="B11" s="92"/>
      <c r="C11" s="72" t="s">
        <v>142</v>
      </c>
      <c r="D11" s="76" t="s">
        <v>444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485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498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486</v>
      </c>
      <c r="B14" s="88"/>
      <c r="C14" s="72" t="s">
        <v>312</v>
      </c>
      <c r="D14" s="76" t="s">
        <v>488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487</v>
      </c>
      <c r="B15" s="88"/>
      <c r="C15" s="72" t="s">
        <v>312</v>
      </c>
      <c r="D15" s="76" t="s">
        <v>489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519</v>
      </c>
      <c r="B16" s="88"/>
      <c r="C16" s="72" t="s">
        <v>142</v>
      </c>
      <c r="D16" s="76" t="s">
        <v>520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521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551</v>
      </c>
      <c r="B18" s="88"/>
      <c r="C18" s="72" t="s">
        <v>268</v>
      </c>
      <c r="D18" s="76" t="s">
        <v>488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554</v>
      </c>
      <c r="B19" s="88"/>
      <c r="C19" s="72" t="s">
        <v>268</v>
      </c>
      <c r="D19" s="204" t="s">
        <v>445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552</v>
      </c>
      <c r="B20" s="88"/>
      <c r="C20" s="72" t="s">
        <v>268</v>
      </c>
      <c r="D20" s="76" t="s">
        <v>553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370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267</v>
      </c>
      <c r="B24" s="73"/>
      <c r="C24" s="72" t="s">
        <v>268</v>
      </c>
      <c r="D24" s="76" t="s">
        <v>455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253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A29" s="81"/>
      <c r="B29" s="88"/>
      <c r="C29" s="88"/>
      <c r="D29" s="80"/>
      <c r="E29" s="81"/>
      <c r="F29" s="88"/>
      <c r="G29" s="88"/>
      <c r="H29" s="88"/>
      <c r="I29" s="88"/>
      <c r="J29" s="72"/>
    </row>
    <row r="30" spans="1:10" x14ac:dyDescent="0.25">
      <c r="B30" s="38"/>
      <c r="D30" s="38"/>
      <c r="F30" s="38"/>
      <c r="J30" s="72"/>
    </row>
    <row r="31" spans="1:10" ht="15.75" x14ac:dyDescent="0.25">
      <c r="A31" s="82" t="s">
        <v>452</v>
      </c>
      <c r="B31" s="38"/>
      <c r="D31" s="38"/>
      <c r="F31" s="38"/>
      <c r="J31" s="72"/>
    </row>
    <row r="32" spans="1:10" x14ac:dyDescent="0.25">
      <c r="B32" s="38"/>
      <c r="D32" s="38"/>
      <c r="F32" s="38"/>
      <c r="J32" s="72"/>
    </row>
    <row r="33" spans="1:10" x14ac:dyDescent="0.25">
      <c r="A33" s="268"/>
      <c r="B33" s="268"/>
      <c r="C33" s="72"/>
      <c r="D33" s="76"/>
      <c r="E33" s="81"/>
      <c r="F33" s="81"/>
      <c r="G33" s="88"/>
      <c r="H33" s="88"/>
      <c r="I33" s="88"/>
      <c r="J33" s="72"/>
    </row>
    <row r="34" spans="1:10" x14ac:dyDescent="0.25">
      <c r="A34" s="268"/>
      <c r="B34" s="268"/>
      <c r="C34" s="81"/>
      <c r="D34" s="80"/>
      <c r="E34" s="81"/>
      <c r="F34" s="81"/>
      <c r="G34" s="88"/>
      <c r="H34" s="88"/>
      <c r="I34" s="88"/>
      <c r="J34" s="72"/>
    </row>
    <row r="35" spans="1:10" x14ac:dyDescent="0.25">
      <c r="A35" s="91"/>
      <c r="B35" s="81"/>
      <c r="C35" s="88"/>
      <c r="D35" s="80"/>
      <c r="E35" s="81"/>
      <c r="F35" s="81"/>
      <c r="G35" s="88"/>
      <c r="H35" s="88"/>
      <c r="I35" s="88"/>
      <c r="J35" s="90">
        <f>SUM(J33:J34)</f>
        <v>0</v>
      </c>
    </row>
    <row r="36" spans="1:10" x14ac:dyDescent="0.25">
      <c r="A36" s="84" t="s">
        <v>252</v>
      </c>
      <c r="B36" s="81"/>
      <c r="C36" s="88"/>
      <c r="D36" s="80"/>
      <c r="E36" s="81"/>
      <c r="F36" s="81"/>
      <c r="G36" s="88"/>
      <c r="H36" s="88"/>
      <c r="I36" s="88"/>
      <c r="J36" s="89"/>
    </row>
    <row r="37" spans="1:10" x14ac:dyDescent="0.25">
      <c r="A37" s="83"/>
      <c r="B37" s="38"/>
      <c r="D37" s="63"/>
      <c r="E37" s="38"/>
      <c r="F37" s="38"/>
      <c r="J37" s="60"/>
    </row>
    <row r="38" spans="1:10" x14ac:dyDescent="0.25">
      <c r="A38" s="91"/>
      <c r="B38" s="73"/>
      <c r="C38" s="73"/>
      <c r="D38" s="80"/>
      <c r="E38" s="73"/>
      <c r="F38" s="73"/>
      <c r="G38" s="73"/>
      <c r="H38" s="73"/>
      <c r="I38" s="73"/>
      <c r="J38" s="72"/>
    </row>
    <row r="39" spans="1:10" x14ac:dyDescent="0.25">
      <c r="J39" s="60"/>
    </row>
    <row r="40" spans="1:10" ht="15.75" x14ac:dyDescent="0.25">
      <c r="A40" s="82" t="s">
        <v>589</v>
      </c>
      <c r="J40" s="60"/>
    </row>
    <row r="41" spans="1:10" x14ac:dyDescent="0.25">
      <c r="J41" s="60"/>
    </row>
    <row r="42" spans="1:10" x14ac:dyDescent="0.25">
      <c r="A42" s="91" t="s">
        <v>317</v>
      </c>
      <c r="B42" s="92" t="s">
        <v>320</v>
      </c>
      <c r="C42" s="191" t="s">
        <v>319</v>
      </c>
      <c r="D42" s="76" t="s">
        <v>321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192" t="s">
        <v>317</v>
      </c>
      <c r="B43" s="92" t="s">
        <v>329</v>
      </c>
      <c r="C43" s="191" t="s">
        <v>142</v>
      </c>
      <c r="D43" s="76" t="s">
        <v>330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8" t="s">
        <v>317</v>
      </c>
      <c r="B44" s="92" t="s">
        <v>344</v>
      </c>
      <c r="C44" s="197" t="s">
        <v>163</v>
      </c>
      <c r="D44" s="76" t="s">
        <v>346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8" t="s">
        <v>317</v>
      </c>
      <c r="B45" s="92" t="s">
        <v>345</v>
      </c>
      <c r="C45" s="197" t="s">
        <v>163</v>
      </c>
      <c r="D45" s="76" t="s">
        <v>347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17" t="s">
        <v>317</v>
      </c>
      <c r="B46" s="92" t="s">
        <v>430</v>
      </c>
      <c r="C46" s="216" t="s">
        <v>142</v>
      </c>
      <c r="D46" s="76" t="s">
        <v>313</v>
      </c>
      <c r="E46" s="81"/>
      <c r="F46" s="73"/>
      <c r="G46" s="73"/>
      <c r="H46" s="73"/>
      <c r="I46" s="73"/>
      <c r="J46" s="72">
        <v>2</v>
      </c>
    </row>
    <row r="47" spans="1:10" x14ac:dyDescent="0.25">
      <c r="A47" s="223" t="s">
        <v>440</v>
      </c>
      <c r="B47" s="92" t="s">
        <v>453</v>
      </c>
      <c r="C47" s="222" t="s">
        <v>314</v>
      </c>
      <c r="D47" s="76" t="s">
        <v>446</v>
      </c>
      <c r="E47" s="81"/>
      <c r="F47" s="73"/>
      <c r="G47" s="73"/>
      <c r="H47" s="73"/>
      <c r="I47" s="73"/>
      <c r="J47" s="72">
        <v>3</v>
      </c>
    </row>
    <row r="48" spans="1:10" x14ac:dyDescent="0.25">
      <c r="A48" s="91"/>
      <c r="B48" s="92"/>
      <c r="C48" s="81"/>
      <c r="D48" s="76" t="s">
        <v>448</v>
      </c>
      <c r="E48" s="81"/>
      <c r="F48" s="73"/>
      <c r="G48" s="73"/>
      <c r="H48" s="73"/>
      <c r="I48" s="73"/>
      <c r="J48" s="72"/>
    </row>
    <row r="49" spans="1:10" x14ac:dyDescent="0.25">
      <c r="A49" s="229" t="s">
        <v>165</v>
      </c>
      <c r="B49" s="92" t="s">
        <v>490</v>
      </c>
      <c r="C49" s="228" t="s">
        <v>314</v>
      </c>
      <c r="D49" s="76" t="s">
        <v>175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29" t="s">
        <v>165</v>
      </c>
      <c r="B50" s="92" t="s">
        <v>491</v>
      </c>
      <c r="C50" s="228" t="s">
        <v>314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29" t="s">
        <v>165</v>
      </c>
      <c r="B51" s="92" t="s">
        <v>491</v>
      </c>
      <c r="C51" s="228" t="s">
        <v>314</v>
      </c>
      <c r="D51" s="76" t="s">
        <v>186</v>
      </c>
      <c r="E51" s="81"/>
      <c r="F51" s="73"/>
      <c r="G51" s="73"/>
      <c r="H51" s="73"/>
      <c r="I51" s="73"/>
      <c r="J51" s="72">
        <v>1</v>
      </c>
    </row>
    <row r="52" spans="1:10" x14ac:dyDescent="0.25">
      <c r="A52" s="229" t="s">
        <v>165</v>
      </c>
      <c r="B52" s="92" t="s">
        <v>492</v>
      </c>
      <c r="C52" s="228" t="s">
        <v>314</v>
      </c>
      <c r="D52" s="76" t="s">
        <v>493</v>
      </c>
      <c r="E52" s="81"/>
      <c r="F52" s="73"/>
      <c r="G52" s="73"/>
      <c r="H52" s="73"/>
      <c r="I52" s="73"/>
      <c r="J52" s="72">
        <v>1</v>
      </c>
    </row>
    <row r="53" spans="1:10" x14ac:dyDescent="0.25">
      <c r="A53" s="237" t="s">
        <v>165</v>
      </c>
      <c r="B53" s="92" t="s">
        <v>522</v>
      </c>
      <c r="C53" s="236" t="s">
        <v>161</v>
      </c>
      <c r="D53" s="76" t="s">
        <v>205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37" t="s">
        <v>165</v>
      </c>
      <c r="B54" s="92" t="s">
        <v>524</v>
      </c>
      <c r="C54" s="236" t="s">
        <v>142</v>
      </c>
      <c r="D54" s="76" t="s">
        <v>184</v>
      </c>
      <c r="E54" s="81"/>
      <c r="F54" s="73"/>
      <c r="G54" s="73"/>
      <c r="H54" s="73"/>
      <c r="I54" s="73"/>
      <c r="J54" s="112">
        <v>1</v>
      </c>
    </row>
    <row r="55" spans="1:10" x14ac:dyDescent="0.25">
      <c r="A55" s="237" t="s">
        <v>165</v>
      </c>
      <c r="B55" s="92" t="s">
        <v>523</v>
      </c>
      <c r="C55" s="236" t="s">
        <v>142</v>
      </c>
      <c r="D55" s="76" t="s">
        <v>225</v>
      </c>
      <c r="E55" s="81"/>
      <c r="F55" s="73"/>
      <c r="G55" s="73"/>
      <c r="H55" s="73"/>
      <c r="I55" s="73"/>
      <c r="J55" s="112">
        <v>1</v>
      </c>
    </row>
    <row r="56" spans="1:10" x14ac:dyDescent="0.25">
      <c r="A56" s="252" t="s">
        <v>165</v>
      </c>
      <c r="B56" s="92" t="s">
        <v>586</v>
      </c>
      <c r="C56" s="251" t="s">
        <v>588</v>
      </c>
      <c r="D56" s="73" t="s">
        <v>334</v>
      </c>
      <c r="E56" s="81"/>
      <c r="F56" s="73"/>
      <c r="G56" s="73"/>
      <c r="H56" s="73"/>
      <c r="I56" s="73"/>
      <c r="J56" s="112">
        <v>1</v>
      </c>
    </row>
    <row r="57" spans="1:10" x14ac:dyDescent="0.25">
      <c r="A57" s="237"/>
      <c r="B57" s="92"/>
      <c r="C57" s="236"/>
      <c r="D57" s="76"/>
      <c r="E57" s="81"/>
      <c r="F57" s="73"/>
      <c r="G57" s="73"/>
      <c r="H57" s="73"/>
      <c r="I57" s="73"/>
      <c r="J57" s="90">
        <f>SUM(J42:J56)</f>
        <v>21</v>
      </c>
    </row>
    <row r="58" spans="1:10" x14ac:dyDescent="0.25">
      <c r="A58" s="198"/>
      <c r="B58" s="92"/>
      <c r="C58" s="81"/>
      <c r="D58" s="197"/>
      <c r="E58" s="81"/>
      <c r="F58" s="73"/>
      <c r="G58" s="73"/>
      <c r="H58" s="73"/>
      <c r="I58" s="73"/>
      <c r="J58" s="112"/>
    </row>
    <row r="59" spans="1:10" x14ac:dyDescent="0.25">
      <c r="A59" s="91" t="s">
        <v>296</v>
      </c>
      <c r="B59" s="92" t="s">
        <v>297</v>
      </c>
      <c r="C59" s="183" t="s">
        <v>158</v>
      </c>
      <c r="D59" s="76" t="s">
        <v>301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89" t="s">
        <v>296</v>
      </c>
      <c r="B60" s="92" t="s">
        <v>316</v>
      </c>
      <c r="C60" s="188" t="s">
        <v>314</v>
      </c>
      <c r="D60" s="76" t="s">
        <v>315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92" t="s">
        <v>296</v>
      </c>
      <c r="B61" s="92" t="s">
        <v>329</v>
      </c>
      <c r="C61" s="191" t="s">
        <v>142</v>
      </c>
      <c r="D61" s="76" t="s">
        <v>331</v>
      </c>
      <c r="E61" s="81"/>
      <c r="F61" s="73"/>
      <c r="G61" s="73"/>
      <c r="H61" s="73"/>
      <c r="I61" s="73"/>
      <c r="J61" s="72">
        <v>2</v>
      </c>
    </row>
    <row r="62" spans="1:10" x14ac:dyDescent="0.25">
      <c r="A62" s="198" t="s">
        <v>296</v>
      </c>
      <c r="B62" s="197" t="s">
        <v>348</v>
      </c>
      <c r="C62" s="197" t="s">
        <v>163</v>
      </c>
      <c r="D62" s="76" t="s">
        <v>350</v>
      </c>
      <c r="E62" s="81"/>
      <c r="F62" s="73"/>
      <c r="G62" s="73"/>
      <c r="H62" s="73"/>
      <c r="I62" s="73"/>
      <c r="J62" s="72">
        <v>1</v>
      </c>
    </row>
    <row r="63" spans="1:10" x14ac:dyDescent="0.25">
      <c r="A63" s="223" t="s">
        <v>296</v>
      </c>
      <c r="B63" s="222" t="s">
        <v>454</v>
      </c>
      <c r="C63" s="222" t="s">
        <v>142</v>
      </c>
      <c r="D63" s="76" t="s">
        <v>447</v>
      </c>
      <c r="E63" s="81"/>
      <c r="F63" s="73"/>
      <c r="G63" s="73"/>
      <c r="H63" s="73"/>
      <c r="I63" s="73"/>
      <c r="J63" s="72">
        <v>2</v>
      </c>
    </row>
    <row r="64" spans="1:10" x14ac:dyDescent="0.25">
      <c r="A64" s="198" t="s">
        <v>166</v>
      </c>
      <c r="B64" s="76" t="s">
        <v>351</v>
      </c>
      <c r="C64" s="191" t="s">
        <v>163</v>
      </c>
      <c r="D64" s="76" t="s">
        <v>183</v>
      </c>
      <c r="E64" s="81"/>
      <c r="F64" s="73"/>
      <c r="G64" s="73"/>
      <c r="H64" s="73"/>
      <c r="I64" s="73"/>
      <c r="J64" s="72">
        <v>1</v>
      </c>
    </row>
    <row r="65" spans="1:10" x14ac:dyDescent="0.25">
      <c r="A65" s="198" t="s">
        <v>166</v>
      </c>
      <c r="B65" s="76" t="s">
        <v>349</v>
      </c>
      <c r="C65" s="197" t="s">
        <v>163</v>
      </c>
      <c r="D65" s="76" t="s">
        <v>183</v>
      </c>
      <c r="E65" s="81"/>
      <c r="F65" s="73"/>
      <c r="G65" s="73"/>
      <c r="H65" s="73"/>
      <c r="I65" s="73"/>
      <c r="J65" s="72">
        <v>1</v>
      </c>
    </row>
    <row r="66" spans="1:10" x14ac:dyDescent="0.25">
      <c r="A66" s="206" t="s">
        <v>166</v>
      </c>
      <c r="B66" s="81" t="s">
        <v>366</v>
      </c>
      <c r="C66" s="205" t="s">
        <v>161</v>
      </c>
      <c r="D66" s="76" t="s">
        <v>496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06" t="s">
        <v>166</v>
      </c>
      <c r="B67" s="81" t="s">
        <v>367</v>
      </c>
      <c r="C67" s="205" t="s">
        <v>161</v>
      </c>
      <c r="D67" s="76" t="s">
        <v>368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29" t="s">
        <v>166</v>
      </c>
      <c r="B68" s="92" t="s">
        <v>491</v>
      </c>
      <c r="C68" s="228" t="s">
        <v>314</v>
      </c>
      <c r="D68" s="76" t="s">
        <v>494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29" t="s">
        <v>166</v>
      </c>
      <c r="B69" s="92" t="s">
        <v>492</v>
      </c>
      <c r="C69" s="228" t="s">
        <v>314</v>
      </c>
      <c r="D69" s="76" t="s">
        <v>495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29" t="s">
        <v>166</v>
      </c>
      <c r="B70" s="92" t="s">
        <v>492</v>
      </c>
      <c r="C70" s="228" t="s">
        <v>314</v>
      </c>
      <c r="D70" s="76" t="s">
        <v>185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37" t="s">
        <v>166</v>
      </c>
      <c r="B71" s="92" t="s">
        <v>525</v>
      </c>
      <c r="C71" s="236" t="s">
        <v>142</v>
      </c>
      <c r="D71" s="76" t="s">
        <v>445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45" t="s">
        <v>166</v>
      </c>
      <c r="B72" s="92" t="s">
        <v>555</v>
      </c>
      <c r="C72" s="244" t="s">
        <v>161</v>
      </c>
      <c r="D72" s="76" t="s">
        <v>184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45" t="s">
        <v>166</v>
      </c>
      <c r="B73" s="92" t="s">
        <v>556</v>
      </c>
      <c r="C73" s="72" t="s">
        <v>268</v>
      </c>
      <c r="D73" s="76" t="s">
        <v>495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45" t="s">
        <v>166</v>
      </c>
      <c r="B74" s="92" t="s">
        <v>556</v>
      </c>
      <c r="C74" s="72" t="s">
        <v>268</v>
      </c>
      <c r="D74" s="76" t="s">
        <v>557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248" t="s">
        <v>166</v>
      </c>
      <c r="B75" s="92" t="s">
        <v>572</v>
      </c>
      <c r="C75" s="72" t="s">
        <v>268</v>
      </c>
      <c r="D75" s="76" t="s">
        <v>181</v>
      </c>
      <c r="E75" s="76"/>
      <c r="F75" s="73"/>
      <c r="G75" s="73"/>
      <c r="H75" s="73"/>
      <c r="I75" s="73"/>
      <c r="J75" s="72">
        <v>1</v>
      </c>
    </row>
    <row r="76" spans="1:10" x14ac:dyDescent="0.25">
      <c r="A76" s="254" t="s">
        <v>166</v>
      </c>
      <c r="B76" s="92" t="s">
        <v>591</v>
      </c>
      <c r="C76" s="72" t="s">
        <v>268</v>
      </c>
      <c r="D76" s="73" t="s">
        <v>334</v>
      </c>
      <c r="E76" s="76"/>
      <c r="F76" s="73"/>
      <c r="G76" s="73"/>
      <c r="H76" s="73"/>
      <c r="I76" s="73"/>
      <c r="J76" s="72">
        <v>1</v>
      </c>
    </row>
    <row r="77" spans="1:10" x14ac:dyDescent="0.25">
      <c r="A77" s="72"/>
      <c r="B77" s="73"/>
      <c r="C77" s="73"/>
      <c r="D77" s="73"/>
      <c r="E77" s="73"/>
      <c r="F77" s="73"/>
      <c r="G77" s="73"/>
      <c r="H77" s="73"/>
      <c r="I77" s="73"/>
      <c r="J77" s="90">
        <f>SUM(J59:J76)</f>
        <v>22</v>
      </c>
    </row>
    <row r="78" spans="1:10" ht="15.75" x14ac:dyDescent="0.25">
      <c r="A78" s="82" t="s">
        <v>193</v>
      </c>
      <c r="J78" s="60"/>
    </row>
    <row r="79" spans="1:10" ht="15.75" x14ac:dyDescent="0.25">
      <c r="A79" s="82"/>
      <c r="J79" s="60"/>
    </row>
    <row r="80" spans="1:10" x14ac:dyDescent="0.25">
      <c r="A80" s="60"/>
      <c r="J80" s="60"/>
    </row>
    <row r="81" spans="1:10" ht="15.75" x14ac:dyDescent="0.25">
      <c r="A81" s="82" t="s">
        <v>194</v>
      </c>
      <c r="J81" s="60"/>
    </row>
    <row r="82" spans="1:10" ht="15.75" x14ac:dyDescent="0.25">
      <c r="A82" s="82"/>
      <c r="J82" s="60"/>
    </row>
    <row r="83" spans="1:10" x14ac:dyDescent="0.25">
      <c r="A83" s="80" t="s">
        <v>583</v>
      </c>
      <c r="B83" s="92" t="s">
        <v>429</v>
      </c>
      <c r="C83" s="72" t="s">
        <v>428</v>
      </c>
      <c r="D83" s="76" t="s">
        <v>321</v>
      </c>
      <c r="E83" s="81"/>
      <c r="F83" s="88"/>
      <c r="G83" s="88"/>
      <c r="H83" s="88"/>
      <c r="I83" s="88"/>
      <c r="J83" s="72">
        <v>2</v>
      </c>
    </row>
    <row r="84" spans="1:10" x14ac:dyDescent="0.25">
      <c r="A84" s="80" t="s">
        <v>581</v>
      </c>
      <c r="B84" s="92" t="s">
        <v>582</v>
      </c>
      <c r="C84" s="72" t="s">
        <v>574</v>
      </c>
      <c r="D84" s="76" t="s">
        <v>444</v>
      </c>
      <c r="E84" s="73"/>
      <c r="F84" s="88"/>
      <c r="G84" s="88"/>
      <c r="H84" s="88"/>
      <c r="I84" s="88"/>
      <c r="J84" s="72">
        <v>2</v>
      </c>
    </row>
    <row r="85" spans="1:10" x14ac:dyDescent="0.25">
      <c r="A85" s="80"/>
      <c r="B85" s="92"/>
      <c r="C85" s="88"/>
      <c r="D85" s="88"/>
      <c r="E85" s="88"/>
      <c r="F85" s="88"/>
      <c r="G85" s="88"/>
      <c r="H85" s="88"/>
      <c r="I85" s="88"/>
      <c r="J85" s="90">
        <f>SUM(J83:J84)</f>
        <v>4</v>
      </c>
    </row>
    <row r="86" spans="1:10" ht="15.75" x14ac:dyDescent="0.25">
      <c r="A86" s="82" t="s">
        <v>195</v>
      </c>
      <c r="J86" s="60"/>
    </row>
    <row r="87" spans="1:10" x14ac:dyDescent="0.25">
      <c r="J87" s="60"/>
    </row>
    <row r="88" spans="1:10" x14ac:dyDescent="0.25">
      <c r="A88" s="80" t="s">
        <v>385</v>
      </c>
      <c r="B88" s="256" t="s">
        <v>142</v>
      </c>
      <c r="C88" s="208" t="s">
        <v>600</v>
      </c>
      <c r="D88" s="92" t="s">
        <v>391</v>
      </c>
      <c r="E88" s="81"/>
      <c r="F88" s="88"/>
      <c r="G88" s="88"/>
      <c r="J88" s="60"/>
    </row>
    <row r="89" spans="1:10" x14ac:dyDescent="0.25">
      <c r="A89" s="207" t="s">
        <v>386</v>
      </c>
      <c r="B89" s="256" t="s">
        <v>163</v>
      </c>
      <c r="C89" s="256" t="s">
        <v>599</v>
      </c>
      <c r="D89" s="76" t="s">
        <v>390</v>
      </c>
      <c r="E89" s="81"/>
      <c r="F89" s="88"/>
      <c r="G89" s="88"/>
      <c r="J89" s="60"/>
    </row>
    <row r="90" spans="1:10" x14ac:dyDescent="0.25">
      <c r="A90" s="207" t="s">
        <v>387</v>
      </c>
      <c r="B90" s="210" t="s">
        <v>142</v>
      </c>
      <c r="C90" s="210" t="s">
        <v>410</v>
      </c>
      <c r="D90" s="76" t="s">
        <v>403</v>
      </c>
      <c r="E90" s="81"/>
      <c r="F90" s="88"/>
      <c r="G90" s="88"/>
      <c r="J90" s="60"/>
    </row>
    <row r="91" spans="1:10" x14ac:dyDescent="0.25">
      <c r="A91" s="207" t="s">
        <v>388</v>
      </c>
      <c r="B91" s="72" t="s">
        <v>340</v>
      </c>
      <c r="C91" s="211" t="s">
        <v>412</v>
      </c>
      <c r="D91" s="76" t="s">
        <v>417</v>
      </c>
      <c r="E91" s="81"/>
      <c r="F91" s="88"/>
      <c r="G91" s="88"/>
      <c r="J91" s="60"/>
    </row>
    <row r="92" spans="1:10" x14ac:dyDescent="0.25">
      <c r="A92" s="207" t="s">
        <v>388</v>
      </c>
      <c r="B92" s="72" t="s">
        <v>340</v>
      </c>
      <c r="C92" s="211" t="s">
        <v>413</v>
      </c>
      <c r="D92" s="76" t="s">
        <v>418</v>
      </c>
      <c r="E92" s="81"/>
      <c r="F92" s="88"/>
      <c r="G92" s="88"/>
      <c r="J92" s="60"/>
    </row>
    <row r="93" spans="1:10" x14ac:dyDescent="0.25">
      <c r="A93" s="207" t="s">
        <v>389</v>
      </c>
      <c r="B93" s="212" t="s">
        <v>314</v>
      </c>
      <c r="C93" s="210" t="s">
        <v>409</v>
      </c>
      <c r="D93" s="76" t="s">
        <v>411</v>
      </c>
      <c r="J93" s="60"/>
    </row>
    <row r="94" spans="1:10" x14ac:dyDescent="0.25">
      <c r="A94" s="207"/>
      <c r="J94" s="60"/>
    </row>
    <row r="95" spans="1:10" ht="15.75" x14ac:dyDescent="0.25">
      <c r="A95" s="82" t="s">
        <v>196</v>
      </c>
      <c r="J95" s="60"/>
    </row>
    <row r="96" spans="1:10" ht="15.75" x14ac:dyDescent="0.25">
      <c r="A96" s="82"/>
      <c r="J96" s="60"/>
    </row>
    <row r="97" spans="1:10" x14ac:dyDescent="0.25">
      <c r="A97" s="199" t="s">
        <v>338</v>
      </c>
      <c r="J97" s="60"/>
    </row>
    <row r="98" spans="1:10" x14ac:dyDescent="0.25">
      <c r="A98" s="81" t="s">
        <v>339</v>
      </c>
      <c r="B98" s="72" t="s">
        <v>340</v>
      </c>
      <c r="C98" s="72" t="s">
        <v>335</v>
      </c>
      <c r="D98" s="73" t="s">
        <v>334</v>
      </c>
      <c r="J98" s="72">
        <v>1</v>
      </c>
    </row>
    <row r="99" spans="1:10" x14ac:dyDescent="0.25">
      <c r="A99" s="81" t="s">
        <v>339</v>
      </c>
      <c r="B99" s="72" t="s">
        <v>340</v>
      </c>
      <c r="C99" s="72" t="s">
        <v>336</v>
      </c>
      <c r="D99" s="73" t="s">
        <v>334</v>
      </c>
      <c r="J99" s="72">
        <v>1</v>
      </c>
    </row>
    <row r="100" spans="1:10" x14ac:dyDescent="0.25">
      <c r="A100" s="81" t="s">
        <v>339</v>
      </c>
      <c r="B100" s="72" t="s">
        <v>340</v>
      </c>
      <c r="C100" s="72" t="s">
        <v>337</v>
      </c>
      <c r="D100" s="73" t="s">
        <v>334</v>
      </c>
      <c r="J100" s="72">
        <v>1</v>
      </c>
    </row>
    <row r="101" spans="1:10" ht="15.75" x14ac:dyDescent="0.25">
      <c r="A101" s="82"/>
      <c r="J101" s="90">
        <f>SUM(J98:J100)</f>
        <v>3</v>
      </c>
    </row>
    <row r="102" spans="1:10" x14ac:dyDescent="0.25">
      <c r="A102" s="84"/>
      <c r="J102" s="60"/>
    </row>
    <row r="103" spans="1:10" x14ac:dyDescent="0.25">
      <c r="A103" s="84" t="s">
        <v>197</v>
      </c>
      <c r="J103" s="60"/>
    </row>
    <row r="104" spans="1:10" x14ac:dyDescent="0.25">
      <c r="A104" s="84"/>
      <c r="J104" s="60"/>
    </row>
    <row r="105" spans="1:10" x14ac:dyDescent="0.25">
      <c r="A105" s="84" t="s">
        <v>198</v>
      </c>
      <c r="J105" s="60"/>
    </row>
    <row r="106" spans="1:10" x14ac:dyDescent="0.25">
      <c r="A106" s="84"/>
      <c r="B106" s="84" t="s">
        <v>199</v>
      </c>
      <c r="J106" s="60"/>
    </row>
    <row r="107" spans="1:10" x14ac:dyDescent="0.25">
      <c r="A107" s="63" t="s">
        <v>267</v>
      </c>
      <c r="B107" s="72" t="s">
        <v>269</v>
      </c>
      <c r="C107" s="72" t="s">
        <v>268</v>
      </c>
      <c r="D107" s="76" t="s">
        <v>270</v>
      </c>
      <c r="J107" s="72">
        <v>1</v>
      </c>
    </row>
    <row r="108" spans="1:10" x14ac:dyDescent="0.25">
      <c r="B108" s="76" t="s">
        <v>369</v>
      </c>
      <c r="C108" s="81"/>
      <c r="D108" s="80"/>
      <c r="E108" s="81"/>
      <c r="F108" s="81"/>
      <c r="G108" s="81"/>
      <c r="H108" s="88"/>
      <c r="I108" s="88"/>
      <c r="J108" s="80"/>
    </row>
    <row r="109" spans="1:10" x14ac:dyDescent="0.25">
      <c r="A109" s="38"/>
      <c r="B109" s="38"/>
      <c r="C109" s="68"/>
      <c r="E109" s="38"/>
      <c r="F109" s="38"/>
      <c r="G109" s="38"/>
      <c r="J109" s="63"/>
    </row>
    <row r="110" spans="1:10" x14ac:dyDescent="0.25">
      <c r="A110" s="38"/>
      <c r="B110" s="38"/>
      <c r="C110" s="38"/>
      <c r="E110" s="38"/>
      <c r="F110" s="38"/>
      <c r="G110" s="38"/>
      <c r="J110" s="60"/>
    </row>
    <row r="111" spans="1:10" x14ac:dyDescent="0.25">
      <c r="B111" s="85" t="s">
        <v>200</v>
      </c>
      <c r="C111" s="38"/>
      <c r="E111" s="38"/>
      <c r="F111" s="38"/>
      <c r="G111" s="38"/>
      <c r="J111" s="60"/>
    </row>
    <row r="112" spans="1:10" x14ac:dyDescent="0.25">
      <c r="A112" s="245" t="s">
        <v>558</v>
      </c>
      <c r="B112" s="244" t="s">
        <v>559</v>
      </c>
      <c r="C112" s="72" t="s">
        <v>268</v>
      </c>
      <c r="D112" s="76" t="s">
        <v>488</v>
      </c>
      <c r="E112" s="38"/>
      <c r="F112" s="38"/>
      <c r="G112" s="38"/>
      <c r="J112" s="60">
        <v>1</v>
      </c>
    </row>
    <row r="113" spans="1:10" x14ac:dyDescent="0.25">
      <c r="A113" s="91"/>
      <c r="B113" s="81"/>
      <c r="C113" s="80"/>
      <c r="D113" s="80"/>
      <c r="E113" s="81"/>
      <c r="F113" s="81"/>
      <c r="G113" s="81"/>
      <c r="H113" s="88"/>
      <c r="I113" s="88"/>
      <c r="J113" s="72"/>
    </row>
    <row r="114" spans="1:10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90">
        <f>SUM(J107:J113)</f>
        <v>2</v>
      </c>
    </row>
    <row r="115" spans="1:10" x14ac:dyDescent="0.25">
      <c r="A115" s="84" t="s">
        <v>202</v>
      </c>
    </row>
    <row r="116" spans="1:10" x14ac:dyDescent="0.25">
      <c r="A116" s="84"/>
      <c r="I116" s="72" t="s">
        <v>207</v>
      </c>
      <c r="J116" s="72">
        <f>J21+J24+J29+J35+J38+J57+J77+J85+J101+J114</f>
        <v>72</v>
      </c>
    </row>
    <row r="117" spans="1:10" x14ac:dyDescent="0.25">
      <c r="B117" s="265" t="s">
        <v>203</v>
      </c>
      <c r="C117" s="265"/>
      <c r="E117" s="266" t="s">
        <v>204</v>
      </c>
      <c r="F117" s="266"/>
    </row>
    <row r="118" spans="1:10" x14ac:dyDescent="0.25">
      <c r="B118" s="60"/>
      <c r="C118" s="38"/>
      <c r="E118" s="60"/>
      <c r="F118" s="38"/>
    </row>
    <row r="119" spans="1:10" x14ac:dyDescent="0.25">
      <c r="A119" s="267"/>
      <c r="B119" s="267"/>
      <c r="C119" s="95"/>
      <c r="D119" s="267"/>
      <c r="E119" s="267"/>
      <c r="F119" s="95"/>
    </row>
    <row r="120" spans="1:10" x14ac:dyDescent="0.25">
      <c r="A120" s="63"/>
      <c r="B120" s="63"/>
      <c r="C120" s="86"/>
      <c r="D120" s="63"/>
      <c r="E120" s="63"/>
      <c r="F120" s="86"/>
    </row>
    <row r="121" spans="1:10" x14ac:dyDescent="0.25">
      <c r="B121" s="60"/>
      <c r="C121" s="38"/>
      <c r="E121" s="86"/>
      <c r="F121" s="38"/>
    </row>
    <row r="122" spans="1:10" x14ac:dyDescent="0.25">
      <c r="A122" s="84" t="s">
        <v>206</v>
      </c>
      <c r="B122" s="60"/>
      <c r="C122" s="38"/>
      <c r="E122" s="87"/>
    </row>
    <row r="124" spans="1:10" x14ac:dyDescent="0.25">
      <c r="B124" s="267"/>
      <c r="C124" s="267"/>
      <c r="D124" s="72"/>
      <c r="F124" s="60"/>
    </row>
    <row r="125" spans="1:10" x14ac:dyDescent="0.25">
      <c r="B125" s="267"/>
      <c r="C125" s="267"/>
      <c r="D125" s="72"/>
    </row>
    <row r="126" spans="1:10" x14ac:dyDescent="0.25">
      <c r="B126" s="267"/>
      <c r="C126" s="267"/>
      <c r="D126" s="72"/>
    </row>
    <row r="127" spans="1:10" x14ac:dyDescent="0.25">
      <c r="B127" s="267"/>
      <c r="C127" s="267"/>
      <c r="D127" s="72"/>
    </row>
    <row r="128" spans="1:10" x14ac:dyDescent="0.25">
      <c r="B128" s="267"/>
      <c r="C128" s="267"/>
      <c r="D128" s="72"/>
    </row>
  </sheetData>
  <mergeCells count="12">
    <mergeCell ref="B124:C124"/>
    <mergeCell ref="B125:C125"/>
    <mergeCell ref="B126:C126"/>
    <mergeCell ref="B127:C127"/>
    <mergeCell ref="B128:C128"/>
    <mergeCell ref="A2:I2"/>
    <mergeCell ref="B117:C117"/>
    <mergeCell ref="E117:F117"/>
    <mergeCell ref="A119:B119"/>
    <mergeCell ref="D119:E119"/>
    <mergeCell ref="A34:B34"/>
    <mergeCell ref="A33:B3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E9" sqref="E9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2" t="s">
        <v>300</v>
      </c>
      <c r="C2" s="263"/>
      <c r="D2" s="263"/>
      <c r="E2" s="263"/>
      <c r="F2" s="263"/>
      <c r="G2" s="263"/>
      <c r="H2" s="263"/>
      <c r="I2" s="263"/>
      <c r="J2" s="263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584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2</v>
      </c>
      <c r="E9" s="100">
        <v>1</v>
      </c>
      <c r="F9" s="195">
        <v>1</v>
      </c>
      <c r="G9" s="100"/>
      <c r="H9" s="200">
        <v>3</v>
      </c>
      <c r="I9" s="101">
        <v>1</v>
      </c>
      <c r="J9" s="99">
        <f>C9+D9+E9+F9+G9+H9+I9</f>
        <v>9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2</v>
      </c>
      <c r="H10" s="72"/>
      <c r="I10" s="72"/>
      <c r="J10" s="238">
        <f t="shared" ref="J10:J29" si="0">C10+D10+E10+F10+G10+I10</f>
        <v>7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5">
        <f t="shared" si="0"/>
        <v>5</v>
      </c>
    </row>
    <row r="13" spans="2:10" x14ac:dyDescent="0.25">
      <c r="B13" s="81" t="s">
        <v>445</v>
      </c>
      <c r="C13" s="104">
        <v>2</v>
      </c>
      <c r="D13" s="100"/>
      <c r="E13" s="100">
        <v>1</v>
      </c>
      <c r="F13" s="72"/>
      <c r="G13" s="72">
        <v>1</v>
      </c>
      <c r="H13" s="72"/>
      <c r="I13" s="72"/>
      <c r="J13" s="72">
        <f t="shared" si="0"/>
        <v>4</v>
      </c>
    </row>
    <row r="14" spans="2:10" x14ac:dyDescent="0.25">
      <c r="B14" s="81" t="s">
        <v>189</v>
      </c>
      <c r="C14" s="104">
        <v>2</v>
      </c>
      <c r="D14" s="100"/>
      <c r="E14" s="72">
        <v>1</v>
      </c>
      <c r="F14" s="72"/>
      <c r="G14" s="72"/>
      <c r="H14" s="72"/>
      <c r="I14" s="101">
        <v>1</v>
      </c>
      <c r="J14" s="72">
        <f t="shared" si="0"/>
        <v>4</v>
      </c>
    </row>
    <row r="15" spans="2:10" x14ac:dyDescent="0.25">
      <c r="B15" s="81" t="s">
        <v>205</v>
      </c>
      <c r="C15" s="72"/>
      <c r="D15" s="194">
        <v>3</v>
      </c>
      <c r="E15" s="100"/>
      <c r="F15" s="100"/>
      <c r="G15" s="100">
        <v>1</v>
      </c>
      <c r="H15" s="72"/>
      <c r="I15" s="72"/>
      <c r="J15" s="72">
        <f t="shared" si="0"/>
        <v>4</v>
      </c>
    </row>
    <row r="16" spans="2:10" x14ac:dyDescent="0.25">
      <c r="B16" s="81" t="s">
        <v>176</v>
      </c>
      <c r="C16" s="72"/>
      <c r="D16" s="72">
        <v>1</v>
      </c>
      <c r="E16" s="103">
        <v>3</v>
      </c>
      <c r="F16" s="72"/>
      <c r="G16" s="72"/>
      <c r="H16" s="72"/>
      <c r="I16" s="72"/>
      <c r="J16" s="72">
        <f t="shared" si="0"/>
        <v>4</v>
      </c>
    </row>
    <row r="17" spans="2:10" x14ac:dyDescent="0.25">
      <c r="B17" s="81" t="s">
        <v>181</v>
      </c>
      <c r="C17" s="100">
        <v>1</v>
      </c>
      <c r="D17" s="100">
        <v>1</v>
      </c>
      <c r="E17" s="100">
        <v>1</v>
      </c>
      <c r="F17" s="72"/>
      <c r="G17" s="72"/>
      <c r="H17" s="72"/>
      <c r="I17" s="72"/>
      <c r="J17" s="72">
        <f t="shared" si="0"/>
        <v>3</v>
      </c>
    </row>
    <row r="18" spans="2:10" x14ac:dyDescent="0.25">
      <c r="B18" s="81" t="s">
        <v>183</v>
      </c>
      <c r="C18" s="100"/>
      <c r="D18" s="100">
        <v>1</v>
      </c>
      <c r="E18" s="100">
        <v>2</v>
      </c>
      <c r="F18" s="72"/>
      <c r="G18" s="100"/>
      <c r="H18" s="72"/>
      <c r="I18" s="72"/>
      <c r="J18" s="72">
        <f t="shared" si="0"/>
        <v>3</v>
      </c>
    </row>
    <row r="19" spans="2:10" x14ac:dyDescent="0.25">
      <c r="B19" s="81" t="s">
        <v>220</v>
      </c>
      <c r="C19" s="100"/>
      <c r="D19" s="100">
        <v>1</v>
      </c>
      <c r="E19" s="100">
        <v>2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192</v>
      </c>
      <c r="C20" s="72"/>
      <c r="D20" s="100"/>
      <c r="E20" s="103">
        <v>3</v>
      </c>
      <c r="F20" s="72"/>
      <c r="G20" s="72"/>
      <c r="H20" s="72"/>
      <c r="I20" s="72"/>
      <c r="J20" s="72">
        <f t="shared" si="0"/>
        <v>3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222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219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230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225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217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21</v>
      </c>
      <c r="E35" s="72">
        <f t="shared" si="1"/>
        <v>22</v>
      </c>
      <c r="F35" s="72">
        <f t="shared" si="1"/>
        <v>1</v>
      </c>
      <c r="G35" s="72">
        <f t="shared" si="1"/>
        <v>4</v>
      </c>
      <c r="H35" s="72">
        <f t="shared" si="1"/>
        <v>3</v>
      </c>
      <c r="I35" s="72">
        <f t="shared" si="1"/>
        <v>2</v>
      </c>
      <c r="J35" s="72">
        <f>SUM(J9:J33)</f>
        <v>72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229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/>
    </row>
    <row r="40" spans="1:10" x14ac:dyDescent="0.25">
      <c r="B40" s="73" t="s">
        <v>231</v>
      </c>
      <c r="C40" s="88"/>
      <c r="D40" s="88"/>
      <c r="E40" s="88"/>
      <c r="F40" s="88"/>
      <c r="G40" s="88"/>
      <c r="H40" s="88"/>
      <c r="I40" s="88"/>
      <c r="J40" s="72"/>
    </row>
    <row r="41" spans="1:10" x14ac:dyDescent="0.25">
      <c r="B41" s="73" t="s">
        <v>226</v>
      </c>
      <c r="C41" s="72"/>
      <c r="D41" s="72"/>
      <c r="E41" s="100"/>
      <c r="F41" s="72"/>
      <c r="G41" s="72"/>
      <c r="H41" s="72"/>
      <c r="I41" s="72"/>
      <c r="J41" s="72"/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/>
    </row>
    <row r="43" spans="1:10" x14ac:dyDescent="0.25">
      <c r="B43" s="73" t="s">
        <v>224</v>
      </c>
      <c r="C43" s="72"/>
      <c r="D43" s="72"/>
      <c r="E43" s="100"/>
      <c r="F43" s="72"/>
      <c r="G43" s="72"/>
      <c r="H43" s="72"/>
      <c r="I43" s="72"/>
      <c r="J43" s="72"/>
    </row>
    <row r="44" spans="1:10" x14ac:dyDescent="0.25">
      <c r="B44" s="81" t="s">
        <v>218</v>
      </c>
      <c r="C44" s="72"/>
      <c r="D44" s="100"/>
      <c r="E44" s="100"/>
      <c r="F44" s="72"/>
      <c r="G44" s="72"/>
      <c r="H44" s="72"/>
      <c r="I44" s="72"/>
      <c r="J44" s="72"/>
    </row>
    <row r="45" spans="1:10" x14ac:dyDescent="0.25">
      <c r="B45" s="73" t="s">
        <v>433</v>
      </c>
      <c r="C45" s="88"/>
      <c r="D45" s="88"/>
      <c r="E45" s="88"/>
      <c r="F45" s="88"/>
      <c r="G45" s="88"/>
      <c r="H45" s="88"/>
      <c r="I45" s="88"/>
      <c r="J45" s="72"/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/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/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/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/>
    </row>
    <row r="50" spans="1:10" x14ac:dyDescent="0.25">
      <c r="B50" s="73" t="s">
        <v>434</v>
      </c>
      <c r="C50" s="88"/>
      <c r="D50" s="88"/>
      <c r="E50" s="88"/>
      <c r="F50" s="88"/>
      <c r="G50" s="88"/>
      <c r="H50" s="88"/>
      <c r="I50" s="88"/>
      <c r="J50" s="72"/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/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G9:G33"/>
    <sortCondition ref="I9:I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377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9" t="s">
        <v>235</v>
      </c>
      <c r="F9" s="269"/>
      <c r="G9" s="269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382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383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382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383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382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383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382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383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382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383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9" t="s">
        <v>240</v>
      </c>
      <c r="F39" s="269"/>
      <c r="G39" s="269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380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381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380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381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380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381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380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381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380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381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69" t="s">
        <v>242</v>
      </c>
      <c r="F69" s="269"/>
      <c r="G69" s="269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377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419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420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420</v>
      </c>
      <c r="F79" s="212">
        <v>5</v>
      </c>
      <c r="G79" s="73" t="s">
        <v>248</v>
      </c>
      <c r="H79" s="73" t="s">
        <v>404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420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420</v>
      </c>
      <c r="F87" s="212">
        <v>5</v>
      </c>
      <c r="G87" s="73" t="s">
        <v>248</v>
      </c>
      <c r="H87" s="73" t="s">
        <v>396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420</v>
      </c>
      <c r="F91" s="212">
        <v>5</v>
      </c>
      <c r="G91" s="73" t="s">
        <v>248</v>
      </c>
      <c r="H91" s="73" t="s">
        <v>395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421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2020-03-09T13:26:16Z</dcterms:modified>
</cp:coreProperties>
</file>