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CHRONO_19_20!$A$6:$M$198</definedName>
  </definedNames>
  <calcPr calcId="144525"/>
</workbook>
</file>

<file path=xl/calcChain.xml><?xml version="1.0" encoding="utf-8"?>
<calcChain xmlns="http://schemas.openxmlformats.org/spreadsheetml/2006/main">
  <c r="J79" i="3" l="1"/>
  <c r="J58" i="3"/>
  <c r="AP132" i="1"/>
  <c r="AP129" i="1"/>
  <c r="AP128" i="1"/>
  <c r="AQ126" i="1"/>
  <c r="AP126" i="1"/>
  <c r="AP125" i="1"/>
  <c r="AP127" i="1" s="1"/>
  <c r="AQ123" i="1"/>
  <c r="AP123" i="1"/>
  <c r="AP122" i="1"/>
  <c r="AP124" i="1" s="1"/>
  <c r="AQ120" i="1"/>
  <c r="AP120" i="1"/>
  <c r="AP119" i="1"/>
  <c r="AP121" i="1" s="1"/>
  <c r="AQ117" i="1"/>
  <c r="AP117" i="1"/>
  <c r="AP116" i="1"/>
  <c r="AP118" i="1" s="1"/>
  <c r="AQ114" i="1"/>
  <c r="AP114" i="1"/>
  <c r="AP113" i="1"/>
  <c r="AP115" i="1" s="1"/>
  <c r="AQ111" i="1"/>
  <c r="AP111" i="1"/>
  <c r="AP110" i="1"/>
  <c r="AP112" i="1" s="1"/>
  <c r="AQ108" i="1"/>
  <c r="AP108" i="1"/>
  <c r="AP107" i="1"/>
  <c r="AP109" i="1" s="1"/>
  <c r="AQ105" i="1"/>
  <c r="AP105" i="1"/>
  <c r="AP104" i="1"/>
  <c r="AP106" i="1" s="1"/>
  <c r="AQ102" i="1"/>
  <c r="AP102" i="1"/>
  <c r="AP101" i="1"/>
  <c r="AP103" i="1" s="1"/>
  <c r="AQ99" i="1"/>
  <c r="AP99" i="1"/>
  <c r="AP98" i="1"/>
  <c r="AP100" i="1" s="1"/>
  <c r="AQ96" i="1"/>
  <c r="AP96" i="1"/>
  <c r="AP95" i="1"/>
  <c r="AP97" i="1" s="1"/>
  <c r="AQ93" i="1"/>
  <c r="AP93" i="1"/>
  <c r="AP92" i="1"/>
  <c r="AP94" i="1" s="1"/>
  <c r="AQ90" i="1"/>
  <c r="AP90" i="1"/>
  <c r="AP89" i="1"/>
  <c r="AP91" i="1" s="1"/>
  <c r="AQ87" i="1"/>
  <c r="AP87" i="1"/>
  <c r="AP86" i="1"/>
  <c r="AP88" i="1" s="1"/>
  <c r="AQ84" i="1"/>
  <c r="AP84" i="1"/>
  <c r="AP83" i="1"/>
  <c r="AP85" i="1" s="1"/>
  <c r="AQ81" i="1"/>
  <c r="AP81" i="1"/>
  <c r="AP80" i="1"/>
  <c r="AP82" i="1" s="1"/>
  <c r="AQ78" i="1"/>
  <c r="AP78" i="1"/>
  <c r="AP77" i="1"/>
  <c r="AP79" i="1" s="1"/>
  <c r="AQ75" i="1"/>
  <c r="AP75" i="1"/>
  <c r="AP74" i="1"/>
  <c r="AP76" i="1" s="1"/>
  <c r="AQ72" i="1"/>
  <c r="AP72" i="1"/>
  <c r="AP71" i="1"/>
  <c r="AP73" i="1" s="1"/>
  <c r="AQ69" i="1"/>
  <c r="AP69" i="1"/>
  <c r="AP68" i="1"/>
  <c r="AP70" i="1" s="1"/>
  <c r="AQ66" i="1"/>
  <c r="AP66" i="1"/>
  <c r="AP65" i="1"/>
  <c r="AP67" i="1" s="1"/>
  <c r="AQ63" i="1"/>
  <c r="AP63" i="1"/>
  <c r="AP62" i="1"/>
  <c r="AP64" i="1" s="1"/>
  <c r="AQ60" i="1"/>
  <c r="AP60" i="1"/>
  <c r="AP59" i="1"/>
  <c r="AP61" i="1" s="1"/>
  <c r="AQ57" i="1"/>
  <c r="AP57" i="1"/>
  <c r="AP56" i="1"/>
  <c r="AP58" i="1" s="1"/>
  <c r="AQ54" i="1"/>
  <c r="AP54" i="1"/>
  <c r="AP53" i="1"/>
  <c r="AP55" i="1" s="1"/>
  <c r="AQ51" i="1"/>
  <c r="AP51" i="1"/>
  <c r="AP50" i="1"/>
  <c r="AP52" i="1" s="1"/>
  <c r="AQ48" i="1"/>
  <c r="AP48" i="1"/>
  <c r="AP47" i="1"/>
  <c r="AP49" i="1" s="1"/>
  <c r="AQ45" i="1"/>
  <c r="AP45" i="1"/>
  <c r="AP44" i="1"/>
  <c r="AP46" i="1" s="1"/>
  <c r="AQ42" i="1"/>
  <c r="AP42" i="1"/>
  <c r="AP41" i="1"/>
  <c r="AP43" i="1" s="1"/>
  <c r="AQ39" i="1"/>
  <c r="AP39" i="1"/>
  <c r="AP38" i="1"/>
  <c r="AP40" i="1" s="1"/>
  <c r="AQ36" i="1"/>
  <c r="AP36" i="1"/>
  <c r="AP35" i="1"/>
  <c r="AP37" i="1" s="1"/>
  <c r="AQ33" i="1"/>
  <c r="AP33" i="1"/>
  <c r="AP32" i="1"/>
  <c r="AP34" i="1" s="1"/>
  <c r="AQ30" i="1"/>
  <c r="AP30" i="1"/>
  <c r="AP29" i="1"/>
  <c r="AP31" i="1" s="1"/>
  <c r="AQ27" i="1"/>
  <c r="AP27" i="1"/>
  <c r="AP26" i="1"/>
  <c r="AP28" i="1" s="1"/>
  <c r="AQ24" i="1"/>
  <c r="AP24" i="1"/>
  <c r="AP23" i="1"/>
  <c r="AP25" i="1" s="1"/>
  <c r="AQ21" i="1"/>
  <c r="AP21" i="1"/>
  <c r="AP20" i="1"/>
  <c r="AP22" i="1" s="1"/>
  <c r="AQ18" i="1"/>
  <c r="AP18" i="1"/>
  <c r="AP17" i="1"/>
  <c r="AP19" i="1" s="1"/>
  <c r="AQ15" i="1"/>
  <c r="AP15" i="1"/>
  <c r="AP14" i="1"/>
  <c r="AP16" i="1" s="1"/>
  <c r="AQ12" i="1"/>
  <c r="AP12" i="1"/>
  <c r="AP11" i="1"/>
  <c r="AO132" i="1"/>
  <c r="AO129" i="1"/>
  <c r="AO130" i="1" s="1"/>
  <c r="AO128" i="1"/>
  <c r="AO112" i="1"/>
  <c r="AO100" i="1"/>
  <c r="AO73" i="1"/>
  <c r="AO67" i="1"/>
  <c r="AO49" i="1"/>
  <c r="AO31" i="1"/>
  <c r="H205" i="2"/>
  <c r="K205" i="2"/>
  <c r="L204" i="2"/>
  <c r="J205" i="2"/>
  <c r="L203" i="2"/>
  <c r="L202" i="2"/>
  <c r="L201" i="2"/>
  <c r="L200" i="2"/>
  <c r="L199" i="2"/>
  <c r="K42" i="5" l="1"/>
  <c r="K47" i="5"/>
  <c r="K52" i="5"/>
  <c r="K58" i="5"/>
  <c r="K64" i="5"/>
  <c r="AN97" i="1" l="1"/>
  <c r="AN94" i="1"/>
  <c r="AN132" i="1"/>
  <c r="AN129" i="1"/>
  <c r="AN128" i="1"/>
  <c r="AN85" i="1"/>
  <c r="AN76" i="1"/>
  <c r="AN46" i="1"/>
  <c r="L198" i="2"/>
  <c r="L197" i="2"/>
  <c r="L196" i="2"/>
  <c r="L195" i="2"/>
  <c r="L194" i="2"/>
  <c r="AN130" i="1" l="1"/>
  <c r="AW127" i="1"/>
  <c r="AW124" i="1"/>
  <c r="AW121" i="1"/>
  <c r="AW118" i="1"/>
  <c r="AW112" i="1"/>
  <c r="AW109" i="1"/>
  <c r="AW106" i="1"/>
  <c r="AW103" i="1"/>
  <c r="AW100" i="1"/>
  <c r="AW97" i="1"/>
  <c r="AW94" i="1"/>
  <c r="AW91" i="1"/>
  <c r="AW88" i="1"/>
  <c r="AW85" i="1"/>
  <c r="AW82" i="1"/>
  <c r="AW79" i="1"/>
  <c r="AW76" i="1"/>
  <c r="AW73" i="1"/>
  <c r="AW70" i="1"/>
  <c r="AW67" i="1"/>
  <c r="AW64" i="1"/>
  <c r="AW61" i="1"/>
  <c r="AW58" i="1"/>
  <c r="AW55" i="1"/>
  <c r="AW52" i="1"/>
  <c r="AW49" i="1"/>
  <c r="AW46" i="1"/>
  <c r="AW43" i="1"/>
  <c r="AW40" i="1"/>
  <c r="AW37" i="1"/>
  <c r="AW34" i="1"/>
  <c r="AW31" i="1"/>
  <c r="AW28" i="1"/>
  <c r="AW25" i="1"/>
  <c r="AW22" i="1"/>
  <c r="AW19" i="1"/>
  <c r="AW16" i="1"/>
  <c r="AW13" i="1"/>
  <c r="AM97" i="1" l="1"/>
  <c r="L193" i="2"/>
  <c r="AM73" i="1"/>
  <c r="AM132" i="1"/>
  <c r="AM129" i="1"/>
  <c r="AM128" i="1"/>
  <c r="L192" i="2"/>
  <c r="AM130" i="1" l="1"/>
  <c r="AK73" i="1"/>
  <c r="L191" i="2"/>
  <c r="AK128" i="1" l="1"/>
  <c r="AK129" i="1"/>
  <c r="AK130" i="1" s="1"/>
  <c r="AK132" i="1"/>
  <c r="AL128" i="1" l="1"/>
  <c r="AL129" i="1"/>
  <c r="AL130" i="1" s="1"/>
  <c r="AL132" i="1"/>
  <c r="AL112" i="1"/>
  <c r="AL31" i="1"/>
  <c r="L190" i="2"/>
  <c r="L189" i="2"/>
  <c r="AI127" i="1" l="1"/>
  <c r="L187" i="2"/>
  <c r="AG34" i="1" l="1"/>
  <c r="D35" i="4"/>
  <c r="E35" i="4"/>
  <c r="F35" i="4"/>
  <c r="G35" i="4"/>
  <c r="H35" i="4"/>
  <c r="I35" i="4"/>
  <c r="C35" i="4"/>
  <c r="B35" i="4"/>
  <c r="J21" i="3"/>
  <c r="AG40" i="1"/>
  <c r="AG67" i="1"/>
  <c r="AI55" i="1"/>
  <c r="AH118" i="1"/>
  <c r="AH112" i="1"/>
  <c r="AG109" i="1"/>
  <c r="AG97" i="1"/>
  <c r="AG73" i="1"/>
  <c r="AG49" i="1"/>
  <c r="AI13" i="1"/>
  <c r="AI61" i="1"/>
  <c r="AI91" i="1"/>
  <c r="AI128" i="1" l="1"/>
  <c r="AI129" i="1"/>
  <c r="AI132" i="1"/>
  <c r="L188" i="2"/>
  <c r="L186" i="2"/>
  <c r="L185" i="2"/>
  <c r="L184" i="2"/>
  <c r="AI130" i="1" l="1"/>
  <c r="AJ103" i="1"/>
  <c r="AJ100" i="1"/>
  <c r="AJ31" i="1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AG94" i="1" l="1"/>
  <c r="AG128" i="1"/>
  <c r="AH128" i="1"/>
  <c r="AJ128" i="1"/>
  <c r="AG129" i="1"/>
  <c r="AH129" i="1"/>
  <c r="AJ129" i="1"/>
  <c r="AG132" i="1"/>
  <c r="AH132" i="1"/>
  <c r="AJ132" i="1"/>
  <c r="AH130" i="1" l="1"/>
  <c r="AG130" i="1"/>
  <c r="AJ130" i="1"/>
  <c r="AF112" i="1"/>
  <c r="AF103" i="1"/>
  <c r="AF100" i="1"/>
  <c r="AF67" i="1"/>
  <c r="AF31" i="1"/>
  <c r="L165" i="2"/>
  <c r="L166" i="2"/>
  <c r="L167" i="2"/>
  <c r="L168" i="2"/>
  <c r="L169" i="2"/>
  <c r="L170" i="2"/>
  <c r="AF132" i="1" l="1"/>
  <c r="AF128" i="1"/>
  <c r="AF129" i="1"/>
  <c r="AF94" i="1"/>
  <c r="AF130" i="1" l="1"/>
  <c r="AE52" i="1" l="1"/>
  <c r="AD132" i="1"/>
  <c r="AE132" i="1"/>
  <c r="AD128" i="1"/>
  <c r="AE128" i="1"/>
  <c r="AD129" i="1"/>
  <c r="AE129" i="1"/>
  <c r="AD130" i="1"/>
  <c r="AD121" i="1"/>
  <c r="AD118" i="1"/>
  <c r="AD112" i="1"/>
  <c r="AE106" i="1"/>
  <c r="AD103" i="1"/>
  <c r="AC97" i="1"/>
  <c r="AE85" i="1"/>
  <c r="AE67" i="1"/>
  <c r="AD61" i="1"/>
  <c r="AE49" i="1"/>
  <c r="AD40" i="1"/>
  <c r="AD31" i="1"/>
  <c r="AD25" i="1"/>
  <c r="AD22" i="1"/>
  <c r="AD16" i="1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AE130" i="1" l="1"/>
  <c r="AW129" i="1"/>
  <c r="AW128" i="1"/>
  <c r="AC73" i="1" l="1"/>
  <c r="L149" i="2"/>
  <c r="L148" i="2"/>
  <c r="AC132" i="1" l="1"/>
  <c r="AC128" i="1"/>
  <c r="AC129" i="1"/>
  <c r="AC130" i="1" s="1"/>
  <c r="Z129" i="1" l="1"/>
  <c r="Z128" i="1"/>
  <c r="J24" i="4" l="1"/>
  <c r="AB85" i="1"/>
  <c r="L133" i="2"/>
  <c r="AY127" i="1"/>
  <c r="AB127" i="1"/>
  <c r="L140" i="2"/>
  <c r="AY25" i="1" l="1"/>
  <c r="AY22" i="1"/>
  <c r="AY19" i="1"/>
  <c r="J29" i="4"/>
  <c r="J23" i="4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B129" i="1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B130" i="1" l="1"/>
  <c r="AB132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32" i="1" l="1"/>
  <c r="Z130" i="1" l="1"/>
  <c r="AY88" i="1" l="1"/>
  <c r="J25" i="4" l="1"/>
  <c r="J28" i="4"/>
  <c r="J13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B55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V132" i="1"/>
  <c r="U132" i="1"/>
  <c r="V129" i="1"/>
  <c r="U129" i="1"/>
  <c r="V128" i="1"/>
  <c r="U128" i="1"/>
  <c r="W130" i="1" l="1"/>
  <c r="V130" i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Y79" i="1"/>
  <c r="AY121" i="1"/>
  <c r="Q121" i="1"/>
  <c r="Q79" i="1"/>
  <c r="Q58" i="1"/>
  <c r="Q49" i="1"/>
  <c r="Q28" i="1"/>
  <c r="AY28" i="1"/>
  <c r="AY16" i="1"/>
  <c r="Q16" i="1"/>
  <c r="Q100" i="1"/>
  <c r="Q70" i="1"/>
  <c r="Q67" i="1"/>
  <c r="Q40" i="1"/>
  <c r="Q37" i="1"/>
  <c r="Q34" i="1"/>
  <c r="AY37" i="1"/>
  <c r="K71" i="6" l="1"/>
  <c r="AY124" i="1"/>
  <c r="AY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128" i="1" l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103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116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Y109" i="1" s="1"/>
  <c r="A106" i="1"/>
  <c r="AY106" i="1" s="1"/>
  <c r="A103" i="1"/>
  <c r="A100" i="1"/>
  <c r="A97" i="1"/>
  <c r="A94" i="1"/>
  <c r="AY94" i="1" s="1"/>
  <c r="A91" i="1"/>
  <c r="A88" i="1"/>
  <c r="A85" i="1"/>
  <c r="AY85" i="1" s="1"/>
  <c r="A82" i="1"/>
  <c r="A79" i="1"/>
  <c r="A76" i="1"/>
  <c r="A73" i="1"/>
  <c r="A70" i="1"/>
  <c r="A67" i="1"/>
  <c r="A61" i="1"/>
  <c r="A58" i="1"/>
  <c r="AY58" i="1" s="1"/>
  <c r="A55" i="1"/>
  <c r="A52" i="1"/>
  <c r="AY52" i="1" s="1"/>
  <c r="A49" i="1"/>
  <c r="A46" i="1"/>
  <c r="AY46" i="1" s="1"/>
  <c r="A43" i="1"/>
  <c r="A40" i="1"/>
  <c r="A37" i="1"/>
  <c r="A34" i="1"/>
  <c r="AY34" i="1" s="1"/>
  <c r="A31" i="1"/>
  <c r="A28" i="1"/>
  <c r="A25" i="1"/>
  <c r="A22" i="1"/>
  <c r="A16" i="1"/>
  <c r="A13" i="1"/>
  <c r="AY70" i="1" l="1"/>
  <c r="AY82" i="1"/>
  <c r="AY55" i="1"/>
  <c r="AY103" i="1"/>
  <c r="AY76" i="1"/>
  <c r="AY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16" i="4"/>
  <c r="J26" i="4"/>
  <c r="J20" i="4"/>
  <c r="J22" i="4"/>
  <c r="J32" i="4"/>
  <c r="J19" i="4"/>
  <c r="J18" i="4"/>
  <c r="J31" i="4"/>
  <c r="J11" i="4"/>
  <c r="J14" i="4"/>
  <c r="J21" i="4"/>
  <c r="J15" i="4"/>
  <c r="J17" i="4"/>
  <c r="J10" i="4"/>
  <c r="J27" i="4"/>
  <c r="J12" i="4"/>
  <c r="J87" i="3"/>
  <c r="J118" i="3" s="1"/>
  <c r="J35" i="3"/>
  <c r="L11" i="2"/>
  <c r="L10" i="2"/>
  <c r="L7" i="2"/>
  <c r="J35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205" i="2"/>
  <c r="K44" i="6"/>
  <c r="K14" i="5"/>
  <c r="I68" i="5"/>
  <c r="K74" i="5"/>
  <c r="AU131" i="1"/>
  <c r="E132" i="1"/>
  <c r="AP13" i="1"/>
  <c r="AY13" i="1" s="1"/>
  <c r="K99" i="6" l="1"/>
  <c r="K39" i="6"/>
  <c r="K91" i="5"/>
  <c r="K37" i="5"/>
  <c r="K68" i="5"/>
  <c r="AY100" i="1"/>
  <c r="AY67" i="1"/>
  <c r="AY49" i="1"/>
  <c r="AQ129" i="1"/>
  <c r="F130" i="1"/>
  <c r="AW130" i="1"/>
  <c r="D132" i="1"/>
  <c r="F132" i="1"/>
  <c r="G132" i="1"/>
  <c r="I132" i="1"/>
  <c r="AY61" i="1"/>
  <c r="AY73" i="1"/>
  <c r="A130" i="1"/>
  <c r="AY31" i="1"/>
  <c r="AY43" i="1"/>
  <c r="AY91" i="1"/>
  <c r="D130" i="1"/>
  <c r="G130" i="1"/>
  <c r="E130" i="1"/>
  <c r="I130" i="1"/>
  <c r="AY97" i="1"/>
  <c r="AP130" i="1"/>
</calcChain>
</file>

<file path=xl/sharedStrings.xml><?xml version="1.0" encoding="utf-8"?>
<sst xmlns="http://schemas.openxmlformats.org/spreadsheetml/2006/main" count="2192" uniqueCount="609">
  <si>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</si>
  <si>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</si>
  <si>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</si>
  <si>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</si>
  <si>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</si>
  <si>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</si>
  <si>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</si>
  <si>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</si>
  <si>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</si>
  <si>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</si>
  <si>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</si>
  <si>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</si>
  <si>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</si>
  <si>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</si>
  <si>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</si>
  <si>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</si>
  <si>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</si>
  <si>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</si>
  <si>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</si>
  <si>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</si>
  <si>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</si>
  <si>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</si>
  <si>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</si>
  <si>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</si>
  <si>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</si>
  <si>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</si>
  <si>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</si>
  <si>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</si>
  <si>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</si>
  <si>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</si>
  <si>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</si>
  <si>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</si>
  <si>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</si>
  <si>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</si>
  <si>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</si>
  <si>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</si>
  <si>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</si>
  <si>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</si>
  <si>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</si>
  <si>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</si>
  <si>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</si>
  <si>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</si>
  <si>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</si>
  <si>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</si>
  <si>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</si>
  <si>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</si>
  <si>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</si>
  <si>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</si>
  <si>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</si>
  <si>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</si>
  <si>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</si>
  <si>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</si>
  <si>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</si>
  <si>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</si>
  <si>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</si>
  <si>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</si>
  <si>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</si>
  <si>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</si>
  <si>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</si>
  <si>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</si>
  <si>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</si>
  <si>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</si>
  <si>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</si>
  <si>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</si>
  <si>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</si>
  <si>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</si>
  <si>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</si>
  <si>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</si>
  <si>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</si>
  <si>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</si>
  <si>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</si>
  <si>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</si>
  <si>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</si>
  <si>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</si>
  <si>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</si>
  <si>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</si>
  <si>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</si>
  <si>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</si>
  <si>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</si>
  <si>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</si>
  <si>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</si>
  <si>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</si>
  <si>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</si>
  <si>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</si>
  <si>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</si>
  <si>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</si>
  <si>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</si>
  <si>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</si>
  <si>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</si>
  <si>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</si>
  <si>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</si>
  <si>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</si>
  <si>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</si>
  <si>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</si>
  <si>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</si>
  <si>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</si>
  <si>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</si>
  <si>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</si>
  <si>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</si>
  <si>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</si>
  <si>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</si>
  <si>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</si>
  <si>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</si>
  <si>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</si>
  <si>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</si>
  <si>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</si>
  <si>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</si>
  <si>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</si>
  <si>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</si>
  <si>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</si>
  <si>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</si>
  <si>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</si>
  <si>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</si>
  <si>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</si>
  <si>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</si>
  <si>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</si>
  <si>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</si>
  <si>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</si>
  <si>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</si>
  <si>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</si>
  <si>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</si>
  <si>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</si>
  <si>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</si>
  <si>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</si>
  <si>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</si>
  <si>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</si>
  <si>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</si>
  <si>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</si>
  <si>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</si>
  <si>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</si>
  <si>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</si>
  <si>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</si>
  <si>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</si>
  <si>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</si>
  <si>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</si>
  <si>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</si>
  <si>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</si>
  <si>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</si>
  <si>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</si>
  <si>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</si>
  <si>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</si>
  <si>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</si>
  <si>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</si>
  <si>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</si>
  <si>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</si>
  <si>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</si>
  <si>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</si>
  <si>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</si>
  <si>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</si>
  <si>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</si>
  <si>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</si>
  <si>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</si>
  <si>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</si>
  <si>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</si>
  <si>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</si>
  <si>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</si>
  <si>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</si>
  <si>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</si>
  <si>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</si>
  <si>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</si>
  <si>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</si>
  <si>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</si>
  <si>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</si>
  <si>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</si>
  <si>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</si>
  <si>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</si>
  <si>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</si>
  <si>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</si>
  <si>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</si>
  <si>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</si>
  <si>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</si>
  <si>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</si>
  <si>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</si>
  <si>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</si>
  <si>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</si>
  <si>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</si>
  <si>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</si>
  <si>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</si>
  <si>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</si>
  <si>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</si>
  <si>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</si>
  <si>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</si>
  <si>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</si>
  <si>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</si>
  <si>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</si>
  <si>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</si>
  <si>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</si>
  <si>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</si>
  <si>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</si>
  <si>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</si>
  <si>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</si>
  <si>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</si>
  <si>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</si>
  <si>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</si>
  <si>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</si>
  <si>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</si>
  <si>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</si>
  <si>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</si>
  <si>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</si>
  <si>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</si>
  <si>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</si>
  <si>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</si>
  <si>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</si>
  <si>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</si>
  <si>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</si>
  <si>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</si>
  <si>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</si>
  <si>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</si>
  <si>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</si>
  <si>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</si>
  <si>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</si>
  <si>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</si>
  <si>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</si>
  <si>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</si>
  <si>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</si>
  <si>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</si>
  <si>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</si>
  <si>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</si>
  <si>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</si>
  <si>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</si>
  <si>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</si>
  <si>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</si>
  <si>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</si>
  <si>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</si>
  <si>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</si>
  <si>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</si>
  <si>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</si>
  <si>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</si>
  <si>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</si>
  <si>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</si>
  <si>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</si>
  <si>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</si>
  <si>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</si>
  <si>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</si>
  <si>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</si>
  <si>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</si>
  <si>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</si>
  <si>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</si>
  <si>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</si>
  <si>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</si>
  <si>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</si>
  <si>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</si>
  <si>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</si>
  <si>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</si>
  <si>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</si>
  <si>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</si>
  <si>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</si>
  <si>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</si>
  <si>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</si>
  <si>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</si>
  <si>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</si>
  <si>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</si>
  <si>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</si>
  <si>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</si>
  <si>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</si>
  <si>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</si>
  <si>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</si>
  <si>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</si>
  <si>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</si>
  <si>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</si>
  <si>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</si>
  <si>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</si>
  <si>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</si>
  <si>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</si>
  <si>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</si>
  <si>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</si>
  <si>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</si>
  <si>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</si>
  <si>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</si>
  <si>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</si>
  <si>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</si>
  <si>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</si>
  <si>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</si>
  <si>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</si>
  <si>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</si>
  <si>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</si>
  <si>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</si>
  <si>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</si>
  <si>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</si>
  <si>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</si>
  <si>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</si>
  <si>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</si>
  <si>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</si>
  <si>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</si>
  <si>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</si>
  <si>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</si>
  <si>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</si>
  <si>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</si>
  <si>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</si>
  <si>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</si>
  <si>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</si>
  <si>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</si>
  <si>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</si>
  <si>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</si>
  <si>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</si>
  <si>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</si>
  <si>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</si>
  <si>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</si>
  <si>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</si>
  <si>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</si>
  <si>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</si>
  <si>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</si>
  <si>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</si>
  <si>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</si>
  <si>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</si>
  <si>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</si>
  <si>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</si>
  <si>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</si>
  <si>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</si>
  <si>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</si>
  <si>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</si>
  <si>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</si>
  <si>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</si>
  <si>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</si>
  <si>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</si>
  <si>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</si>
  <si>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</si>
  <si>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</si>
  <si>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</si>
  <si>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</si>
  <si>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</si>
  <si>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</si>
  <si>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</si>
  <si>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</si>
  <si>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</si>
  <si>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</si>
  <si>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</si>
  <si>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</si>
  <si>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</si>
  <si>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</si>
  <si>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</si>
  <si>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</si>
  <si>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</si>
  <si>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</si>
  <si>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</si>
  <si>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</si>
  <si>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</si>
  <si>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</si>
  <si>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</si>
  <si>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</si>
  <si>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</si>
  <si>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</si>
  <si>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</si>
  <si>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</si>
  <si>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</si>
  <si>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</si>
  <si>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</si>
  <si>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</si>
  <si>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</si>
  <si>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</si>
  <si>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</si>
  <si>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</si>
  <si>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</si>
  <si>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</si>
  <si>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</si>
  <si>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</si>
  <si>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</si>
  <si>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</si>
  <si>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</si>
  <si>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</si>
  <si>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</si>
  <si>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</si>
  <si>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</si>
  <si>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</si>
  <si>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</si>
  <si>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</si>
  <si>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</si>
  <si>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</si>
  <si>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</si>
  <si>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</si>
  <si>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</si>
  <si>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</si>
  <si>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</si>
  <si>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</si>
  <si>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</si>
  <si>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</si>
  <si>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</si>
  <si>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</si>
  <si>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</si>
  <si>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</si>
  <si>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</si>
  <si>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</si>
  <si>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</si>
  <si>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</si>
  <si>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</si>
  <si>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</si>
  <si>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</si>
  <si>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</si>
  <si>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</si>
  <si>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</si>
  <si>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MERCIER A - GADAIS L - LEMAZURIER - MARIETTE - LEPRINCE</t>
  </si>
  <si>
    <t>MERCIER R - GADAIS C - CLAVIER - MESNIER - MOREL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</si>
  <si>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</si>
  <si>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</si>
  <si>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</si>
  <si>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</si>
  <si>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</si>
  <si>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</si>
  <si>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</si>
  <si>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</si>
  <si>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</si>
  <si>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</si>
  <si>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</si>
  <si>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</si>
  <si>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</si>
  <si>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</si>
  <si>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</si>
  <si>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</si>
  <si>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</si>
  <si>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</si>
  <si>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</si>
  <si>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</si>
  <si>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</si>
  <si>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</si>
  <si>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</si>
  <si>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</si>
  <si>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</si>
  <si>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</si>
  <si>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</si>
  <si>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</si>
  <si>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</si>
  <si>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</si>
  <si>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</si>
  <si>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</si>
  <si>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</si>
  <si>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</si>
  <si>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</si>
  <si>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</si>
  <si>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</si>
  <si>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</si>
  <si>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</si>
  <si>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</si>
  <si>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</si>
  <si>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</si>
  <si>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</si>
  <si>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</si>
  <si>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</si>
  <si>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</si>
  <si>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</si>
  <si>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</si>
  <si>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</si>
  <si>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</si>
  <si>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</si>
  <si>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</si>
  <si>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</si>
  <si>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</si>
  <si>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</si>
  <si>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</si>
  <si>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</si>
  <si>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</si>
  <si>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</si>
  <si>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</si>
  <si>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</si>
  <si>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</si>
  <si>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</si>
  <si>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</si>
  <si>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</si>
  <si>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</si>
  <si>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</si>
  <si>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</si>
  <si>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</si>
  <si>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</si>
  <si>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</si>
  <si>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</si>
  <si>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</si>
  <si>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</si>
  <si>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>J 1  jeunes</t>
  </si>
  <si>
    <t>4 ème</t>
  </si>
  <si>
    <t>5 ème</t>
  </si>
  <si>
    <t>J 1 jeunes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</si>
  <si>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</si>
  <si>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</si>
  <si>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</si>
  <si>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</si>
  <si>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</si>
  <si>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</si>
  <si>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</si>
  <si>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</si>
  <si>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</si>
  <si>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</si>
  <si>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</si>
  <si>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</si>
  <si>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</si>
  <si>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</si>
  <si>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</si>
  <si>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</si>
  <si>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</si>
  <si>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</si>
  <si>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</si>
  <si>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</si>
  <si>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</si>
  <si>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</si>
  <si>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</si>
  <si>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</si>
  <si>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</si>
  <si>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</si>
  <si>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>MARIETTE Laure  ( avec Cathy ROUX de La Rochelle )</t>
  </si>
  <si>
    <t>Vernay Annie</t>
  </si>
  <si>
    <t>Championne départ vétéran 2</t>
  </si>
  <si>
    <t xml:space="preserve">a abandonné : blessure, putain de </t>
  </si>
  <si>
    <t>pistes ?</t>
  </si>
  <si>
    <t>J 2  jeunes</t>
  </si>
  <si>
    <t>J 2 jeunes</t>
  </si>
  <si>
    <t>vétérans 1 dames district</t>
  </si>
  <si>
    <t>vétérans 1 hom.district</t>
  </si>
  <si>
    <t>vétérans 2 dames district</t>
  </si>
  <si>
    <t>vétérans 2 hom.district</t>
  </si>
  <si>
    <t>13 ème</t>
  </si>
  <si>
    <t>vétérans 3 dames district</t>
  </si>
  <si>
    <t>9 ème</t>
  </si>
  <si>
    <t>8 ème</t>
  </si>
  <si>
    <t>vétérans 3 hom. district</t>
  </si>
  <si>
    <t>V 1   V 3</t>
  </si>
  <si>
    <t>V  2</t>
  </si>
  <si>
    <t>c'est reparti !</t>
  </si>
  <si>
    <t>a limité la casse !</t>
  </si>
  <si>
    <t>confirmation !</t>
  </si>
  <si>
    <t>petite baisse, sans conséquence !</t>
  </si>
  <si>
    <t>pas trouvé, mais pas cata !</t>
  </si>
  <si>
    <t xml:space="preserve">Championne district  vétéran 1 </t>
  </si>
  <si>
    <t xml:space="preserve">CLAVIER  Fanfan 2 </t>
  </si>
  <si>
    <t>Championne district  vétéran 2</t>
  </si>
  <si>
    <t>district vét. 2</t>
  </si>
  <si>
    <t>district vét. 3</t>
  </si>
  <si>
    <t>district vét. 1</t>
  </si>
  <si>
    <t>district  veteran 1</t>
  </si>
  <si>
    <t>6 ème</t>
  </si>
  <si>
    <t>11 ème</t>
  </si>
  <si>
    <t>la perf du club !</t>
  </si>
  <si>
    <t>2  - 1</t>
  </si>
  <si>
    <t>2 - 1 hdp</t>
  </si>
  <si>
    <t>2 1 scr</t>
  </si>
  <si>
    <t>national 2 - 1</t>
  </si>
  <si>
    <t>9 ème dou</t>
  </si>
  <si>
    <t>17 ème dou</t>
  </si>
  <si>
    <t>26 ème dou</t>
  </si>
  <si>
    <t>35 ème dou</t>
  </si>
  <si>
    <t>indiv excellence dist</t>
  </si>
  <si>
    <t>indiv honneur dep</t>
  </si>
  <si>
    <t>indiv élite région</t>
  </si>
  <si>
    <t>indiv</t>
  </si>
  <si>
    <t>excell</t>
  </si>
  <si>
    <t>honneur</t>
  </si>
  <si>
    <t>élite</t>
  </si>
  <si>
    <t>dep</t>
  </si>
  <si>
    <t>dist</t>
  </si>
  <si>
    <t>indiv promotion dep</t>
  </si>
  <si>
    <t>1 er</t>
  </si>
  <si>
    <t>10 ème</t>
  </si>
  <si>
    <t>14 TITRES</t>
  </si>
  <si>
    <t>Champion dist indiv excellence</t>
  </si>
  <si>
    <t>Championne départ  indiv  promotion</t>
  </si>
  <si>
    <t xml:space="preserve">MADELAINE Sabrina </t>
  </si>
  <si>
    <t>Champion depart  indiv honneur</t>
  </si>
  <si>
    <t>region indiv elite</t>
  </si>
  <si>
    <t>dep indiv promotion</t>
  </si>
  <si>
    <t>HORION  François</t>
  </si>
  <si>
    <t>indiv excellence</t>
  </si>
  <si>
    <t>203,11 / 9</t>
  </si>
  <si>
    <t>petit coup de faiblesse, sans gravité !</t>
  </si>
  <si>
    <t>a joué dans sa moyenne listing !</t>
  </si>
  <si>
    <t>titre et progression constante !</t>
  </si>
  <si>
    <t>la revanche, c'est pour bientôt !</t>
  </si>
  <si>
    <t>voulait un podium, l' a !</t>
  </si>
  <si>
    <t>retrouve un peu de couleurs !</t>
  </si>
  <si>
    <t>la reprise, c'est crescendo !</t>
  </si>
  <si>
    <t>les ferrodos étaient neufs !</t>
  </si>
  <si>
    <t>l'inverse de papa , podium en sus !</t>
  </si>
  <si>
    <t>a suivi papa !</t>
  </si>
  <si>
    <t>dist indiv excellence</t>
  </si>
  <si>
    <t>Chpt France Doub corpo</t>
  </si>
  <si>
    <t>Moussy le Neuf</t>
  </si>
  <si>
    <t>moussy</t>
  </si>
  <si>
    <t>le neuf</t>
  </si>
  <si>
    <t>chp France</t>
  </si>
  <si>
    <t>doub mix.</t>
  </si>
  <si>
    <t>19 èmes / 46</t>
  </si>
  <si>
    <t>doub corpo mixte</t>
  </si>
  <si>
    <t>14 èmes / 14</t>
  </si>
  <si>
    <t>classement : nbre nominations, titres, victoires en tournois, records, finales nationales, perf indiv, 2 èmes places</t>
  </si>
  <si>
    <t>argentan</t>
  </si>
  <si>
    <t>J 3 jeunes</t>
  </si>
  <si>
    <t>J 3  jeunes</t>
  </si>
  <si>
    <t>Argentan</t>
  </si>
  <si>
    <t xml:space="preserve"> 31 PODIUMS : hors 1 ère place</t>
  </si>
  <si>
    <t>J 4  jeunes</t>
  </si>
  <si>
    <t>J 4 jeunes</t>
  </si>
  <si>
    <t>FEV</t>
  </si>
  <si>
    <t>chpt clubs N 3 dames J 2</t>
  </si>
  <si>
    <t>à jouer sans Mars !</t>
  </si>
  <si>
    <t>journée à oublier !</t>
  </si>
  <si>
    <t>du mieux mais manque de jeu !</t>
  </si>
  <si>
    <t>7 èmes / 8   J 2</t>
  </si>
  <si>
    <t>2 èmes / 12   J 1</t>
  </si>
  <si>
    <t>dames J 2</t>
  </si>
  <si>
    <t>a mené l'équipe !</t>
  </si>
  <si>
    <t>ça s'améliore , faut continuer !</t>
  </si>
  <si>
    <t>national doub dragon</t>
  </si>
  <si>
    <t>16 èmes</t>
  </si>
  <si>
    <t>36 èmes</t>
  </si>
  <si>
    <t>doub</t>
  </si>
  <si>
    <t>dregaon</t>
  </si>
  <si>
    <t>doub hdp dragon</t>
  </si>
  <si>
    <t>confirma sa forme du moment !</t>
  </si>
  <si>
    <t>le jour sans !</t>
  </si>
  <si>
    <t>pas trouvé, mais podium !</t>
  </si>
  <si>
    <t>limite la casse !</t>
  </si>
  <si>
    <t>podium, sans forcer !</t>
  </si>
  <si>
    <t>mauvaise passe, doit repartir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</si>
</sst>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FFFF00"/>
      <color rgb="FF00FF00"/>
      <color rgb="FF66FFFF"/>
      <color rgb="FFD0A3FD"/>
      <color rgb="FF0066FF"/>
      <color rgb="FFFF0066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2"/>
  <sheetViews>
    <sheetView tabSelected="1" topLeftCell="AC19" workbookViewId="0">
      <selection activeCell="AL36" sqref="AL3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41" width="9.7109375" customWidth="1"/>
    <col min="42" max="42" width="10.7109375" customWidth="1"/>
    <col min="43" max="43" width="8.5703125" customWidth="1"/>
    <col min="46" max="46" width="15.42578125" customWidth="1"/>
    <col min="47" max="47" width="12.42578125" customWidth="1"/>
    <col min="48" max="48" width="2.28515625" customWidth="1"/>
    <col min="49" max="49" width="9.28515625" customWidth="1"/>
    <col min="50" max="50" width="2.42578125" customWidth="1"/>
    <col min="51" max="51" width="9.85546875" customWidth="1"/>
  </cols>
  <sheetData>
    <row r="1" spans="1:51" ht="15.75" x14ac:dyDescent="0.25">
      <c r="A1" s="64" t="s">
        <v>249</v>
      </c>
    </row>
    <row r="4" spans="1:51" x14ac:dyDescent="0.25">
      <c r="A4" s="1"/>
      <c r="B4" s="155" t="s">
        <v>0</v>
      </c>
      <c r="C4" s="2"/>
      <c r="D4" s="118" t="s">
        <v>1</v>
      </c>
      <c r="E4" s="118" t="s">
        <v>265</v>
      </c>
      <c r="F4" s="118" t="s">
        <v>271</v>
      </c>
      <c r="G4" s="118" t="s">
        <v>3</v>
      </c>
      <c r="H4" s="118" t="s">
        <v>303</v>
      </c>
      <c r="I4" s="118" t="s">
        <v>2</v>
      </c>
      <c r="J4" s="118" t="s">
        <v>1</v>
      </c>
      <c r="K4" s="180" t="s">
        <v>318</v>
      </c>
      <c r="L4" s="180" t="s">
        <v>341</v>
      </c>
      <c r="M4" s="118" t="s">
        <v>1</v>
      </c>
      <c r="N4" s="118" t="s">
        <v>271</v>
      </c>
      <c r="O4" s="118" t="s">
        <v>1</v>
      </c>
      <c r="P4" s="118" t="s">
        <v>271</v>
      </c>
      <c r="Q4" s="118" t="s">
        <v>265</v>
      </c>
      <c r="R4" s="118" t="s">
        <v>2</v>
      </c>
      <c r="S4" s="118" t="s">
        <v>1</v>
      </c>
      <c r="T4" s="118" t="s">
        <v>426</v>
      </c>
      <c r="U4" s="118" t="s">
        <v>1</v>
      </c>
      <c r="V4" s="118" t="s">
        <v>2</v>
      </c>
      <c r="W4" s="118" t="s">
        <v>265</v>
      </c>
      <c r="X4" s="118" t="s">
        <v>1</v>
      </c>
      <c r="Y4" s="118" t="s">
        <v>2</v>
      </c>
      <c r="Z4" s="118" t="s">
        <v>1</v>
      </c>
      <c r="AA4" s="118" t="s">
        <v>271</v>
      </c>
      <c r="AB4" s="118" t="s">
        <v>2</v>
      </c>
      <c r="AC4" s="118" t="s">
        <v>2</v>
      </c>
      <c r="AD4" s="118" t="s">
        <v>1</v>
      </c>
      <c r="AE4" s="118" t="s">
        <v>271</v>
      </c>
      <c r="AF4" s="118" t="s">
        <v>265</v>
      </c>
      <c r="AG4" s="118" t="s">
        <v>265</v>
      </c>
      <c r="AH4" s="118" t="s">
        <v>265</v>
      </c>
      <c r="AI4" s="118" t="s">
        <v>265</v>
      </c>
      <c r="AJ4" s="118" t="s">
        <v>271</v>
      </c>
      <c r="AK4" s="180" t="s">
        <v>580</v>
      </c>
      <c r="AL4" s="180" t="s">
        <v>572</v>
      </c>
      <c r="AM4" s="118" t="s">
        <v>265</v>
      </c>
      <c r="AN4" s="118" t="s">
        <v>341</v>
      </c>
      <c r="AO4" s="118" t="s">
        <v>1</v>
      </c>
      <c r="AP4" s="129"/>
      <c r="AQ4" s="130"/>
      <c r="AU4" s="4"/>
      <c r="AW4" s="5"/>
      <c r="AY4" s="6" t="s">
        <v>4</v>
      </c>
    </row>
    <row r="5" spans="1:51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302</v>
      </c>
      <c r="J5" s="131"/>
      <c r="K5" s="131"/>
      <c r="L5" s="131"/>
      <c r="M5" s="131"/>
      <c r="N5" s="131"/>
      <c r="O5" s="131"/>
      <c r="P5" s="131"/>
      <c r="Q5" s="131"/>
      <c r="R5" s="131" t="s">
        <v>302</v>
      </c>
      <c r="S5" s="131"/>
      <c r="T5" s="131"/>
      <c r="U5" s="131"/>
      <c r="V5" s="131" t="s">
        <v>302</v>
      </c>
      <c r="W5" s="131"/>
      <c r="X5" s="131"/>
      <c r="Y5" s="131" t="s">
        <v>302</v>
      </c>
      <c r="Z5" s="131"/>
      <c r="AA5" s="131"/>
      <c r="AB5" s="131" t="s">
        <v>302</v>
      </c>
      <c r="AC5" s="131" t="s">
        <v>302</v>
      </c>
      <c r="AD5" s="131"/>
      <c r="AE5" s="131"/>
      <c r="AF5" s="131"/>
      <c r="AG5" s="131"/>
      <c r="AH5" s="131"/>
      <c r="AI5" s="131"/>
      <c r="AJ5" s="131"/>
      <c r="AK5" s="131"/>
      <c r="AL5" s="131" t="s">
        <v>573</v>
      </c>
      <c r="AM5" s="131"/>
      <c r="AN5" s="131"/>
      <c r="AO5" s="131"/>
      <c r="AP5" s="259" t="s">
        <v>254</v>
      </c>
      <c r="AQ5" s="260"/>
      <c r="AU5" s="8"/>
      <c r="AW5" s="9" t="s">
        <v>6</v>
      </c>
      <c r="AY5" s="10" t="s">
        <v>7</v>
      </c>
    </row>
    <row r="6" spans="1:51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2">
        <v>43758</v>
      </c>
      <c r="M6" s="202">
        <v>43758</v>
      </c>
      <c r="N6" s="202">
        <v>43772</v>
      </c>
      <c r="O6" s="202">
        <v>43779</v>
      </c>
      <c r="P6" s="202">
        <v>43779</v>
      </c>
      <c r="Q6" s="202">
        <v>43786</v>
      </c>
      <c r="R6" s="202">
        <v>43786</v>
      </c>
      <c r="S6" s="202">
        <v>43786</v>
      </c>
      <c r="T6" s="202">
        <v>43793</v>
      </c>
      <c r="U6" s="202">
        <v>43793</v>
      </c>
      <c r="V6" s="202">
        <v>43793</v>
      </c>
      <c r="W6" s="202">
        <v>43793</v>
      </c>
      <c r="X6" s="202">
        <v>43799</v>
      </c>
      <c r="Y6" s="202">
        <v>43800</v>
      </c>
      <c r="Z6" s="202">
        <v>43807</v>
      </c>
      <c r="AA6" s="202">
        <v>43814</v>
      </c>
      <c r="AB6" s="202">
        <v>43821</v>
      </c>
      <c r="AC6" s="202">
        <v>43842</v>
      </c>
      <c r="AD6" s="202">
        <v>43849</v>
      </c>
      <c r="AE6" s="202">
        <v>43849</v>
      </c>
      <c r="AF6" s="202">
        <v>43856</v>
      </c>
      <c r="AG6" s="202">
        <v>43863</v>
      </c>
      <c r="AH6" s="202">
        <v>43863</v>
      </c>
      <c r="AI6" s="202">
        <v>43863</v>
      </c>
      <c r="AJ6" s="202">
        <v>43863</v>
      </c>
      <c r="AK6" s="202">
        <v>43870</v>
      </c>
      <c r="AL6" s="202">
        <v>43870</v>
      </c>
      <c r="AM6" s="202">
        <v>43891</v>
      </c>
      <c r="AN6" s="202">
        <v>43898</v>
      </c>
      <c r="AO6" s="202">
        <v>43905</v>
      </c>
      <c r="AP6" s="132"/>
      <c r="AQ6" s="133"/>
      <c r="AU6" s="4"/>
      <c r="AW6" s="9" t="s">
        <v>5</v>
      </c>
      <c r="AY6" s="10" t="s">
        <v>9</v>
      </c>
    </row>
    <row r="7" spans="1:51" x14ac:dyDescent="0.25">
      <c r="A7" s="150" t="s">
        <v>281</v>
      </c>
      <c r="B7" s="156" t="s">
        <v>10</v>
      </c>
      <c r="C7" s="7"/>
      <c r="D7" s="121" t="s">
        <v>11</v>
      </c>
      <c r="E7" s="121" t="s">
        <v>11</v>
      </c>
      <c r="F7" s="134" t="s">
        <v>272</v>
      </c>
      <c r="G7" s="134" t="s">
        <v>274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378</v>
      </c>
      <c r="P7" s="134" t="s">
        <v>378</v>
      </c>
      <c r="Q7" s="134" t="s">
        <v>378</v>
      </c>
      <c r="R7" s="134" t="s">
        <v>378</v>
      </c>
      <c r="S7" s="134" t="s">
        <v>378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441</v>
      </c>
      <c r="Z7" s="134" t="s">
        <v>11</v>
      </c>
      <c r="AA7" s="134" t="s">
        <v>469</v>
      </c>
      <c r="AB7" s="134" t="s">
        <v>473</v>
      </c>
      <c r="AC7" s="134" t="s">
        <v>502</v>
      </c>
      <c r="AD7" s="134" t="s">
        <v>473</v>
      </c>
      <c r="AE7" s="134" t="s">
        <v>473</v>
      </c>
      <c r="AF7" s="134" t="s">
        <v>11</v>
      </c>
      <c r="AG7" s="134" t="s">
        <v>540</v>
      </c>
      <c r="AH7" s="134" t="s">
        <v>540</v>
      </c>
      <c r="AI7" s="134" t="s">
        <v>540</v>
      </c>
      <c r="AJ7" s="134" t="s">
        <v>540</v>
      </c>
      <c r="AK7" s="134" t="s">
        <v>581</v>
      </c>
      <c r="AL7" s="134" t="s">
        <v>574</v>
      </c>
      <c r="AM7" s="134" t="s">
        <v>586</v>
      </c>
      <c r="AN7" s="134" t="s">
        <v>378</v>
      </c>
      <c r="AO7" s="134" t="s">
        <v>11</v>
      </c>
      <c r="AP7" s="126" t="s">
        <v>13</v>
      </c>
      <c r="AQ7" s="126" t="s">
        <v>14</v>
      </c>
      <c r="AU7" s="4"/>
      <c r="AW7" s="9" t="s">
        <v>15</v>
      </c>
      <c r="AY7" s="10" t="s">
        <v>16</v>
      </c>
    </row>
    <row r="8" spans="1:51" x14ac:dyDescent="0.25">
      <c r="A8" s="150"/>
      <c r="B8" s="156" t="s">
        <v>17</v>
      </c>
      <c r="C8" s="7"/>
      <c r="D8" s="121"/>
      <c r="E8" s="121"/>
      <c r="F8" s="134"/>
      <c r="G8" s="134" t="s">
        <v>275</v>
      </c>
      <c r="H8" s="134" t="s">
        <v>304</v>
      </c>
      <c r="I8" s="134" t="s">
        <v>278</v>
      </c>
      <c r="J8" s="134" t="s">
        <v>18</v>
      </c>
      <c r="K8" s="134" t="s">
        <v>279</v>
      </c>
      <c r="L8" s="134">
        <v>43500</v>
      </c>
      <c r="M8" s="134" t="s">
        <v>353</v>
      </c>
      <c r="N8" s="134" t="s">
        <v>12</v>
      </c>
      <c r="O8" s="134" t="s">
        <v>365</v>
      </c>
      <c r="P8" s="134" t="s">
        <v>365</v>
      </c>
      <c r="Q8" s="134" t="s">
        <v>398</v>
      </c>
      <c r="R8" s="134" t="s">
        <v>398</v>
      </c>
      <c r="S8" s="134" t="s">
        <v>365</v>
      </c>
      <c r="T8" s="134" t="s">
        <v>279</v>
      </c>
      <c r="U8" s="134" t="s">
        <v>278</v>
      </c>
      <c r="V8" s="134" t="s">
        <v>18</v>
      </c>
      <c r="W8" s="134" t="s">
        <v>18</v>
      </c>
      <c r="X8" s="134" t="s">
        <v>274</v>
      </c>
      <c r="Y8" s="134" t="s">
        <v>274</v>
      </c>
      <c r="Z8" s="134" t="s">
        <v>458</v>
      </c>
      <c r="AA8" s="134"/>
      <c r="AB8" s="134" t="s">
        <v>474</v>
      </c>
      <c r="AC8" s="134"/>
      <c r="AD8" s="134" t="s">
        <v>22</v>
      </c>
      <c r="AE8" s="134" t="s">
        <v>22</v>
      </c>
      <c r="AF8" s="241" t="s">
        <v>529</v>
      </c>
      <c r="AG8" s="241" t="s">
        <v>541</v>
      </c>
      <c r="AH8" s="241" t="s">
        <v>542</v>
      </c>
      <c r="AI8" s="241" t="s">
        <v>275</v>
      </c>
      <c r="AJ8" s="241" t="s">
        <v>543</v>
      </c>
      <c r="AK8" s="241"/>
      <c r="AL8" s="134" t="s">
        <v>274</v>
      </c>
      <c r="AM8" s="134"/>
      <c r="AN8" s="134" t="s">
        <v>594</v>
      </c>
      <c r="AO8" s="134" t="s">
        <v>600</v>
      </c>
      <c r="AP8" s="126" t="s">
        <v>19</v>
      </c>
      <c r="AQ8" s="126" t="s">
        <v>20</v>
      </c>
      <c r="AS8" s="13"/>
      <c r="AU8" s="4"/>
      <c r="AW8" s="9"/>
      <c r="AY8" s="10" t="s">
        <v>21</v>
      </c>
    </row>
    <row r="9" spans="1:51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277</v>
      </c>
      <c r="J9" s="134" t="s">
        <v>22</v>
      </c>
      <c r="K9" s="134" t="s">
        <v>280</v>
      </c>
      <c r="L9" s="134"/>
      <c r="M9" s="134" t="s">
        <v>359</v>
      </c>
      <c r="N9" s="134" t="s">
        <v>365</v>
      </c>
      <c r="O9" s="134" t="s">
        <v>379</v>
      </c>
      <c r="P9" s="134" t="s">
        <v>384</v>
      </c>
      <c r="Q9" s="134" t="s">
        <v>399</v>
      </c>
      <c r="R9" s="134" t="s">
        <v>402</v>
      </c>
      <c r="S9" s="134" t="s">
        <v>400</v>
      </c>
      <c r="T9" s="134" t="s">
        <v>11</v>
      </c>
      <c r="U9" s="134" t="s">
        <v>22</v>
      </c>
      <c r="V9" s="134" t="s">
        <v>425</v>
      </c>
      <c r="W9" s="134" t="s">
        <v>425</v>
      </c>
      <c r="X9" s="134" t="s">
        <v>438</v>
      </c>
      <c r="Y9" s="134"/>
      <c r="Z9" s="134" t="s">
        <v>459</v>
      </c>
      <c r="AA9" s="134"/>
      <c r="AB9" s="134"/>
      <c r="AC9" s="134"/>
      <c r="AD9" s="134" t="s">
        <v>512</v>
      </c>
      <c r="AE9" s="134" t="s">
        <v>513</v>
      </c>
      <c r="AF9" s="134"/>
      <c r="AG9" s="134" t="s">
        <v>545</v>
      </c>
      <c r="AH9" s="134" t="s">
        <v>544</v>
      </c>
      <c r="AI9" s="134" t="s">
        <v>544</v>
      </c>
      <c r="AJ9" s="134" t="s">
        <v>425</v>
      </c>
      <c r="AK9" s="134"/>
      <c r="AL9" s="134" t="s">
        <v>575</v>
      </c>
      <c r="AM9" s="134"/>
      <c r="AN9" s="134" t="s">
        <v>384</v>
      </c>
      <c r="AO9" s="134" t="s">
        <v>601</v>
      </c>
      <c r="AP9" s="126" t="s">
        <v>23</v>
      </c>
      <c r="AQ9" s="126" t="s">
        <v>24</v>
      </c>
      <c r="AR9" s="261"/>
      <c r="AS9" s="262"/>
      <c r="AT9" s="262"/>
      <c r="AU9" s="8"/>
      <c r="AW9" s="12" t="s">
        <v>587</v>
      </c>
      <c r="AY9" s="10"/>
    </row>
    <row r="10" spans="1:51" x14ac:dyDescent="0.25">
      <c r="A10" s="14"/>
      <c r="B10" s="157" t="s">
        <v>25</v>
      </c>
      <c r="C10" s="15"/>
      <c r="D10" s="122" t="s">
        <v>26</v>
      </c>
      <c r="E10" s="122" t="s">
        <v>266</v>
      </c>
      <c r="F10" s="135" t="s">
        <v>273</v>
      </c>
      <c r="G10" s="135" t="s">
        <v>276</v>
      </c>
      <c r="H10" s="135" t="s">
        <v>266</v>
      </c>
      <c r="I10" s="135" t="s">
        <v>27</v>
      </c>
      <c r="J10" s="135" t="s">
        <v>27</v>
      </c>
      <c r="K10" s="135" t="s">
        <v>27</v>
      </c>
      <c r="L10" s="135" t="s">
        <v>342</v>
      </c>
      <c r="M10" s="135" t="s">
        <v>27</v>
      </c>
      <c r="N10" s="135" t="s">
        <v>266</v>
      </c>
      <c r="O10" s="135" t="s">
        <v>375</v>
      </c>
      <c r="P10" s="135" t="s">
        <v>375</v>
      </c>
      <c r="Q10" s="135" t="s">
        <v>392</v>
      </c>
      <c r="R10" s="135" t="s">
        <v>401</v>
      </c>
      <c r="S10" s="135" t="s">
        <v>276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375</v>
      </c>
      <c r="Z10" s="135" t="s">
        <v>456</v>
      </c>
      <c r="AA10" s="135" t="s">
        <v>456</v>
      </c>
      <c r="AB10" s="135" t="s">
        <v>456</v>
      </c>
      <c r="AC10" s="135" t="s">
        <v>456</v>
      </c>
      <c r="AD10" s="135" t="s">
        <v>456</v>
      </c>
      <c r="AE10" s="135" t="s">
        <v>456</v>
      </c>
      <c r="AF10" s="135" t="s">
        <v>530</v>
      </c>
      <c r="AG10" s="135" t="s">
        <v>456</v>
      </c>
      <c r="AH10" s="135" t="s">
        <v>456</v>
      </c>
      <c r="AI10" s="135" t="s">
        <v>456</v>
      </c>
      <c r="AJ10" s="135" t="s">
        <v>456</v>
      </c>
      <c r="AK10" s="135" t="s">
        <v>456</v>
      </c>
      <c r="AL10" s="135" t="s">
        <v>27</v>
      </c>
      <c r="AM10" s="135" t="s">
        <v>456</v>
      </c>
      <c r="AN10" s="135" t="s">
        <v>375</v>
      </c>
      <c r="AO10" s="135" t="s">
        <v>266</v>
      </c>
      <c r="AP10" s="127" t="s">
        <v>22</v>
      </c>
      <c r="AQ10" s="128"/>
      <c r="AU10" s="16"/>
      <c r="AW10" s="17">
        <v>2020</v>
      </c>
      <c r="AY10" s="18">
        <v>43709</v>
      </c>
    </row>
    <row r="11" spans="1:51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>
        <v>1052</v>
      </c>
      <c r="AJ11" s="161"/>
      <c r="AK11" s="161"/>
      <c r="AL11" s="161"/>
      <c r="AM11" s="161"/>
      <c r="AN11" s="161"/>
      <c r="AO11" s="161"/>
      <c r="AP11" s="158">
        <f>IF(SUM(D11:AO11)=0,"",SUM(D11:AO11))</f>
        <v>4562</v>
      </c>
      <c r="AQ11" s="21"/>
      <c r="AR11" s="22"/>
      <c r="AS11" s="23"/>
      <c r="AT11" s="23"/>
      <c r="AU11" s="24" t="s">
        <v>28</v>
      </c>
      <c r="AW11" s="124">
        <v>7344</v>
      </c>
      <c r="AY11" s="20"/>
    </row>
    <row r="12" spans="1:51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>
        <v>9</v>
      </c>
      <c r="AJ12" s="161"/>
      <c r="AK12" s="161"/>
      <c r="AL12" s="161"/>
      <c r="AM12" s="161"/>
      <c r="AN12" s="161"/>
      <c r="AO12" s="161"/>
      <c r="AP12" s="158">
        <f>IF(SUM(D12:AO12)=0,"",SUM(D12:AO12))</f>
        <v>36</v>
      </c>
      <c r="AQ12" s="126">
        <f>IF(COUNTA(D12:AO12)=0,"",COUNTA(D12:AO12))</f>
        <v>4</v>
      </c>
      <c r="AR12" s="181" t="s">
        <v>566</v>
      </c>
      <c r="AS12" s="27"/>
      <c r="AT12" s="27"/>
      <c r="AU12" s="28" t="s">
        <v>30</v>
      </c>
      <c r="AW12" s="126">
        <v>55</v>
      </c>
      <c r="AY12" s="20"/>
    </row>
    <row r="13" spans="1:51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>
        <f>IF(AI11="","",AI11/AI12)</f>
        <v>116.88888888888889</v>
      </c>
      <c r="AJ13" s="151"/>
      <c r="AK13" s="151"/>
      <c r="AL13" s="151"/>
      <c r="AM13" s="151"/>
      <c r="AN13" s="151"/>
      <c r="AO13" s="151"/>
      <c r="AP13" s="151">
        <f>IF(AP11="","",AP11/AP12)</f>
        <v>126.72222222222223</v>
      </c>
      <c r="AQ13" s="29"/>
      <c r="AR13" s="181"/>
      <c r="AS13" s="181"/>
      <c r="AT13" s="181"/>
      <c r="AU13" s="146" t="s">
        <v>32</v>
      </c>
      <c r="AW13" s="151">
        <f>IF(AW11="","",AW11/AW12)</f>
        <v>133.52727272727273</v>
      </c>
      <c r="AY13" s="154">
        <f>AP13-A13</f>
        <v>-5.3162393162393187</v>
      </c>
    </row>
    <row r="14" spans="1:51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/>
      <c r="AD14" s="158">
        <v>1520</v>
      </c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>
        <f t="shared" ref="AP14:AP15" si="0">IF(SUM(D14:AO14)=0,"",SUM(D14:AO14))</f>
        <v>7526</v>
      </c>
      <c r="AQ14" s="21"/>
      <c r="AR14" s="26"/>
      <c r="AS14" s="26"/>
      <c r="AT14" s="26"/>
      <c r="AU14" s="30" t="s">
        <v>34</v>
      </c>
      <c r="AW14" s="152">
        <v>11357</v>
      </c>
      <c r="AY14" s="158"/>
    </row>
    <row r="15" spans="1:51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/>
      <c r="AD15" s="158">
        <v>8</v>
      </c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>
        <f t="shared" si="0"/>
        <v>42</v>
      </c>
      <c r="AQ15" s="126">
        <f t="shared" ref="AQ15:AQ46" si="1">IF(COUNTA(D15:AO15)=0,"",COUNTA(D15:AO15))</f>
        <v>4</v>
      </c>
      <c r="AR15" s="181" t="s">
        <v>528</v>
      </c>
      <c r="AS15" s="181"/>
      <c r="AT15" s="181"/>
      <c r="AU15" s="31" t="s">
        <v>35</v>
      </c>
      <c r="AW15" s="152">
        <v>64</v>
      </c>
      <c r="AY15" s="158"/>
    </row>
    <row r="16" spans="1:51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/>
      <c r="AD16" s="203">
        <f>IF(AD14="","",AD14/AD15)</f>
        <v>190</v>
      </c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>
        <f t="shared" ref="AP16" si="2">IF(AP14="","",AP14/AP15)</f>
        <v>179.1904761904762</v>
      </c>
      <c r="AQ16" s="29"/>
      <c r="AR16" s="181"/>
      <c r="AS16" s="181"/>
      <c r="AT16" s="181"/>
      <c r="AU16" s="148" t="s">
        <v>36</v>
      </c>
      <c r="AW16" s="151">
        <f>IF(AW14="","",AW14/AW15)</f>
        <v>177.453125</v>
      </c>
      <c r="AY16" s="154">
        <f>AP16-A16</f>
        <v>3.3904761904761926</v>
      </c>
    </row>
    <row r="17" spans="1:51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>
        <f t="shared" ref="AP17:AP18" si="3">IF(SUM(D17:AO17)=0,"",SUM(D17:AO17))</f>
        <v>614</v>
      </c>
      <c r="AQ17" s="21"/>
      <c r="AR17" s="32"/>
      <c r="AS17" s="33"/>
      <c r="AU17" s="34" t="s">
        <v>37</v>
      </c>
      <c r="AW17" s="152">
        <v>614</v>
      </c>
      <c r="AY17" s="158"/>
    </row>
    <row r="18" spans="1:51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>
        <f t="shared" si="3"/>
        <v>5</v>
      </c>
      <c r="AQ18" s="126">
        <f t="shared" ref="AQ18:AQ49" si="4">IF(COUNTA(D18:AO18)=0,"",COUNTA(D18:AO18))</f>
        <v>1</v>
      </c>
      <c r="AR18" s="181" t="s">
        <v>407</v>
      </c>
      <c r="AS18" s="219"/>
      <c r="AT18" s="219"/>
      <c r="AU18" s="31" t="s">
        <v>38</v>
      </c>
      <c r="AW18" s="152">
        <v>5</v>
      </c>
      <c r="AY18" s="158"/>
    </row>
    <row r="19" spans="1:51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1">
        <f t="shared" ref="AP19" si="5">IF(AP17="","",AP17/AP18)</f>
        <v>122.8</v>
      </c>
      <c r="AQ19" s="29"/>
      <c r="AR19" s="32"/>
      <c r="AU19" s="184" t="s">
        <v>39</v>
      </c>
      <c r="AW19" s="151">
        <f>IF(AW17="","",AW17/AW18)</f>
        <v>122.8</v>
      </c>
      <c r="AY19" s="154">
        <f>AP19-A19</f>
        <v>122.8</v>
      </c>
    </row>
    <row r="20" spans="1:51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65"/>
      <c r="AD20" s="165">
        <v>1189</v>
      </c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58">
        <f t="shared" ref="AP20:AP21" si="6">IF(SUM(D20:AO20)=0,"",SUM(D20:AO20))</f>
        <v>2356</v>
      </c>
      <c r="AQ20" s="21"/>
      <c r="AR20" s="35"/>
      <c r="AT20" s="36"/>
      <c r="AU20" s="24" t="s">
        <v>40</v>
      </c>
      <c r="AW20" s="124">
        <v>3649</v>
      </c>
      <c r="AY20" s="158"/>
    </row>
    <row r="21" spans="1:51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65"/>
      <c r="AD21" s="165">
        <v>8</v>
      </c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58">
        <f t="shared" si="6"/>
        <v>16</v>
      </c>
      <c r="AQ21" s="126">
        <f t="shared" ref="AQ21:AQ52" si="7">IF(COUNTA(D21:AO21)=0,"",COUNTA(D21:AO21))</f>
        <v>2</v>
      </c>
      <c r="AR21" s="181" t="s">
        <v>516</v>
      </c>
      <c r="AS21" s="181"/>
      <c r="AT21" s="181"/>
      <c r="AU21" s="37" t="s">
        <v>41</v>
      </c>
      <c r="AV21" s="38"/>
      <c r="AW21" s="124">
        <v>25</v>
      </c>
      <c r="AY21" s="158"/>
    </row>
    <row r="22" spans="1:51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/>
      <c r="AD22" s="151">
        <f>IF(AD20="","",AD20/AD21)</f>
        <v>148.625</v>
      </c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>
        <f t="shared" ref="AP22" si="8">IF(AP20="","",AP20/AP21)</f>
        <v>147.25</v>
      </c>
      <c r="AQ22" s="29"/>
      <c r="AR22" s="26"/>
      <c r="AS22" s="27"/>
      <c r="AT22" s="27"/>
      <c r="AU22" s="146" t="s">
        <v>42</v>
      </c>
      <c r="AV22" s="38"/>
      <c r="AW22" s="151">
        <f>IF(AW20="","",AW20/AW21)</f>
        <v>145.96</v>
      </c>
      <c r="AX22" s="35"/>
      <c r="AY22" s="154">
        <f>AP22-A22</f>
        <v>0.93000000000000682</v>
      </c>
    </row>
    <row r="23" spans="1:51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65"/>
      <c r="AD23" s="165">
        <v>1284</v>
      </c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58">
        <f t="shared" ref="AP23:AP24" si="9">IF(SUM(D23:AO23)=0,"",SUM(D23:AO23))</f>
        <v>2614</v>
      </c>
      <c r="AQ23" s="21"/>
      <c r="AR23" s="26"/>
      <c r="AS23" s="27"/>
      <c r="AT23" s="27"/>
      <c r="AU23" s="39" t="s">
        <v>40</v>
      </c>
      <c r="AV23" s="38"/>
      <c r="AW23" s="124">
        <v>3946</v>
      </c>
      <c r="AX23" s="40"/>
      <c r="AY23" s="158"/>
    </row>
    <row r="24" spans="1:51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65"/>
      <c r="AD24" s="165">
        <v>8</v>
      </c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58">
        <f t="shared" si="9"/>
        <v>16</v>
      </c>
      <c r="AQ24" s="126">
        <f t="shared" ref="AQ24:AQ55" si="10">IF(COUNTA(D24:AO24)=0,"",COUNTA(D24:AO24))</f>
        <v>2</v>
      </c>
      <c r="AR24" s="181" t="s">
        <v>517</v>
      </c>
      <c r="AS24" s="219"/>
      <c r="AT24" s="219"/>
      <c r="AU24" s="31" t="s">
        <v>43</v>
      </c>
      <c r="AV24" s="38"/>
      <c r="AW24" s="124">
        <v>24</v>
      </c>
      <c r="AX24" s="40"/>
      <c r="AY24" s="158"/>
    </row>
    <row r="25" spans="1:51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/>
      <c r="AD25" s="151">
        <f>IF(AD23="","",AD23/AD24)</f>
        <v>160.5</v>
      </c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>
        <f t="shared" ref="AP25" si="11">IF(AP23="","",AP23/AP24)</f>
        <v>163.375</v>
      </c>
      <c r="AQ25" s="29"/>
      <c r="AR25" s="26"/>
      <c r="AS25" s="27"/>
      <c r="AT25" s="27"/>
      <c r="AU25" s="148" t="s">
        <v>44</v>
      </c>
      <c r="AV25" s="38"/>
      <c r="AW25" s="151">
        <f>IF(AW23="","",AW23/AW24)</f>
        <v>164.41666666666666</v>
      </c>
      <c r="AX25" s="35"/>
      <c r="AY25" s="154">
        <f>AP25-A25</f>
        <v>1.6666666666666572</v>
      </c>
    </row>
    <row r="26" spans="1:51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58">
        <f t="shared" ref="AP26:AP27" si="12">IF(SUM(D26:AO26)=0,"",SUM(D26:AO26))</f>
        <v>825</v>
      </c>
      <c r="AQ26" s="21"/>
      <c r="AR26" s="26"/>
      <c r="AS26" s="26"/>
      <c r="AT26" s="26"/>
      <c r="AU26" s="41" t="s">
        <v>45</v>
      </c>
      <c r="AV26" s="38"/>
      <c r="AW26" s="124">
        <v>2555</v>
      </c>
      <c r="AX26" s="35"/>
      <c r="AY26" s="158"/>
    </row>
    <row r="27" spans="1:51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58">
        <f t="shared" si="12"/>
        <v>5</v>
      </c>
      <c r="AQ27" s="126">
        <f t="shared" ref="AQ27:AQ58" si="13">IF(COUNTA(D27:AO27)=0,"",COUNTA(D27:AO27))</f>
        <v>1</v>
      </c>
      <c r="AR27" s="181" t="s">
        <v>414</v>
      </c>
      <c r="AS27" s="219"/>
      <c r="AT27" s="219"/>
      <c r="AU27" s="31" t="s">
        <v>46</v>
      </c>
      <c r="AV27" s="35"/>
      <c r="AW27" s="124">
        <v>15</v>
      </c>
      <c r="AX27" s="35"/>
      <c r="AY27" s="158"/>
    </row>
    <row r="28" spans="1:51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51">
        <f t="shared" ref="AP28" si="14">IF(AP26="","",AP26/AP27)</f>
        <v>165</v>
      </c>
      <c r="AQ28" s="29"/>
      <c r="AR28" s="26"/>
      <c r="AS28" s="26"/>
      <c r="AT28" s="26"/>
      <c r="AU28" s="148" t="s">
        <v>47</v>
      </c>
      <c r="AV28" s="35"/>
      <c r="AW28" s="151">
        <f>IF(AW26="","",AW26/AW27)</f>
        <v>170.33333333333334</v>
      </c>
      <c r="AX28" s="35"/>
      <c r="AY28" s="154">
        <f>AP28-A28</f>
        <v>2.0344827586206975</v>
      </c>
    </row>
    <row r="29" spans="1:51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65"/>
      <c r="AD29" s="165">
        <v>1438</v>
      </c>
      <c r="AE29" s="165"/>
      <c r="AF29" s="165">
        <v>2477</v>
      </c>
      <c r="AG29" s="165"/>
      <c r="AH29" s="165"/>
      <c r="AI29" s="165"/>
      <c r="AJ29" s="165">
        <v>2403</v>
      </c>
      <c r="AK29" s="165"/>
      <c r="AL29" s="165">
        <v>1582</v>
      </c>
      <c r="AM29" s="165"/>
      <c r="AN29" s="165"/>
      <c r="AO29" s="165">
        <v>2083</v>
      </c>
      <c r="AP29" s="158">
        <f t="shared" ref="AP29:AP30" si="15">IF(SUM(D29:AO29)=0,"",SUM(D29:AO29))</f>
        <v>32454</v>
      </c>
      <c r="AQ29" s="21"/>
      <c r="AR29" s="22"/>
      <c r="AS29" s="22"/>
      <c r="AT29" s="22"/>
      <c r="AU29" s="42" t="s">
        <v>48</v>
      </c>
      <c r="AV29" s="35"/>
      <c r="AW29" s="124">
        <v>48263</v>
      </c>
      <c r="AX29" s="35"/>
      <c r="AY29" s="158"/>
    </row>
    <row r="30" spans="1:51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65"/>
      <c r="AD30" s="165">
        <v>8</v>
      </c>
      <c r="AE30" s="165"/>
      <c r="AF30" s="165">
        <v>14</v>
      </c>
      <c r="AG30" s="165"/>
      <c r="AH30" s="165"/>
      <c r="AI30" s="165"/>
      <c r="AJ30" s="165">
        <v>14</v>
      </c>
      <c r="AK30" s="165"/>
      <c r="AL30" s="165">
        <v>9</v>
      </c>
      <c r="AM30" s="165"/>
      <c r="AN30" s="165"/>
      <c r="AO30" s="165">
        <v>12</v>
      </c>
      <c r="AP30" s="158">
        <f t="shared" si="15"/>
        <v>183</v>
      </c>
      <c r="AQ30" s="126">
        <f t="shared" ref="AQ30:AQ61" si="16">IF(COUNTA(D30:AO30)=0,"",COUNTA(D30:AO30))</f>
        <v>16</v>
      </c>
      <c r="AR30" s="235" t="s">
        <v>608</v>
      </c>
      <c r="AS30" s="235"/>
      <c r="AT30" s="235"/>
      <c r="AU30" s="37" t="s">
        <v>49</v>
      </c>
      <c r="AV30" s="35"/>
      <c r="AW30" s="124">
        <v>272</v>
      </c>
      <c r="AX30" s="35"/>
      <c r="AY30" s="158"/>
    </row>
    <row r="31" spans="1:51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/>
      <c r="AD31" s="151">
        <f>IF(AD29="","",AD29/AD30)</f>
        <v>179.75</v>
      </c>
      <c r="AE31" s="151"/>
      <c r="AF31" s="151">
        <f>IF(AF29="","",AF29/AF30)</f>
        <v>176.92857142857142</v>
      </c>
      <c r="AG31" s="151"/>
      <c r="AH31" s="151"/>
      <c r="AI31" s="151"/>
      <c r="AJ31" s="151">
        <f>IF(AJ29="","",AJ29/AJ30)</f>
        <v>171.64285714285714</v>
      </c>
      <c r="AK31" s="151"/>
      <c r="AL31" s="151">
        <f>IF(AL29="","",AL29/AL30)</f>
        <v>175.77777777777777</v>
      </c>
      <c r="AM31" s="151"/>
      <c r="AN31" s="151"/>
      <c r="AO31" s="151">
        <f>IF(AO29="","",AO29/AO30)</f>
        <v>173.58333333333334</v>
      </c>
      <c r="AP31" s="151">
        <f t="shared" ref="AP31" si="17">IF(AP29="","",AP29/AP30)</f>
        <v>177.34426229508196</v>
      </c>
      <c r="AQ31" s="29"/>
      <c r="AR31" s="181"/>
      <c r="AS31" s="181"/>
      <c r="AT31" s="181"/>
      <c r="AU31" s="146" t="s">
        <v>50</v>
      </c>
      <c r="AV31" s="35"/>
      <c r="AW31" s="151">
        <f>IF(AW29="","",AW29/AW30)</f>
        <v>177.4375</v>
      </c>
      <c r="AX31" s="35"/>
      <c r="AY31" s="154">
        <f>AP31-A31</f>
        <v>-2.0237932604735818</v>
      </c>
    </row>
    <row r="32" spans="1:51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>
        <v>1645</v>
      </c>
      <c r="AH32" s="165"/>
      <c r="AI32" s="165"/>
      <c r="AJ32" s="165"/>
      <c r="AK32" s="165"/>
      <c r="AL32" s="165"/>
      <c r="AM32" s="165"/>
      <c r="AN32" s="165"/>
      <c r="AO32" s="165"/>
      <c r="AP32" s="158">
        <f t="shared" ref="AP32:AP33" si="18">IF(SUM(D32:AO32)=0,"",SUM(D32:AO32))</f>
        <v>7977</v>
      </c>
      <c r="AQ32" s="21"/>
      <c r="AR32" s="35"/>
      <c r="AS32" s="35"/>
      <c r="AT32" s="35"/>
      <c r="AU32" s="43" t="s">
        <v>51</v>
      </c>
      <c r="AV32" s="35"/>
      <c r="AW32" s="124">
        <v>16614</v>
      </c>
      <c r="AX32" s="35"/>
      <c r="AY32" s="158"/>
    </row>
    <row r="33" spans="1:51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>
        <v>9</v>
      </c>
      <c r="AH33" s="165"/>
      <c r="AI33" s="165"/>
      <c r="AJ33" s="165"/>
      <c r="AK33" s="165"/>
      <c r="AL33" s="165"/>
      <c r="AM33" s="165"/>
      <c r="AN33" s="165"/>
      <c r="AO33" s="165"/>
      <c r="AP33" s="158">
        <f t="shared" si="18"/>
        <v>44</v>
      </c>
      <c r="AQ33" s="126">
        <f t="shared" ref="AQ33:AQ64" si="19">IF(COUNTA(D33:AO33)=0,"",COUNTA(D33:AO33))</f>
        <v>5</v>
      </c>
      <c r="AR33" s="181" t="s">
        <v>564</v>
      </c>
      <c r="AS33" s="181"/>
      <c r="AT33" s="181"/>
      <c r="AU33" s="31" t="s">
        <v>52</v>
      </c>
      <c r="AV33" s="35"/>
      <c r="AW33" s="124">
        <v>89</v>
      </c>
      <c r="AX33" s="35"/>
      <c r="AY33" s="158"/>
    </row>
    <row r="34" spans="1:51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>
        <f>IF(AG32="","",AG32/AG33)</f>
        <v>182.77777777777777</v>
      </c>
      <c r="AH34" s="151"/>
      <c r="AI34" s="151"/>
      <c r="AJ34" s="151"/>
      <c r="AK34" s="151"/>
      <c r="AL34" s="151"/>
      <c r="AM34" s="151"/>
      <c r="AN34" s="151"/>
      <c r="AO34" s="151"/>
      <c r="AP34" s="151">
        <f t="shared" ref="AP34" si="20">IF(AP32="","",AP32/AP33)</f>
        <v>181.29545454545453</v>
      </c>
      <c r="AQ34" s="29"/>
      <c r="AR34" s="26"/>
      <c r="AS34" s="26"/>
      <c r="AT34" s="26"/>
      <c r="AU34" s="148" t="s">
        <v>53</v>
      </c>
      <c r="AV34" s="35"/>
      <c r="AW34" s="151">
        <f>IF(AW32="","",AW32/AW33)</f>
        <v>186.67415730337078</v>
      </c>
      <c r="AX34" s="35"/>
      <c r="AY34" s="154">
        <f>AP34-A34</f>
        <v>-9.3422266139657495</v>
      </c>
    </row>
    <row r="35" spans="1:51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58">
        <f t="shared" ref="AP35:AP36" si="21">IF(SUM(D35:AO35)=0,"",SUM(D35:AO35))</f>
        <v>1381</v>
      </c>
      <c r="AQ35" s="21"/>
      <c r="AR35" s="32"/>
      <c r="AU35" s="43" t="s">
        <v>51</v>
      </c>
      <c r="AW35" s="124">
        <v>5053</v>
      </c>
      <c r="AY35" s="158"/>
    </row>
    <row r="36" spans="1:51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58">
        <f t="shared" si="21"/>
        <v>7</v>
      </c>
      <c r="AQ36" s="126">
        <f t="shared" ref="AQ36:AQ67" si="22">IF(COUNTA(D36:AO36)=0,"",COUNTA(D36:AO36))</f>
        <v>1</v>
      </c>
      <c r="AR36" s="181" t="s">
        <v>415</v>
      </c>
      <c r="AS36" s="219"/>
      <c r="AT36" s="219"/>
      <c r="AU36" s="31" t="s">
        <v>54</v>
      </c>
      <c r="AW36" s="124">
        <v>26</v>
      </c>
      <c r="AY36" s="158"/>
    </row>
    <row r="37" spans="1:51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3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1"/>
      <c r="AH37" s="154"/>
      <c r="AI37" s="154"/>
      <c r="AJ37" s="154"/>
      <c r="AK37" s="154"/>
      <c r="AL37" s="154"/>
      <c r="AM37" s="154"/>
      <c r="AN37" s="154"/>
      <c r="AO37" s="154"/>
      <c r="AP37" s="151">
        <f t="shared" ref="AP37" si="23">IF(AP35="","",AP35/AP36)</f>
        <v>197.28571428571428</v>
      </c>
      <c r="AQ37" s="29"/>
      <c r="AR37" s="26"/>
      <c r="AS37" s="26"/>
      <c r="AT37" s="26"/>
      <c r="AU37" s="148" t="s">
        <v>55</v>
      </c>
      <c r="AV37" s="35"/>
      <c r="AW37" s="151">
        <f>IF(AW35="","",AW35/AW36)</f>
        <v>194.34615384615384</v>
      </c>
      <c r="AX37" s="35"/>
      <c r="AY37" s="154">
        <f>AP37-A37</f>
        <v>-0.3296703296703356</v>
      </c>
    </row>
    <row r="38" spans="1:51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65"/>
      <c r="AD38" s="165">
        <v>1371</v>
      </c>
      <c r="AE38" s="165"/>
      <c r="AF38" s="165"/>
      <c r="AG38" s="165">
        <v>1617</v>
      </c>
      <c r="AH38" s="165"/>
      <c r="AI38" s="165"/>
      <c r="AJ38" s="165"/>
      <c r="AK38" s="165"/>
      <c r="AL38" s="165"/>
      <c r="AM38" s="165"/>
      <c r="AN38" s="165"/>
      <c r="AO38" s="165"/>
      <c r="AP38" s="158">
        <f t="shared" ref="AP38:AP39" si="24">IF(SUM(D38:AO38)=0,"",SUM(D38:AO38))</f>
        <v>15565</v>
      </c>
      <c r="AQ38" s="21"/>
      <c r="AR38" s="181"/>
      <c r="AS38" s="185"/>
      <c r="AT38" s="185"/>
      <c r="AU38" s="43" t="s">
        <v>56</v>
      </c>
      <c r="AW38" s="124">
        <v>25129</v>
      </c>
      <c r="AY38" s="158"/>
    </row>
    <row r="39" spans="1:51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65"/>
      <c r="AD39" s="165">
        <v>8</v>
      </c>
      <c r="AE39" s="165"/>
      <c r="AF39" s="165"/>
      <c r="AG39" s="165">
        <v>9</v>
      </c>
      <c r="AH39" s="165"/>
      <c r="AI39" s="165"/>
      <c r="AJ39" s="165"/>
      <c r="AK39" s="165"/>
      <c r="AL39" s="165"/>
      <c r="AM39" s="165"/>
      <c r="AN39" s="165"/>
      <c r="AO39" s="165"/>
      <c r="AP39" s="158">
        <f t="shared" si="24"/>
        <v>88</v>
      </c>
      <c r="AQ39" s="126">
        <f t="shared" ref="AQ39:AQ70" si="25">IF(COUNTA(D39:AO39)=0,"",COUNTA(D39:AO39))</f>
        <v>10</v>
      </c>
      <c r="AR39" s="181" t="s">
        <v>565</v>
      </c>
      <c r="AS39" s="181"/>
      <c r="AT39" s="181"/>
      <c r="AU39" s="31" t="s">
        <v>57</v>
      </c>
      <c r="AW39" s="124">
        <v>141</v>
      </c>
      <c r="AY39" s="158"/>
    </row>
    <row r="40" spans="1:51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/>
      <c r="AD40" s="151">
        <f>IF(AD38="","",AD38/AD39)</f>
        <v>171.375</v>
      </c>
      <c r="AE40" s="151"/>
      <c r="AF40" s="151"/>
      <c r="AG40" s="151">
        <f>IF(AG38="","",AG38/AG39)</f>
        <v>179.66666666666666</v>
      </c>
      <c r="AH40" s="151"/>
      <c r="AI40" s="151"/>
      <c r="AJ40" s="151"/>
      <c r="AK40" s="151"/>
      <c r="AL40" s="151"/>
      <c r="AM40" s="151"/>
      <c r="AN40" s="151"/>
      <c r="AO40" s="151"/>
      <c r="AP40" s="151">
        <f t="shared" ref="AP40" si="26">IF(AP38="","",AP38/AP39)</f>
        <v>176.875</v>
      </c>
      <c r="AQ40" s="29"/>
      <c r="AR40" s="26"/>
      <c r="AS40" s="27"/>
      <c r="AT40" s="27"/>
      <c r="AU40" s="148" t="s">
        <v>58</v>
      </c>
      <c r="AV40" s="35"/>
      <c r="AW40" s="151">
        <f>IF(AW38="","",AW38/AW39)</f>
        <v>178.21985815602838</v>
      </c>
      <c r="AX40" s="35"/>
      <c r="AY40" s="154">
        <f>AP40-A40</f>
        <v>-1.2397540983606632</v>
      </c>
    </row>
    <row r="41" spans="1:51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58">
        <f t="shared" ref="AP41:AP42" si="27">IF(SUM(D41:AO41)=0,"",SUM(D41:AO41))</f>
        <v>10286</v>
      </c>
      <c r="AQ41" s="21"/>
      <c r="AR41" s="181"/>
      <c r="AS41" s="181"/>
      <c r="AT41" s="181"/>
      <c r="AU41" s="42" t="s">
        <v>56</v>
      </c>
      <c r="AV41" s="35"/>
      <c r="AW41" s="124">
        <v>21461</v>
      </c>
      <c r="AX41" s="35"/>
      <c r="AY41" s="158"/>
    </row>
    <row r="42" spans="1:51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58">
        <f t="shared" si="27"/>
        <v>60</v>
      </c>
      <c r="AQ42" s="126">
        <f t="shared" ref="AQ42:AQ73" si="28">IF(COUNTA(D42:AO42)=0,"",COUNTA(D42:AO42))</f>
        <v>6</v>
      </c>
      <c r="AR42" s="181" t="s">
        <v>442</v>
      </c>
      <c r="AS42" s="181"/>
      <c r="AT42" s="181"/>
      <c r="AU42" s="44" t="s">
        <v>59</v>
      </c>
      <c r="AV42" s="35"/>
      <c r="AW42" s="124">
        <v>126</v>
      </c>
      <c r="AX42" s="35"/>
      <c r="AY42" s="158"/>
    </row>
    <row r="43" spans="1:51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>
        <f t="shared" ref="AP43" si="29">IF(AP41="","",AP41/AP42)</f>
        <v>171.43333333333334</v>
      </c>
      <c r="AQ43" s="29"/>
      <c r="AR43" s="26"/>
      <c r="AS43" s="26"/>
      <c r="AT43" s="26"/>
      <c r="AU43" s="146" t="s">
        <v>60</v>
      </c>
      <c r="AV43" s="35"/>
      <c r="AW43" s="151">
        <f>IF(AW41="","",AW41/AW42)</f>
        <v>170.32539682539684</v>
      </c>
      <c r="AX43" s="35"/>
      <c r="AY43" s="154">
        <f>AP43-A43</f>
        <v>2.4638676844783731</v>
      </c>
    </row>
    <row r="44" spans="1:51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>
        <v>572</v>
      </c>
      <c r="AO44" s="165"/>
      <c r="AP44" s="158">
        <f t="shared" ref="AP44:AP45" si="30">IF(SUM(D44:AO44)=0,"",SUM(D44:AO44))</f>
        <v>1106</v>
      </c>
      <c r="AQ44" s="21"/>
      <c r="AR44" s="26"/>
      <c r="AS44" s="26"/>
      <c r="AT44" s="26"/>
      <c r="AU44" s="42" t="s">
        <v>56</v>
      </c>
      <c r="AV44" s="35"/>
      <c r="AW44" s="124">
        <v>4847</v>
      </c>
      <c r="AX44" s="35"/>
      <c r="AY44" s="158"/>
    </row>
    <row r="45" spans="1:51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>
        <v>4</v>
      </c>
      <c r="AO45" s="165"/>
      <c r="AP45" s="158">
        <f t="shared" si="30"/>
        <v>8</v>
      </c>
      <c r="AQ45" s="126">
        <f t="shared" ref="AQ45:AQ76" si="31">IF(COUNTA(D45:AO45)=0,"",COUNTA(D45:AO45))</f>
        <v>2</v>
      </c>
      <c r="AR45" s="181" t="s">
        <v>591</v>
      </c>
      <c r="AS45" s="26"/>
      <c r="AT45" s="26"/>
      <c r="AU45" s="37" t="s">
        <v>61</v>
      </c>
      <c r="AV45" s="35"/>
      <c r="AW45" s="124">
        <v>31</v>
      </c>
      <c r="AX45" s="35"/>
      <c r="AY45" s="158"/>
    </row>
    <row r="46" spans="1:51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>
        <f>IF(AN44="","",AN44/AN45)</f>
        <v>143</v>
      </c>
      <c r="AO46" s="151"/>
      <c r="AP46" s="151">
        <f t="shared" ref="AP46" si="32">IF(AP44="","",AP44/AP45)</f>
        <v>138.25</v>
      </c>
      <c r="AQ46" s="29"/>
      <c r="AR46" s="26"/>
      <c r="AS46" s="26"/>
      <c r="AT46" s="26"/>
      <c r="AU46" s="146" t="s">
        <v>62</v>
      </c>
      <c r="AV46" s="35"/>
      <c r="AW46" s="151">
        <f>IF(AW44="","",AW44/AW45)</f>
        <v>156.35483870967741</v>
      </c>
      <c r="AX46" s="35"/>
      <c r="AY46" s="154">
        <f>AP46-A46</f>
        <v>-17.025000000000006</v>
      </c>
    </row>
    <row r="47" spans="1:51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/>
      <c r="AD47" s="158"/>
      <c r="AE47" s="158">
        <v>1348</v>
      </c>
      <c r="AF47" s="158"/>
      <c r="AG47" s="158">
        <v>1828</v>
      </c>
      <c r="AH47" s="158"/>
      <c r="AI47" s="158"/>
      <c r="AJ47" s="158"/>
      <c r="AK47" s="158"/>
      <c r="AL47" s="158"/>
      <c r="AM47" s="158"/>
      <c r="AN47" s="158"/>
      <c r="AO47" s="158">
        <v>2275</v>
      </c>
      <c r="AP47" s="158">
        <f t="shared" ref="AP47:AP48" si="33">IF(SUM(D47:AO47)=0,"",SUM(D47:AO47))</f>
        <v>20517</v>
      </c>
      <c r="AQ47" s="21"/>
      <c r="AR47" s="181"/>
      <c r="AS47" s="181"/>
      <c r="AT47" s="181"/>
      <c r="AU47" s="43" t="s">
        <v>63</v>
      </c>
      <c r="AV47" s="45"/>
      <c r="AW47" s="124">
        <v>30941</v>
      </c>
      <c r="AX47" s="45"/>
      <c r="AY47" s="158"/>
    </row>
    <row r="48" spans="1:51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/>
      <c r="AD48" s="158"/>
      <c r="AE48" s="158">
        <v>8</v>
      </c>
      <c r="AF48" s="158"/>
      <c r="AG48" s="158">
        <v>9</v>
      </c>
      <c r="AH48" s="158"/>
      <c r="AI48" s="158"/>
      <c r="AJ48" s="158"/>
      <c r="AK48" s="158"/>
      <c r="AL48" s="158"/>
      <c r="AM48" s="158"/>
      <c r="AN48" s="158"/>
      <c r="AO48" s="158">
        <v>12</v>
      </c>
      <c r="AP48" s="158">
        <f t="shared" si="33"/>
        <v>113</v>
      </c>
      <c r="AQ48" s="126">
        <f t="shared" ref="AQ48:AQ79" si="34">IF(COUNTA(D48:AO48)=0,"",COUNTA(D48:AO48))</f>
        <v>11</v>
      </c>
      <c r="AR48" s="235" t="s">
        <v>603</v>
      </c>
      <c r="AS48" s="235"/>
      <c r="AT48" s="235"/>
      <c r="AU48" s="31" t="s">
        <v>64</v>
      </c>
      <c r="AV48" s="45"/>
      <c r="AW48" s="124">
        <v>172</v>
      </c>
      <c r="AX48" s="45"/>
      <c r="AY48" s="158"/>
    </row>
    <row r="49" spans="1:51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3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/>
      <c r="AD49" s="151"/>
      <c r="AE49" s="151">
        <f>IF(AE47="","",AE47/AE48)</f>
        <v>168.5</v>
      </c>
      <c r="AF49" s="151"/>
      <c r="AG49" s="247">
        <f>IF(AG47="","",AG47/AG48)</f>
        <v>203.11111111111111</v>
      </c>
      <c r="AH49" s="151"/>
      <c r="AI49" s="151"/>
      <c r="AJ49" s="151"/>
      <c r="AK49" s="151"/>
      <c r="AL49" s="151"/>
      <c r="AM49" s="151"/>
      <c r="AN49" s="151"/>
      <c r="AO49" s="151">
        <f>IF(AO47="","",AO47/AO48)</f>
        <v>189.58333333333334</v>
      </c>
      <c r="AP49" s="151">
        <f t="shared" ref="AP49" si="35">IF(AP47="","",AP47/AP48)</f>
        <v>181.56637168141592</v>
      </c>
      <c r="AQ49" s="29"/>
      <c r="AR49" s="26"/>
      <c r="AS49" s="26"/>
      <c r="AT49" s="26"/>
      <c r="AU49" s="148" t="s">
        <v>65</v>
      </c>
      <c r="AV49" s="45"/>
      <c r="AW49" s="151">
        <f>IF(AW47="","",AW47/AW48)</f>
        <v>179.88953488372093</v>
      </c>
      <c r="AX49" s="45"/>
      <c r="AY49" s="154">
        <f>AP49-A49</f>
        <v>-0.37151651734185975</v>
      </c>
    </row>
    <row r="50" spans="1:51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/>
      <c r="AD50" s="158"/>
      <c r="AE50" s="158">
        <v>1421</v>
      </c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>
        <f t="shared" ref="AP50:AP51" si="36">IF(SUM(D50:AO50)=0,"",SUM(D50:AO50))</f>
        <v>10706</v>
      </c>
      <c r="AQ50" s="21"/>
      <c r="AR50" s="26"/>
      <c r="AS50" s="26"/>
      <c r="AT50" s="26"/>
      <c r="AU50" s="43" t="s">
        <v>66</v>
      </c>
      <c r="AV50" s="45"/>
      <c r="AW50" s="123">
        <v>13762</v>
      </c>
      <c r="AX50" s="45"/>
      <c r="AY50" s="158"/>
    </row>
    <row r="51" spans="1:51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/>
      <c r="AD51" s="158"/>
      <c r="AE51" s="158">
        <v>8</v>
      </c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>
        <f t="shared" si="36"/>
        <v>60</v>
      </c>
      <c r="AQ51" s="126">
        <f t="shared" ref="AQ51:AQ82" si="37">IF(COUNTA(D51:AO51)=0,"",COUNTA(D51:AO51))</f>
        <v>7</v>
      </c>
      <c r="AR51" s="181" t="s">
        <v>515</v>
      </c>
      <c r="AS51" s="181"/>
      <c r="AT51" s="181"/>
      <c r="AU51" s="31" t="s">
        <v>67</v>
      </c>
      <c r="AV51" s="45"/>
      <c r="AW51" s="126">
        <v>78</v>
      </c>
      <c r="AX51" s="45"/>
      <c r="AY51" s="158"/>
    </row>
    <row r="52" spans="1:51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3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/>
      <c r="AD52" s="151"/>
      <c r="AE52" s="151">
        <f>IF(AE50="","",AE50/AE51)</f>
        <v>177.625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>
        <f t="shared" ref="AP52" si="38">IF(AP50="","",AP50/AP51)</f>
        <v>178.43333333333334</v>
      </c>
      <c r="AQ52" s="29"/>
      <c r="AR52" s="181"/>
      <c r="AS52" s="22"/>
      <c r="AT52" s="22"/>
      <c r="AU52" s="148" t="s">
        <v>68</v>
      </c>
      <c r="AV52" s="45"/>
      <c r="AW52" s="151">
        <f>IF(AW50="","",AW50/AW51)</f>
        <v>176.43589743589743</v>
      </c>
      <c r="AX52" s="45"/>
      <c r="AY52" s="154">
        <f>AP52-A52</f>
        <v>3.4951890034364226</v>
      </c>
    </row>
    <row r="53" spans="1:51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/>
      <c r="AD53" s="158"/>
      <c r="AE53" s="158"/>
      <c r="AF53" s="158"/>
      <c r="AG53" s="158"/>
      <c r="AH53" s="158"/>
      <c r="AI53" s="158">
        <v>1316</v>
      </c>
      <c r="AJ53" s="158"/>
      <c r="AK53" s="158"/>
      <c r="AL53" s="158"/>
      <c r="AM53" s="158"/>
      <c r="AN53" s="158"/>
      <c r="AO53" s="158"/>
      <c r="AP53" s="158">
        <f t="shared" ref="AP53:AP54" si="39">IF(SUM(D53:AO53)=0,"",SUM(D53:AO53))</f>
        <v>3658</v>
      </c>
      <c r="AQ53" s="21"/>
      <c r="AR53" s="26"/>
      <c r="AS53" s="26"/>
      <c r="AT53" s="26"/>
      <c r="AU53" s="43" t="s">
        <v>69</v>
      </c>
      <c r="AV53" s="45"/>
      <c r="AW53" s="126">
        <v>5875</v>
      </c>
      <c r="AX53" s="45"/>
      <c r="AY53" s="158"/>
    </row>
    <row r="54" spans="1:51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/>
      <c r="AD54" s="158"/>
      <c r="AE54" s="158"/>
      <c r="AF54" s="158"/>
      <c r="AG54" s="158"/>
      <c r="AH54" s="158"/>
      <c r="AI54" s="158">
        <v>9</v>
      </c>
      <c r="AJ54" s="158"/>
      <c r="AK54" s="158"/>
      <c r="AL54" s="158"/>
      <c r="AM54" s="158"/>
      <c r="AN54" s="158"/>
      <c r="AO54" s="158"/>
      <c r="AP54" s="158">
        <f t="shared" si="39"/>
        <v>25</v>
      </c>
      <c r="AQ54" s="126">
        <f t="shared" ref="AQ54:AQ85" si="40">IF(COUNTA(D54:AO54)=0,"",COUNTA(D54:AO54))</f>
        <v>3</v>
      </c>
      <c r="AR54" s="181" t="s">
        <v>563</v>
      </c>
      <c r="AS54" s="27"/>
      <c r="AT54" s="27"/>
      <c r="AU54" s="31" t="s">
        <v>70</v>
      </c>
      <c r="AV54" s="45"/>
      <c r="AW54" s="126">
        <v>40</v>
      </c>
      <c r="AX54" s="45"/>
      <c r="AY54" s="158"/>
    </row>
    <row r="55" spans="1:51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/>
      <c r="AD55" s="151"/>
      <c r="AE55" s="151"/>
      <c r="AF55" s="151"/>
      <c r="AG55" s="151"/>
      <c r="AH55" s="151"/>
      <c r="AI55" s="151">
        <f>IF(AI53="","",AI53/AI54)</f>
        <v>146.22222222222223</v>
      </c>
      <c r="AJ55" s="151"/>
      <c r="AK55" s="151"/>
      <c r="AL55" s="151"/>
      <c r="AM55" s="151"/>
      <c r="AN55" s="151"/>
      <c r="AO55" s="151"/>
      <c r="AP55" s="151">
        <f t="shared" ref="AP55" si="41">IF(AP53="","",AP53/AP54)</f>
        <v>146.32</v>
      </c>
      <c r="AQ55" s="29"/>
      <c r="AR55" s="181"/>
      <c r="AS55" s="181"/>
      <c r="AT55" s="181"/>
      <c r="AU55" s="148" t="s">
        <v>71</v>
      </c>
      <c r="AV55" s="45"/>
      <c r="AW55" s="151">
        <f>IF(AW53="","",AW53/AW54)</f>
        <v>146.875</v>
      </c>
      <c r="AX55" s="45"/>
      <c r="AY55" s="154">
        <f>AP55-A55</f>
        <v>-2.096666666666664</v>
      </c>
    </row>
    <row r="56" spans="1:51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>
        <f t="shared" ref="AP56:AP57" si="42">IF(SUM(D56:AO56)=0,"",SUM(D56:AO56))</f>
        <v>3060</v>
      </c>
      <c r="AQ56" s="21"/>
      <c r="AR56" s="26"/>
      <c r="AS56" s="26"/>
      <c r="AT56" s="26"/>
      <c r="AU56" s="43" t="s">
        <v>72</v>
      </c>
      <c r="AV56" s="45"/>
      <c r="AW56" s="124">
        <v>8489</v>
      </c>
      <c r="AX56" s="45"/>
      <c r="AY56" s="158"/>
    </row>
    <row r="57" spans="1:51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>
        <f t="shared" si="42"/>
        <v>18</v>
      </c>
      <c r="AQ57" s="126">
        <f t="shared" ref="AQ57:AQ88" si="43">IF(COUNTA(D57:AO57)=0,"",COUNTA(D57:AO57))</f>
        <v>3</v>
      </c>
      <c r="AR57" s="181" t="s">
        <v>499</v>
      </c>
      <c r="AS57" s="181"/>
      <c r="AT57" s="181"/>
      <c r="AU57" s="31" t="s">
        <v>43</v>
      </c>
      <c r="AV57" s="45"/>
      <c r="AW57" s="124">
        <v>49</v>
      </c>
      <c r="AX57" s="45"/>
      <c r="AY57" s="158"/>
    </row>
    <row r="58" spans="1:51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>
        <f t="shared" ref="AP58" si="44">IF(AP56="","",AP56/AP57)</f>
        <v>170</v>
      </c>
      <c r="AQ58" s="29"/>
      <c r="AR58" s="181" t="s">
        <v>500</v>
      </c>
      <c r="AS58" s="181"/>
      <c r="AT58" s="181"/>
      <c r="AU58" s="148" t="s">
        <v>73</v>
      </c>
      <c r="AV58" s="45"/>
      <c r="AW58" s="151">
        <f>IF(AW56="","",AW56/AW57)</f>
        <v>173.24489795918367</v>
      </c>
      <c r="AX58" s="45"/>
      <c r="AY58" s="154">
        <f>AP58-A58</f>
        <v>-7.5999999999999943</v>
      </c>
    </row>
    <row r="59" spans="1:51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/>
      <c r="AD59" s="158">
        <v>1050</v>
      </c>
      <c r="AE59" s="158"/>
      <c r="AF59" s="158"/>
      <c r="AG59" s="158"/>
      <c r="AH59" s="158"/>
      <c r="AI59" s="158">
        <v>1238</v>
      </c>
      <c r="AJ59" s="158"/>
      <c r="AK59" s="158"/>
      <c r="AL59" s="158"/>
      <c r="AM59" s="158"/>
      <c r="AN59" s="158"/>
      <c r="AO59" s="158"/>
      <c r="AP59" s="158">
        <f t="shared" ref="AP59:AP60" si="45">IF(SUM(D59:AO59)=0,"",SUM(D59:AO59))</f>
        <v>8856</v>
      </c>
      <c r="AQ59" s="21"/>
      <c r="AR59" s="26"/>
      <c r="AS59" s="26"/>
      <c r="AT59" s="26"/>
      <c r="AU59" s="46" t="s">
        <v>74</v>
      </c>
      <c r="AV59" s="45"/>
      <c r="AW59" s="124">
        <v>13255</v>
      </c>
      <c r="AX59" s="45"/>
      <c r="AY59" s="158"/>
    </row>
    <row r="60" spans="1:51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/>
      <c r="AD60" s="158">
        <v>8</v>
      </c>
      <c r="AE60" s="158"/>
      <c r="AF60" s="158"/>
      <c r="AG60" s="158"/>
      <c r="AH60" s="158"/>
      <c r="AI60" s="158">
        <v>9</v>
      </c>
      <c r="AJ60" s="158"/>
      <c r="AK60" s="158"/>
      <c r="AL60" s="158"/>
      <c r="AM60" s="158"/>
      <c r="AN60" s="158"/>
      <c r="AO60" s="158"/>
      <c r="AP60" s="158">
        <f t="shared" si="45"/>
        <v>63</v>
      </c>
      <c r="AQ60" s="126">
        <f t="shared" ref="AQ60:AQ91" si="46">IF(COUNTA(D60:AO60)=0,"",COUNTA(D60:AO60))</f>
        <v>7</v>
      </c>
      <c r="AR60" s="181" t="s">
        <v>562</v>
      </c>
      <c r="AS60" s="181"/>
      <c r="AT60" s="26"/>
      <c r="AU60" s="37" t="s">
        <v>75</v>
      </c>
      <c r="AV60" s="45"/>
      <c r="AW60" s="124">
        <v>93</v>
      </c>
      <c r="AX60" s="45"/>
      <c r="AY60" s="158"/>
    </row>
    <row r="61" spans="1:51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/>
      <c r="AD61" s="151">
        <f>IF(AD59="","",AD59/AD60)</f>
        <v>131.25</v>
      </c>
      <c r="AE61" s="151"/>
      <c r="AF61" s="151"/>
      <c r="AG61" s="151"/>
      <c r="AH61" s="151"/>
      <c r="AI61" s="151">
        <f>IF(AI59="","",AI59/AI60)</f>
        <v>137.55555555555554</v>
      </c>
      <c r="AJ61" s="151"/>
      <c r="AK61" s="151"/>
      <c r="AL61" s="151"/>
      <c r="AM61" s="151"/>
      <c r="AN61" s="151"/>
      <c r="AO61" s="151"/>
      <c r="AP61" s="151">
        <f t="shared" ref="AP61" si="47">IF(AP59="","",AP59/AP60)</f>
        <v>140.57142857142858</v>
      </c>
      <c r="AQ61" s="29"/>
      <c r="AR61" s="181"/>
      <c r="AS61" s="181"/>
      <c r="AT61" s="181"/>
      <c r="AU61" s="146" t="s">
        <v>76</v>
      </c>
      <c r="AV61" s="45"/>
      <c r="AW61" s="151">
        <f>IF(AW59="","",AW59/AW60)</f>
        <v>142.52688172043011</v>
      </c>
      <c r="AX61" s="45"/>
      <c r="AY61" s="154">
        <f>AP61-A61</f>
        <v>-2.8780096308186103</v>
      </c>
    </row>
    <row r="62" spans="1:51" x14ac:dyDescent="0.25">
      <c r="A62" s="196"/>
      <c r="B62" s="43" t="s">
        <v>332</v>
      </c>
      <c r="C62" s="19" t="s">
        <v>29</v>
      </c>
      <c r="D62" s="163"/>
      <c r="E62" s="163"/>
      <c r="F62" s="196"/>
      <c r="G62" s="163"/>
      <c r="H62" s="163"/>
      <c r="I62" s="196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58"/>
      <c r="AP62" s="158">
        <f t="shared" ref="AP62:AP63" si="48">IF(SUM(D62:AO62)=0,"",SUM(D62:AO62))</f>
        <v>753</v>
      </c>
      <c r="AQ62" s="21"/>
      <c r="AR62" s="26"/>
      <c r="AS62" s="26"/>
      <c r="AT62" s="26"/>
      <c r="AU62" s="43" t="s">
        <v>332</v>
      </c>
      <c r="AV62" s="45"/>
      <c r="AW62" s="152">
        <v>753</v>
      </c>
      <c r="AX62" s="45"/>
      <c r="AY62" s="163"/>
    </row>
    <row r="63" spans="1:51" x14ac:dyDescent="0.25">
      <c r="A63" s="196"/>
      <c r="B63" s="147" t="s">
        <v>46</v>
      </c>
      <c r="C63" s="25" t="s">
        <v>31</v>
      </c>
      <c r="D63" s="163"/>
      <c r="E63" s="163"/>
      <c r="F63" s="196"/>
      <c r="G63" s="163"/>
      <c r="H63" s="163"/>
      <c r="I63" s="196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58"/>
      <c r="AP63" s="158">
        <f t="shared" si="48"/>
        <v>5</v>
      </c>
      <c r="AQ63" s="126">
        <f t="shared" ref="AQ63:AQ94" si="49">IF(COUNTA(D63:AO63)=0,"",COUNTA(D63:AO63))</f>
        <v>1</v>
      </c>
      <c r="AR63" s="181" t="s">
        <v>408</v>
      </c>
      <c r="AS63" s="181"/>
      <c r="AT63" s="181"/>
      <c r="AU63" s="147" t="s">
        <v>46</v>
      </c>
      <c r="AV63" s="45"/>
      <c r="AW63" s="152">
        <v>5</v>
      </c>
      <c r="AX63" s="45"/>
      <c r="AY63" s="163"/>
    </row>
    <row r="64" spans="1:51" x14ac:dyDescent="0.25">
      <c r="A64" s="151"/>
      <c r="B64" s="148" t="s">
        <v>333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1">
        <f t="shared" ref="AP64" si="50">IF(AP62="","",AP62/AP63)</f>
        <v>150.6</v>
      </c>
      <c r="AQ64" s="29"/>
      <c r="AR64" s="26"/>
      <c r="AS64" s="26"/>
      <c r="AT64" s="26"/>
      <c r="AU64" s="148" t="s">
        <v>333</v>
      </c>
      <c r="AV64" s="45"/>
      <c r="AW64" s="151">
        <f>IF(AW62="","",AW62/AW63)</f>
        <v>150.6</v>
      </c>
      <c r="AX64" s="45"/>
      <c r="AY64" s="154"/>
    </row>
    <row r="65" spans="1:51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1389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/>
      <c r="AD65" s="158"/>
      <c r="AE65" s="158">
        <v>1376</v>
      </c>
      <c r="AF65" s="158">
        <v>2678</v>
      </c>
      <c r="AG65" s="158">
        <v>1667</v>
      </c>
      <c r="AH65" s="158"/>
      <c r="AI65" s="158"/>
      <c r="AJ65" s="158"/>
      <c r="AK65" s="158"/>
      <c r="AL65" s="158"/>
      <c r="AM65" s="158"/>
      <c r="AN65" s="158"/>
      <c r="AO65" s="158">
        <v>2059</v>
      </c>
      <c r="AP65" s="158">
        <f t="shared" ref="AP65:AP66" si="51">IF(SUM(D65:AO65)=0,"",SUM(D65:AO65))</f>
        <v>25250</v>
      </c>
      <c r="AQ65" s="21"/>
      <c r="AR65" s="26"/>
      <c r="AS65" s="26"/>
      <c r="AT65" s="26"/>
      <c r="AU65" s="41" t="s">
        <v>77</v>
      </c>
      <c r="AV65" s="45"/>
      <c r="AW65" s="124">
        <v>40130</v>
      </c>
      <c r="AX65" s="45"/>
      <c r="AY65" s="158"/>
    </row>
    <row r="66" spans="1:51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/>
      <c r="AD66" s="158"/>
      <c r="AE66" s="158">
        <v>8</v>
      </c>
      <c r="AF66" s="158">
        <v>14</v>
      </c>
      <c r="AG66" s="158">
        <v>9</v>
      </c>
      <c r="AH66" s="158"/>
      <c r="AI66" s="158"/>
      <c r="AJ66" s="158"/>
      <c r="AK66" s="158"/>
      <c r="AL66" s="158"/>
      <c r="AM66" s="158"/>
      <c r="AN66" s="158"/>
      <c r="AO66" s="158">
        <v>12</v>
      </c>
      <c r="AP66" s="158">
        <f t="shared" si="51"/>
        <v>142</v>
      </c>
      <c r="AQ66" s="126">
        <f t="shared" ref="AQ66:AQ97" si="52">IF(COUNTA(D66:AO66)=0,"",COUNTA(D66:AO66))</f>
        <v>15</v>
      </c>
      <c r="AR66" s="235" t="s">
        <v>604</v>
      </c>
      <c r="AS66" s="235"/>
      <c r="AT66" s="235"/>
      <c r="AU66" s="31" t="s">
        <v>78</v>
      </c>
      <c r="AV66" s="45"/>
      <c r="AW66" s="124">
        <v>223</v>
      </c>
      <c r="AX66" s="45"/>
      <c r="AY66" s="158"/>
    </row>
    <row r="67" spans="1:51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3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173.625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/>
      <c r="AD67" s="151"/>
      <c r="AE67" s="151">
        <f>IF(AE65="","",AE65/AE66)</f>
        <v>172</v>
      </c>
      <c r="AF67" s="203">
        <f>IF(AF65="","",AF65/AF66)</f>
        <v>191.28571428571428</v>
      </c>
      <c r="AG67" s="151">
        <f>IF(AG65="","",AG65/AG66)</f>
        <v>185.22222222222223</v>
      </c>
      <c r="AH67" s="203"/>
      <c r="AI67" s="203"/>
      <c r="AJ67" s="203"/>
      <c r="AK67" s="203"/>
      <c r="AL67" s="203"/>
      <c r="AM67" s="203"/>
      <c r="AN67" s="203"/>
      <c r="AO67" s="151">
        <f>IF(AO65="","",AO65/AO66)</f>
        <v>171.58333333333334</v>
      </c>
      <c r="AP67" s="151">
        <f t="shared" ref="AP67" si="53">IF(AP65="","",AP65/AP66)</f>
        <v>177.81690140845072</v>
      </c>
      <c r="AQ67" s="29"/>
      <c r="AR67" s="26"/>
      <c r="AS67" s="22"/>
      <c r="AT67" s="22"/>
      <c r="AU67" s="148" t="s">
        <v>79</v>
      </c>
      <c r="AV67" s="45"/>
      <c r="AW67" s="151">
        <f>IF(AW65="","",AW65/AW66)</f>
        <v>179.95515695067266</v>
      </c>
      <c r="AX67" s="45"/>
      <c r="AY67" s="154">
        <f>AP67-A67</f>
        <v>-8.0874048116449728</v>
      </c>
    </row>
    <row r="68" spans="1:51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>
        <f t="shared" ref="AP68:AP69" si="54">IF(SUM(D68:AO68)=0,"",SUM(D68:AO68))</f>
        <v>5929</v>
      </c>
      <c r="AQ68" s="21"/>
      <c r="AR68" s="26"/>
      <c r="AS68" s="26"/>
      <c r="AT68" s="26"/>
      <c r="AU68" s="43" t="s">
        <v>80</v>
      </c>
      <c r="AV68" s="45"/>
      <c r="AW68" s="124">
        <v>19338</v>
      </c>
      <c r="AX68" s="45"/>
      <c r="AY68" s="158"/>
    </row>
    <row r="69" spans="1:51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>
        <f t="shared" si="54"/>
        <v>32</v>
      </c>
      <c r="AQ69" s="126">
        <f t="shared" ref="AQ69:AQ100" si="55">IF(COUNTA(D69:AO69)=0,"",COUNTA(D69:AO69))</f>
        <v>4</v>
      </c>
      <c r="AR69" s="181" t="s">
        <v>432</v>
      </c>
      <c r="AS69" s="26"/>
      <c r="AT69" s="26"/>
      <c r="AU69" s="31" t="s">
        <v>81</v>
      </c>
      <c r="AV69" s="45"/>
      <c r="AW69" s="124">
        <v>104</v>
      </c>
      <c r="AX69" s="45"/>
      <c r="AY69" s="158"/>
    </row>
    <row r="70" spans="1:51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3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>
        <f t="shared" ref="AP70" si="56">IF(AP68="","",AP68/AP69)</f>
        <v>185.28125</v>
      </c>
      <c r="AQ70" s="29"/>
      <c r="AR70" s="26"/>
      <c r="AS70" s="26"/>
      <c r="AT70" s="26"/>
      <c r="AU70" s="148" t="s">
        <v>82</v>
      </c>
      <c r="AV70" s="45"/>
      <c r="AW70" s="151">
        <f>IF(AW68="","",AW68/AW69)</f>
        <v>185.94230769230768</v>
      </c>
      <c r="AX70" s="45"/>
      <c r="AY70" s="154">
        <f>AP70-A70</f>
        <v>1.9397865853658516</v>
      </c>
    </row>
    <row r="71" spans="1:51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v>936</v>
      </c>
      <c r="AD71" s="158"/>
      <c r="AE71" s="158"/>
      <c r="AF71" s="158"/>
      <c r="AG71" s="158">
        <v>1481</v>
      </c>
      <c r="AH71" s="158"/>
      <c r="AI71" s="158"/>
      <c r="AJ71" s="158"/>
      <c r="AK71" s="158">
        <v>995</v>
      </c>
      <c r="AL71" s="158"/>
      <c r="AM71" s="158">
        <v>1019</v>
      </c>
      <c r="AN71" s="158"/>
      <c r="AO71" s="158">
        <v>1939</v>
      </c>
      <c r="AP71" s="158">
        <f t="shared" ref="AP71:AP72" si="57">IF(SUM(D71:AO71)=0,"",SUM(D71:AO71))</f>
        <v>16807</v>
      </c>
      <c r="AQ71" s="21"/>
      <c r="AR71" s="22"/>
      <c r="AS71" s="22"/>
      <c r="AT71" s="22"/>
      <c r="AU71" s="46" t="s">
        <v>80</v>
      </c>
      <c r="AV71" s="45"/>
      <c r="AW71" s="152">
        <v>26133</v>
      </c>
      <c r="AX71" s="45"/>
      <c r="AY71" s="158"/>
    </row>
    <row r="72" spans="1:51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v>6</v>
      </c>
      <c r="AD72" s="158"/>
      <c r="AE72" s="158"/>
      <c r="AF72" s="158"/>
      <c r="AG72" s="158">
        <v>9</v>
      </c>
      <c r="AH72" s="158"/>
      <c r="AI72" s="158"/>
      <c r="AJ72" s="158"/>
      <c r="AK72" s="158">
        <v>6</v>
      </c>
      <c r="AL72" s="158"/>
      <c r="AM72" s="158">
        <v>6</v>
      </c>
      <c r="AN72" s="158"/>
      <c r="AO72" s="158">
        <v>12</v>
      </c>
      <c r="AP72" s="158">
        <f t="shared" si="57"/>
        <v>99</v>
      </c>
      <c r="AQ72" s="126">
        <f t="shared" ref="AQ72:AQ103" si="58">IF(COUNTA(D72:AO72)=0,"",COUNTA(D72:AO72))</f>
        <v>11</v>
      </c>
      <c r="AR72" s="235" t="s">
        <v>605</v>
      </c>
      <c r="AS72" s="235"/>
      <c r="AT72" s="235"/>
      <c r="AU72" s="37" t="s">
        <v>83</v>
      </c>
      <c r="AV72" s="45"/>
      <c r="AW72" s="152">
        <v>162</v>
      </c>
      <c r="AX72" s="45"/>
      <c r="AY72" s="158"/>
    </row>
    <row r="73" spans="1:51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0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>IF(AC71="","",AC71/AC72)</f>
        <v>156</v>
      </c>
      <c r="AD73" s="151"/>
      <c r="AE73" s="151"/>
      <c r="AF73" s="151"/>
      <c r="AG73" s="151">
        <f>IF(AG71="","",AG71/AG72)</f>
        <v>164.55555555555554</v>
      </c>
      <c r="AH73" s="151"/>
      <c r="AI73" s="151"/>
      <c r="AJ73" s="151"/>
      <c r="AK73" s="151">
        <f>IF(AK71="","",AK71/AK72)</f>
        <v>165.83333333333334</v>
      </c>
      <c r="AL73" s="151"/>
      <c r="AM73" s="151">
        <f>IF(AM71="","",AM71/AM72)</f>
        <v>169.83333333333334</v>
      </c>
      <c r="AN73" s="151"/>
      <c r="AO73" s="151">
        <f>IF(AO71="","",AO71/AO72)</f>
        <v>161.58333333333334</v>
      </c>
      <c r="AP73" s="151">
        <f t="shared" ref="AP73" si="59">IF(AP71="","",AP71/AP72)</f>
        <v>169.76767676767676</v>
      </c>
      <c r="AQ73" s="29"/>
      <c r="AR73" s="181"/>
      <c r="AS73" s="181"/>
      <c r="AT73" s="181"/>
      <c r="AU73" s="146" t="s">
        <v>84</v>
      </c>
      <c r="AV73" s="45"/>
      <c r="AW73" s="151">
        <f>IF(AW71="","",AW71/AW72)</f>
        <v>161.31481481481481</v>
      </c>
      <c r="AX73" s="45"/>
      <c r="AY73" s="178">
        <f>AP73-A73</f>
        <v>18.466306904663071</v>
      </c>
    </row>
    <row r="74" spans="1:51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>
        <v>426</v>
      </c>
      <c r="AO74" s="158"/>
      <c r="AP74" s="158">
        <f t="shared" ref="AP74:AP75" si="60">IF(SUM(D74:AO74)=0,"",SUM(D74:AO74))</f>
        <v>8280</v>
      </c>
      <c r="AQ74" s="21"/>
      <c r="AR74" s="45"/>
      <c r="AS74" s="45"/>
      <c r="AT74" s="45"/>
      <c r="AU74" s="46" t="s">
        <v>85</v>
      </c>
      <c r="AV74" s="45"/>
      <c r="AW74" s="124">
        <v>8301</v>
      </c>
      <c r="AX74" s="45"/>
      <c r="AY74" s="158"/>
    </row>
    <row r="75" spans="1:51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>
        <v>3</v>
      </c>
      <c r="AO75" s="158"/>
      <c r="AP75" s="158">
        <f t="shared" si="60"/>
        <v>55</v>
      </c>
      <c r="AQ75" s="126">
        <f t="shared" ref="AQ75:AQ106" si="61">IF(COUNTA(D75:AO75)=0,"",COUNTA(D75:AO75))</f>
        <v>5</v>
      </c>
      <c r="AR75" s="181" t="s">
        <v>589</v>
      </c>
      <c r="AS75" s="26"/>
      <c r="AT75" s="26"/>
      <c r="AU75" s="37" t="s">
        <v>86</v>
      </c>
      <c r="AV75" s="45"/>
      <c r="AW75" s="124">
        <v>55</v>
      </c>
      <c r="AX75" s="45"/>
      <c r="AY75" s="158"/>
    </row>
    <row r="76" spans="1:51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>
        <f>IF(AN74="","",AN74/AN75)</f>
        <v>142</v>
      </c>
      <c r="AO76" s="151"/>
      <c r="AP76" s="151">
        <f t="shared" ref="AP76" si="62">IF(AP74="","",AP74/AP75)</f>
        <v>150.54545454545453</v>
      </c>
      <c r="AQ76" s="29"/>
      <c r="AR76" s="22"/>
      <c r="AS76" s="22"/>
      <c r="AT76" s="22"/>
      <c r="AU76" s="146" t="s">
        <v>87</v>
      </c>
      <c r="AV76" s="45"/>
      <c r="AW76" s="151">
        <f>IF(AW74="","",AW74/AW75)</f>
        <v>150.92727272727274</v>
      </c>
      <c r="AX76" s="45"/>
      <c r="AY76" s="154">
        <f>AP76-A76</f>
        <v>-0.45454545454546746</v>
      </c>
    </row>
    <row r="77" spans="1:51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>
        <f t="shared" ref="AP77:AP78" si="63">IF(SUM(D77:AO77)=0,"",SUM(D77:AO77))</f>
        <v>641</v>
      </c>
      <c r="AQ77" s="21"/>
      <c r="AR77" s="32"/>
      <c r="AS77" s="45"/>
      <c r="AT77" s="45"/>
      <c r="AU77" s="43" t="s">
        <v>88</v>
      </c>
      <c r="AV77" s="45"/>
      <c r="AW77" s="152">
        <v>983</v>
      </c>
      <c r="AX77" s="45"/>
      <c r="AY77" s="158"/>
    </row>
    <row r="78" spans="1:51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>
        <f t="shared" si="63"/>
        <v>4</v>
      </c>
      <c r="AQ78" s="126">
        <f t="shared" ref="AQ78:AQ109" si="64">IF(COUNTA(D78:AO78)=0,"",COUNTA(D78:AO78))</f>
        <v>1</v>
      </c>
      <c r="AR78" s="181" t="s">
        <v>416</v>
      </c>
      <c r="AS78" s="181"/>
      <c r="AT78" s="181"/>
      <c r="AU78" s="31" t="s">
        <v>89</v>
      </c>
      <c r="AV78" s="45"/>
      <c r="AW78" s="152">
        <v>6</v>
      </c>
      <c r="AX78" s="45"/>
      <c r="AY78" s="158"/>
    </row>
    <row r="79" spans="1:51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1">
        <f t="shared" ref="AP79" si="65">IF(AP77="","",AP77/AP78)</f>
        <v>160.25</v>
      </c>
      <c r="AQ79" s="29"/>
      <c r="AR79" s="26"/>
      <c r="AS79" s="26"/>
      <c r="AT79" s="26"/>
      <c r="AU79" s="148" t="s">
        <v>90</v>
      </c>
      <c r="AV79" s="45"/>
      <c r="AW79" s="151">
        <f>IF(AW77="","",AW77/AW78)</f>
        <v>163.83333333333334</v>
      </c>
      <c r="AX79" s="45"/>
      <c r="AY79" s="154">
        <f>AP79-A79</f>
        <v>-1.5833333333333428</v>
      </c>
    </row>
    <row r="80" spans="1:51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>
        <f t="shared" ref="AP80:AP81" si="66">IF(SUM(D80:AO80)=0,"",SUM(D80:AO80))</f>
        <v>2312</v>
      </c>
      <c r="AQ80" s="21"/>
      <c r="AR80" s="22"/>
      <c r="AS80" s="22"/>
      <c r="AT80" s="22"/>
      <c r="AU80" s="43" t="s">
        <v>91</v>
      </c>
      <c r="AV80" s="45"/>
      <c r="AW80" s="152">
        <v>6905</v>
      </c>
      <c r="AX80" s="45"/>
      <c r="AY80" s="158"/>
    </row>
    <row r="81" spans="1:51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>
        <f t="shared" si="66"/>
        <v>13</v>
      </c>
      <c r="AQ81" s="126">
        <f t="shared" ref="AQ81:AQ127" si="67">IF(COUNTA(D81:AO81)=0,"",COUNTA(D81:AO81))</f>
        <v>2</v>
      </c>
      <c r="AR81" s="181" t="s">
        <v>406</v>
      </c>
      <c r="AS81" s="181"/>
      <c r="AT81" s="181"/>
      <c r="AU81" s="31" t="s">
        <v>92</v>
      </c>
      <c r="AV81" s="45"/>
      <c r="AW81" s="152">
        <v>38</v>
      </c>
      <c r="AX81" s="45"/>
      <c r="AY81" s="158"/>
    </row>
    <row r="82" spans="1:51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1">
        <f t="shared" ref="AP82" si="68">IF(AP80="","",AP80/AP81)</f>
        <v>177.84615384615384</v>
      </c>
      <c r="AQ82" s="29"/>
      <c r="AR82" s="26"/>
      <c r="AS82" s="26"/>
      <c r="AT82" s="26"/>
      <c r="AU82" s="148" t="s">
        <v>93</v>
      </c>
      <c r="AV82" s="45"/>
      <c r="AW82" s="151">
        <f>IF(AW80="","",AW80/AW81)</f>
        <v>181.71052631578948</v>
      </c>
      <c r="AX82" s="45"/>
      <c r="AY82" s="154">
        <f>AP82-A82</f>
        <v>-3.605459057071954</v>
      </c>
    </row>
    <row r="83" spans="1:51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/>
      <c r="AD83" s="158"/>
      <c r="AE83" s="158">
        <v>1362</v>
      </c>
      <c r="AF83" s="158"/>
      <c r="AG83" s="158"/>
      <c r="AH83" s="158"/>
      <c r="AI83" s="158"/>
      <c r="AJ83" s="158"/>
      <c r="AK83" s="158"/>
      <c r="AL83" s="158"/>
      <c r="AM83" s="158"/>
      <c r="AN83" s="158">
        <v>1073</v>
      </c>
      <c r="AO83" s="158"/>
      <c r="AP83" s="158">
        <f t="shared" ref="AP83:AP84" si="69">IF(SUM(D83:AO83)=0,"",SUM(D83:AO83))</f>
        <v>4799</v>
      </c>
      <c r="AQ83" s="21"/>
      <c r="AR83" s="45"/>
      <c r="AS83" s="45"/>
      <c r="AT83" s="45"/>
      <c r="AU83" s="46" t="s">
        <v>94</v>
      </c>
      <c r="AV83" s="45"/>
      <c r="AW83" s="124">
        <v>6038</v>
      </c>
      <c r="AX83" s="45"/>
      <c r="AY83" s="158"/>
    </row>
    <row r="84" spans="1:51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/>
      <c r="AD84" s="158"/>
      <c r="AE84" s="158">
        <v>8</v>
      </c>
      <c r="AF84" s="158"/>
      <c r="AG84" s="158"/>
      <c r="AH84" s="158"/>
      <c r="AI84" s="158"/>
      <c r="AJ84" s="158"/>
      <c r="AK84" s="158"/>
      <c r="AL84" s="158"/>
      <c r="AM84" s="158"/>
      <c r="AN84" s="158">
        <v>7</v>
      </c>
      <c r="AO84" s="158"/>
      <c r="AP84" s="158">
        <f t="shared" si="69"/>
        <v>30</v>
      </c>
      <c r="AQ84" s="126">
        <f t="shared" ref="AQ84:AQ127" si="70">IF(COUNTA(D84:AO84)=0,"",COUNTA(D84:AO84))</f>
        <v>4</v>
      </c>
      <c r="AR84" s="181" t="s">
        <v>590</v>
      </c>
      <c r="AS84" s="26"/>
      <c r="AT84" s="26"/>
      <c r="AU84" s="37" t="s">
        <v>95</v>
      </c>
      <c r="AV84" s="45"/>
      <c r="AW84" s="124">
        <v>37</v>
      </c>
      <c r="AX84" s="45"/>
      <c r="AY84" s="158"/>
    </row>
    <row r="85" spans="1:51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/>
      <c r="AD85" s="151"/>
      <c r="AE85" s="151">
        <f>IF(AE83="","",AE83/AE84)</f>
        <v>170.25</v>
      </c>
      <c r="AF85" s="151"/>
      <c r="AG85" s="151"/>
      <c r="AH85" s="151"/>
      <c r="AI85" s="151"/>
      <c r="AJ85" s="151"/>
      <c r="AK85" s="151"/>
      <c r="AL85" s="151"/>
      <c r="AM85" s="151"/>
      <c r="AN85" s="151">
        <f>IF(AN83="","",AN83/AN84)</f>
        <v>153.28571428571428</v>
      </c>
      <c r="AO85" s="151"/>
      <c r="AP85" s="151">
        <f t="shared" ref="AP85" si="71">IF(AP83="","",AP83/AP84)</f>
        <v>159.96666666666667</v>
      </c>
      <c r="AQ85" s="29"/>
      <c r="AR85" s="26"/>
      <c r="AS85" s="26"/>
      <c r="AT85" s="26"/>
      <c r="AU85" s="146" t="s">
        <v>96</v>
      </c>
      <c r="AV85" s="45"/>
      <c r="AW85" s="151">
        <f>IF(AW83="","",AW83/AW84)</f>
        <v>163.18918918918919</v>
      </c>
      <c r="AX85" s="45"/>
      <c r="AY85" s="154">
        <f>AP85-A85</f>
        <v>-7.2666666666666515</v>
      </c>
    </row>
    <row r="86" spans="1:51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>
        <f t="shared" ref="AP86:AP87" si="72">IF(SUM(D86:AO86)=0,"",SUM(D86:AO86))</f>
        <v>995</v>
      </c>
      <c r="AQ86" s="21"/>
      <c r="AR86" s="26"/>
      <c r="AS86" s="26"/>
      <c r="AT86" s="26"/>
      <c r="AU86" s="43" t="s">
        <v>97</v>
      </c>
      <c r="AV86" s="45"/>
      <c r="AW86" s="124">
        <v>3816</v>
      </c>
      <c r="AX86" s="45"/>
      <c r="AY86" s="163"/>
    </row>
    <row r="87" spans="1:51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>
        <f t="shared" si="72"/>
        <v>6</v>
      </c>
      <c r="AQ87" s="126">
        <f t="shared" ref="AQ87:AQ127" si="73">IF(COUNTA(D87:AO87)=0,"",COUNTA(D87:AO87))</f>
        <v>1</v>
      </c>
      <c r="AR87" s="181" t="s">
        <v>443</v>
      </c>
      <c r="AS87" s="181"/>
      <c r="AT87" s="181"/>
      <c r="AU87" s="31" t="s">
        <v>98</v>
      </c>
      <c r="AV87" s="45"/>
      <c r="AW87" s="126">
        <v>23</v>
      </c>
      <c r="AX87" s="45"/>
      <c r="AY87" s="158"/>
    </row>
    <row r="88" spans="1:51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>
        <f t="shared" ref="AP88" si="74">IF(AP86="","",AP86/AP87)</f>
        <v>165.83333333333334</v>
      </c>
      <c r="AQ88" s="29"/>
      <c r="AR88" s="26"/>
      <c r="AS88" s="26"/>
      <c r="AT88" s="26"/>
      <c r="AU88" s="148" t="s">
        <v>99</v>
      </c>
      <c r="AV88" s="45"/>
      <c r="AW88" s="151">
        <f>IF(AW86="","",AW86/AW87)</f>
        <v>165.91304347826087</v>
      </c>
      <c r="AX88" s="45"/>
      <c r="AY88" s="154">
        <f>AP88-A88</f>
        <v>0.41869918699188702</v>
      </c>
    </row>
    <row r="89" spans="1:51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>
        <v>1332</v>
      </c>
      <c r="AJ89" s="158"/>
      <c r="AK89" s="158"/>
      <c r="AL89" s="158"/>
      <c r="AM89" s="158"/>
      <c r="AN89" s="158"/>
      <c r="AO89" s="158"/>
      <c r="AP89" s="158">
        <f t="shared" ref="AP89:AP90" si="75">IF(SUM(D89:AO89)=0,"",SUM(D89:AO89))</f>
        <v>6672</v>
      </c>
      <c r="AQ89" s="21"/>
      <c r="AR89" s="26"/>
      <c r="AS89" s="26"/>
      <c r="AT89" s="26"/>
      <c r="AU89" s="46" t="s">
        <v>100</v>
      </c>
      <c r="AV89" s="45"/>
      <c r="AW89" s="152">
        <v>12024</v>
      </c>
      <c r="AX89" s="45"/>
      <c r="AY89" s="158"/>
    </row>
    <row r="90" spans="1:51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>
        <v>9</v>
      </c>
      <c r="AJ90" s="158"/>
      <c r="AK90" s="158"/>
      <c r="AL90" s="158"/>
      <c r="AM90" s="158"/>
      <c r="AN90" s="158"/>
      <c r="AO90" s="158"/>
      <c r="AP90" s="158">
        <f t="shared" si="75"/>
        <v>47</v>
      </c>
      <c r="AQ90" s="126">
        <f t="shared" ref="AQ90:AQ127" si="76">IF(COUNTA(D90:AO90)=0,"",COUNTA(D90:AO90))</f>
        <v>5</v>
      </c>
      <c r="AR90" s="181" t="s">
        <v>561</v>
      </c>
      <c r="AS90" s="181"/>
      <c r="AT90" s="181"/>
      <c r="AU90" s="37" t="s">
        <v>101</v>
      </c>
      <c r="AV90" s="45"/>
      <c r="AW90" s="152">
        <v>85</v>
      </c>
      <c r="AX90" s="45"/>
      <c r="AY90" s="158"/>
    </row>
    <row r="91" spans="1:51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>
        <f>IF(AI89="","",AI89/AI90)</f>
        <v>148</v>
      </c>
      <c r="AJ91" s="151"/>
      <c r="AK91" s="151"/>
      <c r="AL91" s="151"/>
      <c r="AM91" s="151"/>
      <c r="AN91" s="151"/>
      <c r="AO91" s="151"/>
      <c r="AP91" s="151">
        <f t="shared" ref="AP91" si="77">IF(AP89="","",AP89/AP90)</f>
        <v>141.95744680851064</v>
      </c>
      <c r="AQ91" s="29"/>
      <c r="AR91" s="181"/>
      <c r="AS91" s="181"/>
      <c r="AT91" s="181"/>
      <c r="AU91" s="146" t="s">
        <v>102</v>
      </c>
      <c r="AV91" s="45"/>
      <c r="AW91" s="151">
        <f>IF(AW89="","",AW89/AW90)</f>
        <v>141.45882352941177</v>
      </c>
      <c r="AX91" s="45"/>
      <c r="AY91" s="154">
        <f>AP91-A91</f>
        <v>4.1003039513677777</v>
      </c>
    </row>
    <row r="92" spans="1:51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>
        <v>2099</v>
      </c>
      <c r="AG92" s="158">
        <v>1428</v>
      </c>
      <c r="AH92" s="158"/>
      <c r="AI92" s="158"/>
      <c r="AJ92" s="158"/>
      <c r="AK92" s="158"/>
      <c r="AL92" s="158"/>
      <c r="AM92" s="158"/>
      <c r="AN92" s="158">
        <v>1179</v>
      </c>
      <c r="AO92" s="158"/>
      <c r="AP92" s="158">
        <f t="shared" ref="AP92:AP93" si="78">IF(SUM(D92:AO92)=0,"",SUM(D92:AO92))</f>
        <v>10134</v>
      </c>
      <c r="AQ92" s="21"/>
      <c r="AR92" s="181"/>
      <c r="AS92" s="26"/>
      <c r="AT92" s="26"/>
      <c r="AU92" s="46" t="s">
        <v>103</v>
      </c>
      <c r="AV92" s="45"/>
      <c r="AW92" s="126">
        <v>12353</v>
      </c>
      <c r="AX92" s="45"/>
      <c r="AY92" s="158"/>
    </row>
    <row r="93" spans="1:51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>
        <v>14</v>
      </c>
      <c r="AG93" s="158">
        <v>9</v>
      </c>
      <c r="AH93" s="158"/>
      <c r="AI93" s="158"/>
      <c r="AJ93" s="158"/>
      <c r="AK93" s="158"/>
      <c r="AL93" s="158"/>
      <c r="AM93" s="158"/>
      <c r="AN93" s="158">
        <v>7</v>
      </c>
      <c r="AO93" s="158"/>
      <c r="AP93" s="158">
        <f t="shared" si="78"/>
        <v>64</v>
      </c>
      <c r="AQ93" s="126">
        <f t="shared" ref="AQ93:AQ127" si="79">IF(COUNTA(D93:AO93)=0,"",COUNTA(D93:AO93))</f>
        <v>6</v>
      </c>
      <c r="AR93" s="181" t="s">
        <v>596</v>
      </c>
      <c r="AS93" s="26"/>
      <c r="AT93" s="26"/>
      <c r="AU93" s="37" t="s">
        <v>104</v>
      </c>
      <c r="AV93" s="45"/>
      <c r="AW93" s="126">
        <v>76</v>
      </c>
      <c r="AX93" s="45"/>
      <c r="AY93" s="158"/>
    </row>
    <row r="94" spans="1:51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>
        <f>IF(AF92="","",AF92/AF93)</f>
        <v>149.92857142857142</v>
      </c>
      <c r="AG94" s="151">
        <f>IF(AG92="","",AG92/AG93)</f>
        <v>158.66666666666666</v>
      </c>
      <c r="AH94" s="151"/>
      <c r="AI94" s="151"/>
      <c r="AJ94" s="151"/>
      <c r="AK94" s="151"/>
      <c r="AL94" s="151"/>
      <c r="AM94" s="151"/>
      <c r="AN94" s="151">
        <f>IF(AN92="","",AN92/AN93)</f>
        <v>168.42857142857142</v>
      </c>
      <c r="AO94" s="151"/>
      <c r="AP94" s="151">
        <f t="shared" ref="AP94" si="80">IF(AP92="","",AP92/AP93)</f>
        <v>158.34375</v>
      </c>
      <c r="AQ94" s="29"/>
      <c r="AR94" s="26"/>
      <c r="AS94" s="26"/>
      <c r="AT94" s="26"/>
      <c r="AU94" s="146" t="s">
        <v>105</v>
      </c>
      <c r="AV94" s="45"/>
      <c r="AW94" s="151">
        <f>IF(AW92="","",AW92/AW93)</f>
        <v>162.53947368421052</v>
      </c>
      <c r="AX94" s="45"/>
      <c r="AY94" s="154">
        <f>AP94-A94</f>
        <v>4.4448735955056122</v>
      </c>
    </row>
    <row r="95" spans="1:51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v>931</v>
      </c>
      <c r="AD95" s="158"/>
      <c r="AE95" s="158"/>
      <c r="AF95" s="158"/>
      <c r="AG95" s="158">
        <v>1543</v>
      </c>
      <c r="AH95" s="158"/>
      <c r="AI95" s="158"/>
      <c r="AJ95" s="158"/>
      <c r="AK95" s="158"/>
      <c r="AL95" s="158"/>
      <c r="AM95" s="158">
        <v>990</v>
      </c>
      <c r="AN95" s="158">
        <v>1188</v>
      </c>
      <c r="AO95" s="158"/>
      <c r="AP95" s="158">
        <f t="shared" ref="AP95:AP96" si="81">IF(SUM(D95:AO95)=0,"",SUM(D95:AO95))</f>
        <v>13903</v>
      </c>
      <c r="AQ95" s="21"/>
      <c r="AR95" s="26"/>
      <c r="AS95" s="26"/>
      <c r="AT95" s="26"/>
      <c r="AU95" s="46" t="s">
        <v>106</v>
      </c>
      <c r="AV95" s="45"/>
      <c r="AW95" s="124">
        <v>18246</v>
      </c>
      <c r="AX95" s="45"/>
      <c r="AY95" s="158"/>
    </row>
    <row r="96" spans="1:51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v>6</v>
      </c>
      <c r="AD96" s="158"/>
      <c r="AE96" s="158"/>
      <c r="AF96" s="158"/>
      <c r="AG96" s="158">
        <v>9</v>
      </c>
      <c r="AH96" s="158"/>
      <c r="AI96" s="158"/>
      <c r="AJ96" s="158"/>
      <c r="AK96" s="158"/>
      <c r="AL96" s="158"/>
      <c r="AM96" s="158">
        <v>6</v>
      </c>
      <c r="AN96" s="158">
        <v>7</v>
      </c>
      <c r="AO96" s="158"/>
      <c r="AP96" s="158">
        <f t="shared" si="81"/>
        <v>86</v>
      </c>
      <c r="AQ96" s="126">
        <f t="shared" ref="AQ96:AQ127" si="82">IF(COUNTA(D96:AO96)=0,"",COUNTA(D96:AO96))</f>
        <v>10</v>
      </c>
      <c r="AR96" s="181" t="s">
        <v>595</v>
      </c>
      <c r="AS96" s="181"/>
      <c r="AT96" s="181"/>
      <c r="AU96" s="37" t="s">
        <v>107</v>
      </c>
      <c r="AV96" s="45"/>
      <c r="AW96" s="124">
        <v>112</v>
      </c>
      <c r="AX96" s="45"/>
      <c r="AY96" s="158"/>
    </row>
    <row r="97" spans="1:51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>IF(AC95="","",AC95/AC96)</f>
        <v>155.16666666666666</v>
      </c>
      <c r="AD97" s="151"/>
      <c r="AE97" s="151"/>
      <c r="AF97" s="151"/>
      <c r="AG97" s="151">
        <f>IF(AG95="","",AG95/AG96)</f>
        <v>171.44444444444446</v>
      </c>
      <c r="AH97" s="151"/>
      <c r="AI97" s="151"/>
      <c r="AJ97" s="151"/>
      <c r="AK97" s="151"/>
      <c r="AL97" s="151"/>
      <c r="AM97" s="151">
        <f>IF(AM95="","",AM95/AM96)</f>
        <v>165</v>
      </c>
      <c r="AN97" s="151">
        <f>IF(AN95="","",AN95/AN96)</f>
        <v>169.71428571428572</v>
      </c>
      <c r="AO97" s="151"/>
      <c r="AP97" s="151">
        <f t="shared" ref="AP97" si="83">IF(AP95="","",AP95/AP96)</f>
        <v>161.66279069767441</v>
      </c>
      <c r="AQ97" s="29"/>
      <c r="AR97" s="185"/>
      <c r="AS97" s="181"/>
      <c r="AT97" s="181"/>
      <c r="AU97" s="146" t="s">
        <v>108</v>
      </c>
      <c r="AV97" s="45"/>
      <c r="AW97" s="151">
        <f>IF(AW95="","",AW95/AW96)</f>
        <v>162.91071428571428</v>
      </c>
      <c r="AX97" s="45"/>
      <c r="AY97" s="154">
        <f>AP97-A97</f>
        <v>-6.3920038228735336</v>
      </c>
    </row>
    <row r="98" spans="1:51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/>
      <c r="AD98" s="158"/>
      <c r="AE98" s="158"/>
      <c r="AF98" s="158">
        <v>2694</v>
      </c>
      <c r="AG98" s="158"/>
      <c r="AH98" s="158"/>
      <c r="AI98" s="158"/>
      <c r="AJ98" s="158">
        <v>2544</v>
      </c>
      <c r="AK98" s="158"/>
      <c r="AL98" s="158"/>
      <c r="AM98" s="158"/>
      <c r="AN98" s="158"/>
      <c r="AO98" s="158">
        <v>2227</v>
      </c>
      <c r="AP98" s="158">
        <f t="shared" ref="AP98:AP99" si="84">IF(SUM(D98:AO98)=0,"",SUM(D98:AO98))</f>
        <v>23617</v>
      </c>
      <c r="AQ98" s="21"/>
      <c r="AR98" s="22"/>
      <c r="AS98" s="23"/>
      <c r="AT98" s="23"/>
      <c r="AU98" s="43" t="s">
        <v>106</v>
      </c>
      <c r="AV98" s="45"/>
      <c r="AW98" s="152">
        <v>38053</v>
      </c>
      <c r="AX98" s="45"/>
      <c r="AY98" s="158"/>
    </row>
    <row r="99" spans="1:51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/>
      <c r="AD99" s="158"/>
      <c r="AE99" s="158"/>
      <c r="AF99" s="158">
        <v>14</v>
      </c>
      <c r="AG99" s="158"/>
      <c r="AH99" s="158"/>
      <c r="AI99" s="158"/>
      <c r="AJ99" s="158">
        <v>14</v>
      </c>
      <c r="AK99" s="158"/>
      <c r="AL99" s="158"/>
      <c r="AM99" s="158"/>
      <c r="AN99" s="158"/>
      <c r="AO99" s="158">
        <v>12</v>
      </c>
      <c r="AP99" s="158">
        <f t="shared" si="84"/>
        <v>124</v>
      </c>
      <c r="AQ99" s="126">
        <f t="shared" ref="AQ99:AQ127" si="85">IF(COUNTA(D99:AO99)=0,"",COUNTA(D99:AO99))</f>
        <v>11</v>
      </c>
      <c r="AR99" s="235" t="s">
        <v>606</v>
      </c>
      <c r="AS99" s="235"/>
      <c r="AT99" s="235"/>
      <c r="AU99" s="31" t="s">
        <v>109</v>
      </c>
      <c r="AV99" s="45"/>
      <c r="AW99" s="152">
        <v>195</v>
      </c>
      <c r="AX99" s="45"/>
      <c r="AY99" s="158"/>
    </row>
    <row r="100" spans="1:51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3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3">
        <f>IF(L98="","",L98/L99)</f>
        <v>199.77777777777777</v>
      </c>
      <c r="M100" s="151"/>
      <c r="N100" s="151"/>
      <c r="O100" s="151"/>
      <c r="P100" s="151"/>
      <c r="Q100" s="203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3">
        <f>IF(Z98="","",Z98/Z99)</f>
        <v>193.375</v>
      </c>
      <c r="AA100" s="203"/>
      <c r="AB100" s="203"/>
      <c r="AC100" s="203"/>
      <c r="AD100" s="203"/>
      <c r="AE100" s="203"/>
      <c r="AF100" s="203">
        <f>IF(AF98="","",AF98/AF99)</f>
        <v>192.42857142857142</v>
      </c>
      <c r="AG100" s="203"/>
      <c r="AH100" s="203"/>
      <c r="AI100" s="203"/>
      <c r="AJ100" s="151">
        <f>IF(AJ98="","",AJ98/AJ99)</f>
        <v>181.71428571428572</v>
      </c>
      <c r="AK100" s="151"/>
      <c r="AL100" s="151"/>
      <c r="AM100" s="151"/>
      <c r="AN100" s="151"/>
      <c r="AO100" s="151">
        <f>IF(AO98="","",AO98/AO99)</f>
        <v>185.58333333333334</v>
      </c>
      <c r="AP100" s="151">
        <f t="shared" ref="AP100" si="86">IF(AP98="","",AP98/AP99)</f>
        <v>190.45967741935485</v>
      </c>
      <c r="AQ100" s="29"/>
      <c r="AR100" s="226"/>
      <c r="AS100" s="48"/>
      <c r="AT100" s="227"/>
      <c r="AU100" s="148" t="s">
        <v>110</v>
      </c>
      <c r="AV100" s="45"/>
      <c r="AW100" s="151">
        <f>IF(AW98="","",AW98/AW99)</f>
        <v>195.14358974358976</v>
      </c>
      <c r="AX100" s="45"/>
      <c r="AY100" s="154">
        <f>AP100-A100</f>
        <v>-1.369590873328093</v>
      </c>
    </row>
    <row r="101" spans="1:51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/>
      <c r="AD101" s="158">
        <v>1331</v>
      </c>
      <c r="AE101" s="158"/>
      <c r="AF101" s="158">
        <v>2607</v>
      </c>
      <c r="AG101" s="158"/>
      <c r="AH101" s="158"/>
      <c r="AI101" s="158"/>
      <c r="AJ101" s="158">
        <v>2503</v>
      </c>
      <c r="AK101" s="158"/>
      <c r="AL101" s="158"/>
      <c r="AM101" s="158"/>
      <c r="AN101" s="158"/>
      <c r="AO101" s="158"/>
      <c r="AP101" s="158">
        <f t="shared" ref="AP101:AP102" si="87">IF(SUM(D101:AO101)=0,"",SUM(D101:AO101))</f>
        <v>19279</v>
      </c>
      <c r="AQ101" s="21"/>
      <c r="AR101" s="181"/>
      <c r="AS101" s="181"/>
      <c r="AT101" s="181"/>
      <c r="AU101" s="46" t="s">
        <v>106</v>
      </c>
      <c r="AV101" s="45"/>
      <c r="AW101" s="124">
        <v>26968</v>
      </c>
      <c r="AX101" s="45"/>
      <c r="AY101" s="158"/>
    </row>
    <row r="102" spans="1:51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/>
      <c r="AD102" s="158">
        <v>8</v>
      </c>
      <c r="AE102" s="158"/>
      <c r="AF102" s="158">
        <v>14</v>
      </c>
      <c r="AG102" s="158"/>
      <c r="AH102" s="158"/>
      <c r="AI102" s="158"/>
      <c r="AJ102" s="158">
        <v>14</v>
      </c>
      <c r="AK102" s="158"/>
      <c r="AL102" s="158"/>
      <c r="AM102" s="158"/>
      <c r="AN102" s="158"/>
      <c r="AO102" s="158"/>
      <c r="AP102" s="158">
        <f t="shared" si="87"/>
        <v>109</v>
      </c>
      <c r="AQ102" s="126">
        <f t="shared" ref="AQ102:AQ127" si="88">IF(COUNTA(D102:AO102)=0,"",COUNTA(D102:AO102))</f>
        <v>10</v>
      </c>
      <c r="AR102" s="181" t="s">
        <v>567</v>
      </c>
      <c r="AS102" s="181"/>
      <c r="AT102" s="181"/>
      <c r="AU102" s="37" t="s">
        <v>111</v>
      </c>
      <c r="AV102" s="45"/>
      <c r="AW102" s="124">
        <v>155</v>
      </c>
      <c r="AX102" s="45"/>
      <c r="AY102" s="158"/>
    </row>
    <row r="103" spans="1:51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/>
      <c r="AD103" s="151">
        <f>IF(AD101="","",AD101/AD102)</f>
        <v>166.375</v>
      </c>
      <c r="AE103" s="151"/>
      <c r="AF103" s="151">
        <f>IF(AF101="","",AF101/AF102)</f>
        <v>186.21428571428572</v>
      </c>
      <c r="AG103" s="151"/>
      <c r="AH103" s="151"/>
      <c r="AI103" s="151"/>
      <c r="AJ103" s="151">
        <f>IF(AJ101="","",AJ101/AJ102)</f>
        <v>178.78571428571428</v>
      </c>
      <c r="AK103" s="151"/>
      <c r="AL103" s="151"/>
      <c r="AM103" s="151"/>
      <c r="AN103" s="151"/>
      <c r="AO103" s="151"/>
      <c r="AP103" s="151">
        <f t="shared" ref="AP103" si="89">IF(AP101="","",AP101/AP102)</f>
        <v>176.87155963302752</v>
      </c>
      <c r="AQ103" s="29"/>
      <c r="AR103" s="181"/>
      <c r="AS103" s="181"/>
      <c r="AT103" s="181"/>
      <c r="AU103" s="146" t="s">
        <v>112</v>
      </c>
      <c r="AV103" s="45"/>
      <c r="AW103" s="151">
        <f>IF(AW101="","",AW101/AW102)</f>
        <v>173.98709677419356</v>
      </c>
      <c r="AX103" s="45"/>
      <c r="AY103" s="154">
        <f>AP103-A103</f>
        <v>2.0985866600545364</v>
      </c>
    </row>
    <row r="104" spans="1:51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/>
      <c r="AD104" s="158"/>
      <c r="AE104" s="158">
        <v>1355</v>
      </c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/>
      <c r="AP104" s="158">
        <f t="shared" ref="AP104:AP105" si="90">IF(SUM(D104:AO104)=0,"",SUM(D104:AO104))</f>
        <v>7142</v>
      </c>
      <c r="AQ104" s="21"/>
      <c r="AR104" s="26"/>
      <c r="AS104" s="26"/>
      <c r="AT104" s="26"/>
      <c r="AU104" s="46" t="s">
        <v>113</v>
      </c>
      <c r="AV104" s="45"/>
      <c r="AW104" s="124">
        <v>12391</v>
      </c>
      <c r="AX104" s="45"/>
      <c r="AY104" s="158"/>
    </row>
    <row r="105" spans="1:51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/>
      <c r="AD105" s="158"/>
      <c r="AE105" s="158">
        <v>8</v>
      </c>
      <c r="AF105" s="158"/>
      <c r="AG105" s="158"/>
      <c r="AH105" s="158"/>
      <c r="AI105" s="158"/>
      <c r="AJ105" s="158"/>
      <c r="AK105" s="158"/>
      <c r="AL105" s="158"/>
      <c r="AM105" s="158"/>
      <c r="AN105" s="158"/>
      <c r="AO105" s="158"/>
      <c r="AP105" s="158">
        <f t="shared" si="90"/>
        <v>44</v>
      </c>
      <c r="AQ105" s="126">
        <f t="shared" ref="AQ105:AQ127" si="91">IF(COUNTA(D105:AO105)=0,"",COUNTA(D105:AO105))</f>
        <v>5</v>
      </c>
      <c r="AR105" s="181" t="s">
        <v>514</v>
      </c>
      <c r="AS105" s="181"/>
      <c r="AT105" s="181"/>
      <c r="AU105" s="37" t="s">
        <v>114</v>
      </c>
      <c r="AV105" s="45"/>
      <c r="AW105" s="124">
        <v>74</v>
      </c>
      <c r="AX105" s="45"/>
      <c r="AY105" s="158"/>
    </row>
    <row r="106" spans="1:51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/>
      <c r="AD106" s="151"/>
      <c r="AE106" s="151">
        <f>IF(AE104="","",AE104/AE105)</f>
        <v>169.375</v>
      </c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>
        <f t="shared" ref="AP106" si="92">IF(AP104="","",AP104/AP105)</f>
        <v>162.31818181818181</v>
      </c>
      <c r="AQ106" s="29"/>
      <c r="AR106" s="26"/>
      <c r="AS106" s="26"/>
      <c r="AT106" s="26"/>
      <c r="AU106" s="146" t="s">
        <v>115</v>
      </c>
      <c r="AV106" s="45"/>
      <c r="AW106" s="151">
        <f>IF(AW104="","",AW104/AW105)</f>
        <v>167.44594594594594</v>
      </c>
      <c r="AX106" s="45"/>
      <c r="AY106" s="154">
        <f>AP106-A106</f>
        <v>-10.1131907308378</v>
      </c>
    </row>
    <row r="107" spans="1:51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>
        <v>1499</v>
      </c>
      <c r="AH107" s="158"/>
      <c r="AI107" s="158"/>
      <c r="AJ107" s="158"/>
      <c r="AK107" s="158"/>
      <c r="AL107" s="158"/>
      <c r="AM107" s="158"/>
      <c r="AN107" s="158"/>
      <c r="AO107" s="158"/>
      <c r="AP107" s="158">
        <f t="shared" ref="AP107:AP108" si="93">IF(SUM(D107:AO107)=0,"",SUM(D107:AO107))</f>
        <v>7072</v>
      </c>
      <c r="AQ107" s="21"/>
      <c r="AR107" s="26"/>
      <c r="AS107" s="26"/>
      <c r="AT107" s="26"/>
      <c r="AU107" s="46" t="s">
        <v>116</v>
      </c>
      <c r="AV107" s="45"/>
      <c r="AW107" s="124">
        <v>18031</v>
      </c>
      <c r="AX107" s="45"/>
      <c r="AY107" s="158"/>
    </row>
    <row r="108" spans="1:51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>
        <v>9</v>
      </c>
      <c r="AH108" s="158"/>
      <c r="AI108" s="158"/>
      <c r="AJ108" s="158"/>
      <c r="AK108" s="158"/>
      <c r="AL108" s="158"/>
      <c r="AM108" s="158"/>
      <c r="AN108" s="158"/>
      <c r="AO108" s="158"/>
      <c r="AP108" s="158">
        <f t="shared" si="93"/>
        <v>41</v>
      </c>
      <c r="AQ108" s="126">
        <f t="shared" ref="AQ108:AQ127" si="94">IF(COUNTA(D108:AO108)=0,"",COUNTA(D108:AO108))</f>
        <v>4</v>
      </c>
      <c r="AR108" s="181" t="s">
        <v>560</v>
      </c>
      <c r="AS108" s="26"/>
      <c r="AT108" s="26"/>
      <c r="AU108" s="37" t="s">
        <v>117</v>
      </c>
      <c r="AV108" s="45"/>
      <c r="AW108" s="124">
        <v>109</v>
      </c>
      <c r="AX108" s="45"/>
      <c r="AY108" s="158"/>
    </row>
    <row r="109" spans="1:51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1">
        <f>IF(AG107="","",AG107/AG108)</f>
        <v>166.55555555555554</v>
      </c>
      <c r="AH109" s="154"/>
      <c r="AI109" s="154"/>
      <c r="AJ109" s="154"/>
      <c r="AK109" s="154"/>
      <c r="AL109" s="154"/>
      <c r="AM109" s="154"/>
      <c r="AN109" s="154"/>
      <c r="AO109" s="154"/>
      <c r="AP109" s="151">
        <f t="shared" ref="AP109" si="95">IF(AP107="","",AP107/AP108)</f>
        <v>172.48780487804879</v>
      </c>
      <c r="AQ109" s="29"/>
      <c r="AR109" s="26"/>
      <c r="AS109" s="26"/>
      <c r="AT109" s="26"/>
      <c r="AU109" s="146" t="s">
        <v>118</v>
      </c>
      <c r="AV109" s="45"/>
      <c r="AW109" s="151">
        <f>IF(AW107="","",AW107/AW108)</f>
        <v>165.42201834862385</v>
      </c>
      <c r="AX109" s="45"/>
      <c r="AY109" s="154">
        <f>AP109-A109</f>
        <v>10.083549558899847</v>
      </c>
    </row>
    <row r="110" spans="1:51" x14ac:dyDescent="0.25">
      <c r="A110" s="196"/>
      <c r="B110" s="43" t="s">
        <v>371</v>
      </c>
      <c r="C110" s="19" t="s">
        <v>29</v>
      </c>
      <c r="D110" s="163"/>
      <c r="E110" s="163"/>
      <c r="F110" s="196"/>
      <c r="G110" s="163"/>
      <c r="H110" s="163"/>
      <c r="I110" s="163"/>
      <c r="J110" s="196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/>
      <c r="AD110" s="158">
        <v>1427</v>
      </c>
      <c r="AE110" s="158"/>
      <c r="AF110" s="158">
        <v>2468</v>
      </c>
      <c r="AG110" s="158"/>
      <c r="AH110" s="158">
        <v>1652</v>
      </c>
      <c r="AI110" s="158"/>
      <c r="AJ110" s="158"/>
      <c r="AK110" s="158"/>
      <c r="AL110" s="158">
        <v>1503</v>
      </c>
      <c r="AM110" s="158"/>
      <c r="AN110" s="158"/>
      <c r="AO110" s="158">
        <v>2023</v>
      </c>
      <c r="AP110" s="158">
        <f t="shared" ref="AP110:AP111" si="96">IF(SUM(D110:AO110)=0,"",SUM(D110:AO110))</f>
        <v>15143</v>
      </c>
      <c r="AQ110" s="21"/>
      <c r="AR110" s="26"/>
      <c r="AS110" s="26"/>
      <c r="AT110" s="26"/>
      <c r="AU110" s="43" t="s">
        <v>371</v>
      </c>
      <c r="AV110" s="45"/>
      <c r="AW110" s="152">
        <v>7497</v>
      </c>
      <c r="AX110" s="45"/>
      <c r="AY110" s="163"/>
    </row>
    <row r="111" spans="1:51" x14ac:dyDescent="0.25">
      <c r="A111" s="196"/>
      <c r="B111" s="43" t="s">
        <v>372</v>
      </c>
      <c r="C111" s="25" t="s">
        <v>31</v>
      </c>
      <c r="D111" s="163"/>
      <c r="E111" s="163"/>
      <c r="F111" s="196"/>
      <c r="G111" s="163"/>
      <c r="H111" s="163"/>
      <c r="I111" s="163"/>
      <c r="J111" s="196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/>
      <c r="AD111" s="158">
        <v>8</v>
      </c>
      <c r="AE111" s="158"/>
      <c r="AF111" s="158">
        <v>14</v>
      </c>
      <c r="AG111" s="158"/>
      <c r="AH111" s="158">
        <v>9</v>
      </c>
      <c r="AI111" s="158"/>
      <c r="AJ111" s="158"/>
      <c r="AK111" s="158"/>
      <c r="AL111" s="158">
        <v>9</v>
      </c>
      <c r="AM111" s="158"/>
      <c r="AN111" s="158"/>
      <c r="AO111" s="158">
        <v>12</v>
      </c>
      <c r="AP111" s="158">
        <f t="shared" si="96"/>
        <v>85</v>
      </c>
      <c r="AQ111" s="126">
        <f t="shared" ref="AQ111:AQ127" si="97">IF(COUNTA(D111:AO111)=0,"",COUNTA(D111:AO111))</f>
        <v>8</v>
      </c>
      <c r="AR111" s="235" t="s">
        <v>607</v>
      </c>
      <c r="AS111" s="235"/>
      <c r="AT111" s="235"/>
      <c r="AU111" s="43" t="s">
        <v>372</v>
      </c>
      <c r="AV111" s="45"/>
      <c r="AW111" s="152">
        <v>41</v>
      </c>
      <c r="AX111" s="45"/>
      <c r="AY111" s="163"/>
    </row>
    <row r="112" spans="1:51" x14ac:dyDescent="0.25">
      <c r="A112" s="151"/>
      <c r="B112" s="148" t="s">
        <v>373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/>
      <c r="AD112" s="151">
        <f>IF(AD110="","",AD110/AD111)</f>
        <v>178.375</v>
      </c>
      <c r="AE112" s="151"/>
      <c r="AF112" s="151">
        <f>IF(AF110="","",AF110/AF111)</f>
        <v>176.28571428571428</v>
      </c>
      <c r="AG112" s="151"/>
      <c r="AH112" s="151">
        <f>IF(AH110="","",AH110/AH111)</f>
        <v>183.55555555555554</v>
      </c>
      <c r="AI112" s="151"/>
      <c r="AJ112" s="151"/>
      <c r="AK112" s="151"/>
      <c r="AL112" s="151">
        <f>IF(AL110="","",AL110/AL111)</f>
        <v>167</v>
      </c>
      <c r="AM112" s="151"/>
      <c r="AN112" s="151"/>
      <c r="AO112" s="151">
        <f>IF(AO110="","",AO110/AO111)</f>
        <v>168.58333333333334</v>
      </c>
      <c r="AP112" s="151">
        <f t="shared" ref="AP112" si="98">IF(AP110="","",AP110/AP111)</f>
        <v>178.15294117647059</v>
      </c>
      <c r="AQ112" s="29"/>
      <c r="AR112" s="26"/>
      <c r="AS112" s="26"/>
      <c r="AT112" s="26"/>
      <c r="AU112" s="148" t="s">
        <v>373</v>
      </c>
      <c r="AV112" s="45"/>
      <c r="AW112" s="151">
        <f>IF(AW110="","",AW110/AW111)</f>
        <v>182.85365853658536</v>
      </c>
      <c r="AX112" s="45"/>
      <c r="AY112" s="154"/>
    </row>
    <row r="113" spans="1:51" x14ac:dyDescent="0.25">
      <c r="A113" s="196"/>
      <c r="B113" s="43" t="s">
        <v>360</v>
      </c>
      <c r="C113" s="19" t="s">
        <v>29</v>
      </c>
      <c r="D113" s="163"/>
      <c r="E113" s="163"/>
      <c r="F113" s="196"/>
      <c r="G113" s="163"/>
      <c r="H113" s="163"/>
      <c r="I113" s="163"/>
      <c r="J113" s="196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3"/>
      <c r="AP113" s="158" t="str">
        <f t="shared" ref="AP113:AP114" si="99">IF(SUM(D113:AO113)=0,"",SUM(D113:AO113))</f>
        <v/>
      </c>
      <c r="AQ113" s="21"/>
      <c r="AR113" s="26"/>
      <c r="AS113" s="26"/>
      <c r="AT113" s="26"/>
      <c r="AU113" s="43" t="s">
        <v>360</v>
      </c>
      <c r="AV113" s="45"/>
      <c r="AW113" s="152">
        <v>0</v>
      </c>
      <c r="AX113" s="45"/>
      <c r="AY113" s="163"/>
    </row>
    <row r="114" spans="1:51" x14ac:dyDescent="0.25">
      <c r="A114" s="196"/>
      <c r="B114" s="43" t="s">
        <v>361</v>
      </c>
      <c r="C114" s="25" t="s">
        <v>31</v>
      </c>
      <c r="D114" s="163"/>
      <c r="E114" s="163"/>
      <c r="F114" s="196"/>
      <c r="G114" s="163"/>
      <c r="H114" s="163"/>
      <c r="I114" s="163"/>
      <c r="J114" s="196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N114" s="163"/>
      <c r="AO114" s="163"/>
      <c r="AP114" s="158" t="str">
        <f t="shared" si="99"/>
        <v/>
      </c>
      <c r="AQ114" s="126" t="str">
        <f t="shared" ref="AQ114:AQ127" si="100">IF(COUNTA(D114:AO114)=0,"",COUNTA(D114:AO114))</f>
        <v/>
      </c>
      <c r="AR114" s="26"/>
      <c r="AS114" s="26"/>
      <c r="AT114" s="26"/>
      <c r="AU114" s="43" t="s">
        <v>361</v>
      </c>
      <c r="AV114" s="45"/>
      <c r="AW114" s="196"/>
      <c r="AX114" s="45"/>
      <c r="AY114" s="163"/>
    </row>
    <row r="115" spans="1:51" x14ac:dyDescent="0.25">
      <c r="A115" s="151"/>
      <c r="B115" s="148" t="s">
        <v>362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1" t="str">
        <f t="shared" ref="AP115" si="101">IF(AP113="","",AP113/AP114)</f>
        <v/>
      </c>
      <c r="AQ115" s="29"/>
      <c r="AR115" s="26"/>
      <c r="AS115" s="26"/>
      <c r="AT115" s="26"/>
      <c r="AU115" s="148" t="s">
        <v>362</v>
      </c>
      <c r="AV115" s="45"/>
      <c r="AW115" s="151"/>
      <c r="AX115" s="45"/>
      <c r="AY115" s="154"/>
    </row>
    <row r="116" spans="1:51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/>
      <c r="AD116" s="158">
        <v>1270</v>
      </c>
      <c r="AE116" s="158"/>
      <c r="AF116" s="158"/>
      <c r="AG116" s="158"/>
      <c r="AH116" s="158">
        <v>1314</v>
      </c>
      <c r="AI116" s="158"/>
      <c r="AJ116" s="158"/>
      <c r="AK116" s="158"/>
      <c r="AL116" s="158"/>
      <c r="AM116" s="158"/>
      <c r="AN116" s="158"/>
      <c r="AO116" s="158"/>
      <c r="AP116" s="158">
        <f t="shared" ref="AP116:AP117" si="102">IF(SUM(D116:AO116)=0,"",SUM(D116:AO116))</f>
        <v>4614</v>
      </c>
      <c r="AQ116" s="21"/>
      <c r="AR116" s="26"/>
      <c r="AS116" s="26"/>
      <c r="AT116" s="26"/>
      <c r="AU116" s="43" t="s">
        <v>119</v>
      </c>
      <c r="AV116" s="45"/>
      <c r="AW116" s="152">
        <v>6993</v>
      </c>
      <c r="AX116" s="45"/>
      <c r="AY116" s="163" t="s">
        <v>120</v>
      </c>
    </row>
    <row r="117" spans="1:51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/>
      <c r="AD117" s="158">
        <v>8</v>
      </c>
      <c r="AE117" s="158"/>
      <c r="AF117" s="158"/>
      <c r="AG117" s="158"/>
      <c r="AH117" s="158">
        <v>9</v>
      </c>
      <c r="AI117" s="158"/>
      <c r="AJ117" s="158"/>
      <c r="AK117" s="158"/>
      <c r="AL117" s="158"/>
      <c r="AM117" s="158"/>
      <c r="AN117" s="158"/>
      <c r="AO117" s="158"/>
      <c r="AP117" s="158">
        <f t="shared" si="102"/>
        <v>30</v>
      </c>
      <c r="AQ117" s="126">
        <f t="shared" ref="AQ117:AQ127" si="103">IF(COUNTA(D117:AO117)=0,"",COUNTA(D117:AO117))</f>
        <v>4</v>
      </c>
      <c r="AR117" s="181" t="s">
        <v>559</v>
      </c>
      <c r="AS117" s="219"/>
      <c r="AT117" s="219"/>
      <c r="AU117" s="31" t="s">
        <v>121</v>
      </c>
      <c r="AV117" s="45"/>
      <c r="AW117" s="152">
        <v>45</v>
      </c>
      <c r="AX117" s="45"/>
      <c r="AY117" s="163"/>
    </row>
    <row r="118" spans="1:51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/>
      <c r="AD118" s="151">
        <f>IF(AD116="","",AD116/AD117)</f>
        <v>158.75</v>
      </c>
      <c r="AE118" s="151"/>
      <c r="AF118" s="151"/>
      <c r="AG118" s="151"/>
      <c r="AH118" s="151">
        <f>IF(AH116="","",AH116/AH117)</f>
        <v>146</v>
      </c>
      <c r="AI118" s="151"/>
      <c r="AJ118" s="151"/>
      <c r="AK118" s="151"/>
      <c r="AL118" s="151"/>
      <c r="AM118" s="151"/>
      <c r="AN118" s="151"/>
      <c r="AO118" s="151"/>
      <c r="AP118" s="151">
        <f t="shared" ref="AP118" si="104">IF(AP116="","",AP116/AP117)</f>
        <v>153.80000000000001</v>
      </c>
      <c r="AQ118" s="29"/>
      <c r="AR118" s="47"/>
      <c r="AS118" s="48"/>
      <c r="AT118" s="48"/>
      <c r="AU118" s="148" t="s">
        <v>122</v>
      </c>
      <c r="AV118" s="45"/>
      <c r="AW118" s="151">
        <f>IF(AW116="","",AW116/AW117)</f>
        <v>155.4</v>
      </c>
      <c r="AX118" s="45"/>
      <c r="AY118" s="154">
        <f>AP118-A118</f>
        <v>-0.9333333333333087</v>
      </c>
    </row>
    <row r="119" spans="1:51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/>
      <c r="AD119" s="158">
        <v>1417</v>
      </c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/>
      <c r="AO119" s="158"/>
      <c r="AP119" s="158">
        <f t="shared" ref="AP119:AP120" si="105">IF(SUM(D119:AO119)=0,"",SUM(D119:AO119))</f>
        <v>4239</v>
      </c>
      <c r="AQ119" s="21"/>
      <c r="AR119" s="26"/>
      <c r="AS119" s="181"/>
      <c r="AT119" s="181"/>
      <c r="AU119" s="43" t="s">
        <v>123</v>
      </c>
      <c r="AV119" s="45"/>
      <c r="AW119" s="152">
        <v>10828</v>
      </c>
      <c r="AX119" s="45"/>
      <c r="AY119" s="158"/>
    </row>
    <row r="120" spans="1:51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/>
      <c r="AD120" s="158">
        <v>8</v>
      </c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/>
      <c r="AO120" s="158"/>
      <c r="AP120" s="158">
        <f t="shared" si="105"/>
        <v>23</v>
      </c>
      <c r="AQ120" s="126">
        <f t="shared" ref="AQ120:AQ127" si="106">IF(COUNTA(D120:AO120)=0,"",COUNTA(D120:AO120))</f>
        <v>3</v>
      </c>
      <c r="AR120" s="181" t="s">
        <v>518</v>
      </c>
      <c r="AS120" s="181"/>
      <c r="AT120" s="181"/>
      <c r="AU120" s="31" t="s">
        <v>35</v>
      </c>
      <c r="AV120" s="45"/>
      <c r="AW120" s="152">
        <v>60</v>
      </c>
      <c r="AX120" s="45"/>
      <c r="AY120" s="158"/>
    </row>
    <row r="121" spans="1:51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3">
        <f>IF(AB119="","",AB119/AB120)</f>
        <v>191.75</v>
      </c>
      <c r="AC121" s="203"/>
      <c r="AD121" s="151">
        <f>IF(AD119="","",AD119/AD120)</f>
        <v>177.125</v>
      </c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203"/>
      <c r="AO121" s="203"/>
      <c r="AP121" s="151">
        <f t="shared" ref="AP121" si="107">IF(AP119="","",AP119/AP120)</f>
        <v>184.30434782608697</v>
      </c>
      <c r="AQ121" s="29"/>
      <c r="AR121" s="181"/>
      <c r="AS121" s="181"/>
      <c r="AT121" s="181"/>
      <c r="AU121" s="148" t="s">
        <v>124</v>
      </c>
      <c r="AV121" s="45"/>
      <c r="AW121" s="151">
        <f>IF(AW119="","",AW119/AW120)</f>
        <v>180.46666666666667</v>
      </c>
      <c r="AX121" s="45"/>
      <c r="AY121" s="154">
        <f>AP121-A121</f>
        <v>5.8460144927536248</v>
      </c>
    </row>
    <row r="122" spans="1:51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63"/>
      <c r="AP122" s="158">
        <f t="shared" ref="AP122:AP123" si="108">IF(SUM(D122:AO122)=0,"",SUM(D122:AO122))</f>
        <v>732</v>
      </c>
      <c r="AQ122" s="21"/>
      <c r="AR122" s="32"/>
      <c r="AS122" s="45"/>
      <c r="AT122" s="45"/>
      <c r="AU122" s="41" t="s">
        <v>125</v>
      </c>
      <c r="AV122" s="45"/>
      <c r="AW122" s="152">
        <v>1734</v>
      </c>
      <c r="AX122" s="45"/>
      <c r="AY122" s="163"/>
    </row>
    <row r="123" spans="1:51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58">
        <f t="shared" si="108"/>
        <v>5</v>
      </c>
      <c r="AQ123" s="126">
        <f t="shared" ref="AQ123:AQ127" si="109">IF(COUNTA(D123:AO123)=0,"",COUNTA(D123:AO123))</f>
        <v>1</v>
      </c>
      <c r="AR123" s="181" t="s">
        <v>405</v>
      </c>
      <c r="AS123" s="181"/>
      <c r="AT123" s="181"/>
      <c r="AU123" s="31" t="s">
        <v>126</v>
      </c>
      <c r="AV123" s="45"/>
      <c r="AW123" s="152">
        <v>12</v>
      </c>
      <c r="AX123" s="45"/>
      <c r="AY123" s="163"/>
    </row>
    <row r="124" spans="1:51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1">
        <f t="shared" ref="AP124" si="110">IF(AP122="","",AP122/AP123)</f>
        <v>146.4</v>
      </c>
      <c r="AQ124" s="29"/>
      <c r="AR124" s="26"/>
      <c r="AS124" s="26"/>
      <c r="AT124" s="26"/>
      <c r="AU124" s="148" t="s">
        <v>127</v>
      </c>
      <c r="AV124" s="45"/>
      <c r="AW124" s="151">
        <f>IF(AW122="","",AW122/AW123)</f>
        <v>144.5</v>
      </c>
      <c r="AX124" s="45"/>
      <c r="AY124" s="154">
        <f>AP124-A124</f>
        <v>3.1500000000000057</v>
      </c>
    </row>
    <row r="125" spans="1:51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/>
      <c r="AD125" s="158"/>
      <c r="AE125" s="158"/>
      <c r="AF125" s="158"/>
      <c r="AG125" s="158"/>
      <c r="AH125" s="158"/>
      <c r="AI125" s="158">
        <v>1042</v>
      </c>
      <c r="AJ125" s="158"/>
      <c r="AK125" s="158"/>
      <c r="AL125" s="158"/>
      <c r="AM125" s="158"/>
      <c r="AN125" s="158"/>
      <c r="AO125" s="158"/>
      <c r="AP125" s="158">
        <f t="shared" ref="AP125:AP126" si="111">IF(SUM(D125:AO125)=0,"",SUM(D125:AO125))</f>
        <v>2023</v>
      </c>
      <c r="AQ125" s="21"/>
      <c r="AR125" s="32"/>
      <c r="AS125" s="45"/>
      <c r="AT125" s="45"/>
      <c r="AU125" s="49" t="s">
        <v>128</v>
      </c>
      <c r="AV125" s="45"/>
      <c r="AW125" s="152">
        <v>2055</v>
      </c>
      <c r="AX125" s="45"/>
      <c r="AY125" s="169"/>
    </row>
    <row r="126" spans="1:51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/>
      <c r="AD126" s="158"/>
      <c r="AE126" s="158"/>
      <c r="AF126" s="158"/>
      <c r="AG126" s="158"/>
      <c r="AH126" s="158"/>
      <c r="AI126" s="158">
        <v>9</v>
      </c>
      <c r="AJ126" s="158"/>
      <c r="AK126" s="158"/>
      <c r="AL126" s="158"/>
      <c r="AM126" s="158"/>
      <c r="AN126" s="158"/>
      <c r="AO126" s="158"/>
      <c r="AP126" s="158">
        <f t="shared" si="111"/>
        <v>17</v>
      </c>
      <c r="AQ126" s="126">
        <f t="shared" ref="AQ126:AQ127" si="112">IF(COUNTA(D126:AO126)=0,"",COUNTA(D126:AO126))</f>
        <v>2</v>
      </c>
      <c r="AR126" s="181" t="s">
        <v>568</v>
      </c>
      <c r="AS126" s="181"/>
      <c r="AT126" s="181"/>
      <c r="AU126" s="37" t="s">
        <v>86</v>
      </c>
      <c r="AV126" s="45"/>
      <c r="AW126" s="152">
        <v>17</v>
      </c>
      <c r="AX126" s="45"/>
      <c r="AY126" s="163"/>
    </row>
    <row r="127" spans="1:51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/>
      <c r="AD127" s="151"/>
      <c r="AE127" s="151"/>
      <c r="AF127" s="151"/>
      <c r="AG127" s="151"/>
      <c r="AH127" s="151"/>
      <c r="AI127" s="151">
        <f>IF(AI125="","",AI125/AI126)</f>
        <v>115.77777777777777</v>
      </c>
      <c r="AJ127" s="151"/>
      <c r="AK127" s="151"/>
      <c r="AL127" s="151"/>
      <c r="AM127" s="151"/>
      <c r="AN127" s="151"/>
      <c r="AO127" s="151"/>
      <c r="AP127" s="151">
        <f t="shared" ref="AP127" si="113">IF(AP125="","",AP125/AP126)</f>
        <v>119</v>
      </c>
      <c r="AQ127" s="29"/>
      <c r="AR127" s="32"/>
      <c r="AS127" s="45"/>
      <c r="AT127" s="45"/>
      <c r="AU127" s="146" t="s">
        <v>129</v>
      </c>
      <c r="AV127" s="45"/>
      <c r="AW127" s="151">
        <f>IF(AW125="","",AW125/AW126)</f>
        <v>120.88235294117646</v>
      </c>
      <c r="AX127" s="45"/>
      <c r="AY127" s="154">
        <f>AP127-A127</f>
        <v>-0.3333333333333286</v>
      </c>
    </row>
    <row r="128" spans="1:51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5589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 t="shared" ref="AC128:AE128" si="122">AC11+AC14+AC17+AC20+AC23+AC26+AC29+AC32+AC35+AC38+AC41+AC44+AC47+AC50+AC53+AC56+AC59+AC62+AC65+AC68+AC71+AC74+AC77+AC80+AC83+AC86+AC89+AC92+AC95+AC98+AC101+AC104+AC107+AC110+AC113+AC116+AC119+AC122+AC125</f>
        <v>1867</v>
      </c>
      <c r="AD128" s="153">
        <f t="shared" si="122"/>
        <v>13297</v>
      </c>
      <c r="AE128" s="153">
        <f t="shared" si="122"/>
        <v>6862</v>
      </c>
      <c r="AF128" s="153">
        <f t="shared" ref="AF128:AJ128" si="123">AF11+AF14+AF17+AF20+AF23+AF26+AF29+AF32+AF35+AF38+AF41+AF44+AF47+AF50+AF53+AF56+AF59+AF62+AF65+AF68+AF71+AF74+AF77+AF80+AF83+AF86+AF89+AF92+AF95+AF98+AF101+AF104+AF107+AF110+AF113+AF116+AF119+AF122+AF125</f>
        <v>15023</v>
      </c>
      <c r="AG128" s="153">
        <f t="shared" si="123"/>
        <v>12708</v>
      </c>
      <c r="AH128" s="153">
        <f t="shared" si="123"/>
        <v>2966</v>
      </c>
      <c r="AI128" s="153">
        <f t="shared" ref="AI128" si="124">AI11+AI14+AI17+AI20+AI23+AI26+AI29+AI32+AI35+AI38+AI41+AI44+AI47+AI50+AI53+AI56+AI59+AI62+AI65+AI68+AI71+AI74+AI77+AI80+AI83+AI86+AI89+AI92+AI95+AI98+AI101+AI104+AI107+AI110+AI113+AI116+AI119+AI122+AI125</f>
        <v>5980</v>
      </c>
      <c r="AJ128" s="153">
        <f t="shared" si="123"/>
        <v>7450</v>
      </c>
      <c r="AK128" s="153">
        <f t="shared" ref="AK128" si="125">AK11+AK14+AK17+AK20+AK23+AK26+AK29+AK32+AK35+AK38+AK41+AK44+AK47+AK50+AK53+AK56+AK59+AK62+AK65+AK68+AK71+AK74+AK77+AK80+AK83+AK86+AK89+AK92+AK95+AK98+AK101+AK104+AK107+AK110+AK113+AK116+AK119+AK122+AK125</f>
        <v>995</v>
      </c>
      <c r="AL128" s="153">
        <f t="shared" ref="AL128:AM128" si="126">AL11+AL14+AL17+AL20+AL23+AL26+AL29+AL32+AL35+AL38+AL41+AL44+AL47+AL50+AL53+AL56+AL59+AL62+AL65+AL68+AL71+AL74+AL77+AL80+AL83+AL86+AL89+AL92+AL95+AL98+AL101+AL104+AL107+AL110+AL113+AL116+AL119+AL122+AL125</f>
        <v>3085</v>
      </c>
      <c r="AM128" s="153">
        <f t="shared" si="126"/>
        <v>2009</v>
      </c>
      <c r="AN128" s="153">
        <f t="shared" ref="AN128:AO128" si="127">AN11+AN14+AN17+AN20+AN23+AN26+AN29+AN32+AN35+AN38+AN41+AN44+AN47+AN50+AN53+AN56+AN59+AN62+AN65+AN68+AN71+AN74+AN77+AN80+AN83+AN86+AN89+AN92+AN95+AN98+AN101+AN104+AN107+AN110+AN113+AN116+AN119+AN122+AN125</f>
        <v>4438</v>
      </c>
      <c r="AO128" s="153">
        <f t="shared" si="127"/>
        <v>12606</v>
      </c>
      <c r="AP128" s="153">
        <f>SUM(D128:AO128)</f>
        <v>314399</v>
      </c>
      <c r="AQ128" s="159"/>
      <c r="AR128" s="51"/>
      <c r="AS128" s="51"/>
      <c r="AT128" s="51"/>
      <c r="AU128" s="50"/>
      <c r="AV128" s="51"/>
      <c r="AW128" s="153">
        <f>AW11+AW14+AW17+AW20+AW23+AW26+AW29+AW32+AW35+AW38+AW41+AW44+AW47+AW50+AW53+AW56+AW59+AW62+AW65+AW68+AW71+AW74+AW77+AW80+AW83+AW86+AW89+AW92+AW95+AW98+AW101+AW104+AW107+AW110+AW113+AW116+AW119+AW122+AW125</f>
        <v>502724</v>
      </c>
      <c r="AX128" s="51"/>
      <c r="AY128" s="51"/>
    </row>
    <row r="129" spans="1:51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8">E12+E15+E18+E21+E24+E27+E30+E33+E36+E39+E42+E45+E48+E51+E54+E57+E60+E63+E66+E69+E72+E75+E78+E81+E84+E87+E90+E93+E96+E99+E102+E105+E108+E114+E117+E120+E123+E126</f>
        <v>98</v>
      </c>
      <c r="F129" s="152">
        <f t="shared" si="128"/>
        <v>120</v>
      </c>
      <c r="G129" s="152">
        <f t="shared" si="128"/>
        <v>12</v>
      </c>
      <c r="H129" s="152">
        <f t="shared" si="128"/>
        <v>32</v>
      </c>
      <c r="I129" s="152">
        <f t="shared" si="128"/>
        <v>36</v>
      </c>
      <c r="J129" s="152">
        <f t="shared" si="128"/>
        <v>90</v>
      </c>
      <c r="K129" s="152">
        <f t="shared" si="128"/>
        <v>44</v>
      </c>
      <c r="L129" s="152">
        <f t="shared" si="128"/>
        <v>90</v>
      </c>
      <c r="M129" s="152">
        <f t="shared" si="128"/>
        <v>75</v>
      </c>
      <c r="N129" s="152">
        <f t="shared" ref="N129:P129" si="129">N12+N15+N18+N21+N24+N27+N30+N33+N36+N39+N42+N45+N48+N51+N54+N57+N60+N63+N66+N69+N72+N75+N78+N81+N84+N87+N90+N93+N96+N99+N102+N105+N108+N114+N117+N120+N123+N126</f>
        <v>11</v>
      </c>
      <c r="O129" s="152">
        <f t="shared" si="129"/>
        <v>44</v>
      </c>
      <c r="P129" s="152">
        <f t="shared" si="129"/>
        <v>28</v>
      </c>
      <c r="Q129" s="152">
        <f t="shared" ref="Q129:S129" si="130">Q12+Q15+Q18+Q21+Q24+Q27+Q30+Q33+Q36+Q39+Q42+Q45+Q48+Q51+Q54+Q57+Q60+Q63+Q66+Q69+Q72+Q75+Q78+Q81+Q84+Q87+Q90+Q93+Q96+Q99+Q102+Q105+Q108+Q114+Q117+Q120+Q123+Q126</f>
        <v>70</v>
      </c>
      <c r="R129" s="152">
        <f t="shared" si="130"/>
        <v>25</v>
      </c>
      <c r="S129" s="152">
        <f t="shared" si="130"/>
        <v>27</v>
      </c>
      <c r="T129" s="152">
        <f t="shared" ref="T129" si="131">T12+T15+T18+T21+T24+T27+T30+T33+T36+T39+T42+T45+T48+T51+T54+T57+T60+T63+T66+T69+T72+T75+T78+T81+T84+T87+T90+T93+T96+T99+T102+T105+T108+T114+T117+T120+T123+T126</f>
        <v>16</v>
      </c>
      <c r="U129" s="152">
        <f t="shared" ref="U129:V129" si="132">U12+U15+U18+U21+U24+U27+U30+U33+U36+U39+U42+U45+U48+U51+U54+U57+U60+U63+U66+U69+U72+U75+U78+U81+U84+U87+U90+U93+U96+U99+U102+U105+U108+U114+U117+U120+U123+U126</f>
        <v>56</v>
      </c>
      <c r="V129" s="152">
        <f t="shared" si="132"/>
        <v>28</v>
      </c>
      <c r="W129" s="152">
        <f t="shared" ref="W129" si="133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34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34"/>
        <v>140</v>
      </c>
      <c r="AC129" s="152">
        <f t="shared" ref="AC129:AE129" si="135">AC12+AC15+AC18+AC21+AC24+AC27+AC30+AC33+AC36+AC39+AC42+AC45+AC48+AC51+AC54+AC57+AC60+AC63+AC66+AC69+AC72+AC75+AC78+AC81+AC84+AC87+AC90+AC93+AC96+AC99+AC102+AC105+AC108+AC111+AC114+AC117+AC120+AC123+AC126</f>
        <v>12</v>
      </c>
      <c r="AD129" s="152">
        <f t="shared" si="135"/>
        <v>80</v>
      </c>
      <c r="AE129" s="152">
        <f t="shared" si="135"/>
        <v>40</v>
      </c>
      <c r="AF129" s="152">
        <f t="shared" ref="AF129:AJ129" si="136">AF12+AF15+AF18+AF21+AF24+AF27+AF30+AF33+AF36+AF39+AF42+AF45+AF48+AF51+AF54+AF57+AF60+AF63+AF66+AF69+AF72+AF75+AF78+AF81+AF84+AF87+AF90+AF93+AF96+AF99+AF102+AF105+AF108+AF111+AF114+AF117+AF120+AF123+AF126</f>
        <v>84</v>
      </c>
      <c r="AG129" s="152">
        <f t="shared" si="136"/>
        <v>72</v>
      </c>
      <c r="AH129" s="152">
        <f t="shared" si="136"/>
        <v>18</v>
      </c>
      <c r="AI129" s="152">
        <f t="shared" ref="AI129" si="137">AI12+AI15+AI18+AI21+AI24+AI27+AI30+AI33+AI36+AI39+AI42+AI45+AI48+AI51+AI54+AI57+AI60+AI63+AI66+AI69+AI72+AI75+AI78+AI81+AI84+AI87+AI90+AI93+AI96+AI99+AI102+AI105+AI108+AI111+AI114+AI117+AI120+AI123+AI126</f>
        <v>45</v>
      </c>
      <c r="AJ129" s="152">
        <f t="shared" si="136"/>
        <v>42</v>
      </c>
      <c r="AK129" s="152">
        <f t="shared" ref="AK129" si="138">AK12+AK15+AK18+AK21+AK24+AK27+AK30+AK33+AK36+AK39+AK42+AK45+AK48+AK51+AK54+AK57+AK60+AK63+AK66+AK69+AK72+AK75+AK78+AK81+AK84+AK87+AK90+AK93+AK96+AK99+AK102+AK105+AK108+AK111+AK114+AK117+AK120+AK123+AK126</f>
        <v>6</v>
      </c>
      <c r="AL129" s="152">
        <f t="shared" ref="AL129:AM129" si="139">AL12+AL15+AL18+AL21+AL24+AL27+AL30+AL33+AL36+AL39+AL42+AL45+AL48+AL51+AL54+AL57+AL60+AL63+AL66+AL69+AL72+AL75+AL78+AL81+AL84+AL87+AL90+AL93+AL96+AL99+AL102+AL105+AL108+AL111+AL114+AL117+AL120+AL123+AL126</f>
        <v>18</v>
      </c>
      <c r="AM129" s="152">
        <f t="shared" si="139"/>
        <v>12</v>
      </c>
      <c r="AN129" s="152">
        <f t="shared" ref="AN129:AO129" si="140">AN12+AN15+AN18+AN21+AN24+AN27+AN30+AN33+AN36+AN39+AN42+AN45+AN48+AN51+AN54+AN57+AN60+AN63+AN66+AN69+AN72+AN75+AN78+AN81+AN84+AN87+AN90+AN93+AN96+AN99+AN102+AN105+AN108+AN111+AN114+AN117+AN120+AN123+AN126</f>
        <v>28</v>
      </c>
      <c r="AO129" s="152">
        <f t="shared" si="140"/>
        <v>72</v>
      </c>
      <c r="AP129" s="152">
        <f>SUM(D129:AO129)</f>
        <v>1850</v>
      </c>
      <c r="AQ129" s="61">
        <f>SUM(AQ12:AQ126)</f>
        <v>198</v>
      </c>
      <c r="AR129" s="51"/>
      <c r="AS129" s="51"/>
      <c r="AT129" s="51"/>
      <c r="AU129" s="52"/>
      <c r="AV129" s="51"/>
      <c r="AW129" s="152">
        <f>AW12+AW15+AW18+AW21+AW24+AW27+AW30+AW33+AW36+AW39+AW42+AW45+AW48+AW51+AW54+AW57+AW60+AW63+AW66+AW69+AW72+AW75+AW78+AW81+AW84+AW87+AW90+AW93+AW96+AW99+AW102+AW105+AW108+AW111+AW114+AW117+AW120+AW123+AW126</f>
        <v>2939</v>
      </c>
      <c r="AX129" s="51"/>
      <c r="AY129" s="51"/>
    </row>
    <row r="130" spans="1:51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41">IF(E129=0,"",(E128/E129))</f>
        <v>176.34693877551021</v>
      </c>
      <c r="F130" s="154">
        <f t="shared" si="141"/>
        <v>173.13333333333333</v>
      </c>
      <c r="G130" s="154">
        <f t="shared" si="141"/>
        <v>171.66666666666666</v>
      </c>
      <c r="H130" s="154">
        <f t="shared" ref="H130" si="142">IF(H129=0,"",(H128/H129))</f>
        <v>160.46875</v>
      </c>
      <c r="I130" s="154">
        <f t="shared" si="141"/>
        <v>149.97222222222223</v>
      </c>
      <c r="J130" s="154">
        <f t="shared" ref="J130" si="143">IF(J129=0,"",(J128/J129))</f>
        <v>180.35555555555555</v>
      </c>
      <c r="K130" s="154">
        <f t="shared" ref="K130:L130" si="144">IF(K129=0,"",(K128/K129))</f>
        <v>176.88636363636363</v>
      </c>
      <c r="L130" s="154">
        <f t="shared" si="144"/>
        <v>176.5888888888889</v>
      </c>
      <c r="M130" s="154">
        <f t="shared" ref="M130:N130" si="145">IF(M129=0,"",(M128/M129))</f>
        <v>175.61333333333334</v>
      </c>
      <c r="N130" s="154">
        <f t="shared" si="145"/>
        <v>172.45454545454547</v>
      </c>
      <c r="O130" s="154">
        <f t="shared" ref="O130:P130" si="146">IF(O129=0,"",(O128/O129))</f>
        <v>165.5</v>
      </c>
      <c r="P130" s="154">
        <f t="shared" si="146"/>
        <v>151.14285714285714</v>
      </c>
      <c r="Q130" s="154">
        <f t="shared" ref="Q130:S130" si="147">IF(Q129=0,"",(Q128/Q129))</f>
        <v>180.25714285714287</v>
      </c>
      <c r="R130" s="154">
        <f t="shared" si="147"/>
        <v>145.08000000000001</v>
      </c>
      <c r="S130" s="154">
        <f t="shared" si="147"/>
        <v>140.92592592592592</v>
      </c>
      <c r="T130" s="154">
        <f t="shared" ref="T130" si="148">IF(T129=0,"",(T128/T129))</f>
        <v>167.625</v>
      </c>
      <c r="U130" s="154">
        <f t="shared" ref="U130:V130" si="149">IF(U129=0,"",(U128/U129))</f>
        <v>144.23214285714286</v>
      </c>
      <c r="V130" s="154">
        <f t="shared" si="149"/>
        <v>172.78571428571428</v>
      </c>
      <c r="W130" s="154">
        <f t="shared" ref="W130:X130" si="150">IF(W129=0,"",(W128/W129))</f>
        <v>174.65625</v>
      </c>
      <c r="X130" s="154">
        <f t="shared" si="150"/>
        <v>174.3095238095238</v>
      </c>
      <c r="Y130" s="154">
        <f t="shared" ref="Y130:Z130" si="151">IF(Y129=0,"",(Y128/Y129))</f>
        <v>168.22222222222223</v>
      </c>
      <c r="Z130" s="154">
        <f t="shared" si="151"/>
        <v>186.02857142857144</v>
      </c>
      <c r="AA130" s="154">
        <f t="shared" ref="AA130:AB130" si="152">IF(AA129=0,"",(AA128/AA129))</f>
        <v>161.5</v>
      </c>
      <c r="AB130" s="154">
        <f t="shared" si="152"/>
        <v>165.73571428571429</v>
      </c>
      <c r="AC130" s="154">
        <f t="shared" ref="AC130:AE130" si="153">IF(AC129=0,"",(AC128/AC129))</f>
        <v>155.58333333333334</v>
      </c>
      <c r="AD130" s="154">
        <f t="shared" si="153"/>
        <v>166.21250000000001</v>
      </c>
      <c r="AE130" s="154">
        <f t="shared" si="153"/>
        <v>171.55</v>
      </c>
      <c r="AF130" s="154">
        <f t="shared" ref="AF130:AJ130" si="154">IF(AF129=0,"",(AF128/AF129))</f>
        <v>178.8452380952381</v>
      </c>
      <c r="AG130" s="154">
        <f t="shared" si="154"/>
        <v>176.5</v>
      </c>
      <c r="AH130" s="154">
        <f t="shared" si="154"/>
        <v>164.77777777777777</v>
      </c>
      <c r="AI130" s="154">
        <f t="shared" ref="AI130" si="155">IF(AI129=0,"",(AI128/AI129))</f>
        <v>132.88888888888889</v>
      </c>
      <c r="AJ130" s="154">
        <f t="shared" si="154"/>
        <v>177.38095238095238</v>
      </c>
      <c r="AK130" s="154">
        <f t="shared" ref="AK130" si="156">IF(AK129=0,"",(AK128/AK129))</f>
        <v>165.83333333333334</v>
      </c>
      <c r="AL130" s="154">
        <f t="shared" ref="AL130:AM130" si="157">IF(AL129=0,"",(AL128/AL129))</f>
        <v>171.38888888888889</v>
      </c>
      <c r="AM130" s="154">
        <f t="shared" si="157"/>
        <v>167.41666666666666</v>
      </c>
      <c r="AN130" s="154">
        <f t="shared" ref="AN130:AO130" si="158">IF(AN129=0,"",(AN128/AN129))</f>
        <v>158.5</v>
      </c>
      <c r="AO130" s="154">
        <f t="shared" si="158"/>
        <v>175.08333333333334</v>
      </c>
      <c r="AP130" s="54">
        <f>AP128/AP129</f>
        <v>169.94540540540541</v>
      </c>
      <c r="AQ130" s="55"/>
      <c r="AR130" s="56"/>
      <c r="AS130" s="57"/>
      <c r="AT130" s="56"/>
      <c r="AU130" s="50"/>
      <c r="AV130" s="56"/>
      <c r="AW130" s="154">
        <f>IF(AW129=0,"",(AW128/AW129))</f>
        <v>171.05273902687989</v>
      </c>
      <c r="AX130" s="56"/>
      <c r="AY130" s="56"/>
    </row>
    <row r="131" spans="1:51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Q131" s="58"/>
      <c r="AS131" s="38"/>
      <c r="AT131" s="59" t="s">
        <v>295</v>
      </c>
      <c r="AU131" s="170">
        <f>COUNTA(AU10:AU127)/3</f>
        <v>39</v>
      </c>
    </row>
    <row r="132" spans="1:51" x14ac:dyDescent="0.25">
      <c r="A132" s="60"/>
      <c r="B132" s="38" t="s">
        <v>130</v>
      </c>
      <c r="D132" s="72">
        <f>COUNTA(D11:D127)/3</f>
        <v>7</v>
      </c>
      <c r="E132" s="72">
        <f t="shared" ref="E132:T132" si="159">COUNTA(E11:E127)/3</f>
        <v>7</v>
      </c>
      <c r="F132" s="72">
        <f t="shared" si="159"/>
        <v>15</v>
      </c>
      <c r="G132" s="72">
        <f t="shared" si="159"/>
        <v>2</v>
      </c>
      <c r="H132" s="72">
        <f t="shared" si="159"/>
        <v>2</v>
      </c>
      <c r="I132" s="72">
        <f t="shared" si="159"/>
        <v>4</v>
      </c>
      <c r="J132" s="72">
        <f t="shared" si="159"/>
        <v>10</v>
      </c>
      <c r="K132" s="72">
        <f t="shared" si="159"/>
        <v>4</v>
      </c>
      <c r="L132" s="72">
        <f t="shared" si="159"/>
        <v>5</v>
      </c>
      <c r="M132" s="72">
        <f t="shared" si="159"/>
        <v>5</v>
      </c>
      <c r="N132" s="72">
        <f t="shared" si="159"/>
        <v>1</v>
      </c>
      <c r="O132" s="72">
        <f t="shared" si="159"/>
        <v>5</v>
      </c>
      <c r="P132" s="72">
        <f t="shared" si="159"/>
        <v>5</v>
      </c>
      <c r="Q132" s="72">
        <f t="shared" si="159"/>
        <v>12</v>
      </c>
      <c r="R132" s="72">
        <f t="shared" si="159"/>
        <v>5</v>
      </c>
      <c r="S132" s="72">
        <f t="shared" si="159"/>
        <v>4</v>
      </c>
      <c r="T132" s="72">
        <f t="shared" si="159"/>
        <v>2</v>
      </c>
      <c r="U132" s="72">
        <f t="shared" ref="U132:W132" si="160">COUNTA(U11:U127)/3</f>
        <v>4</v>
      </c>
      <c r="V132" s="72">
        <f t="shared" si="160"/>
        <v>2</v>
      </c>
      <c r="W132" s="72">
        <f t="shared" si="160"/>
        <v>4</v>
      </c>
      <c r="X132" s="72">
        <f t="shared" ref="X132:Y132" si="161">COUNTA(X11:X127)/3</f>
        <v>7</v>
      </c>
      <c r="Y132" s="72">
        <f t="shared" si="161"/>
        <v>3</v>
      </c>
      <c r="Z132" s="72">
        <f t="shared" ref="Z132:AA132" si="162">COUNTA(Z11:Z127)/3</f>
        <v>6</v>
      </c>
      <c r="AA132" s="72">
        <f t="shared" si="162"/>
        <v>2</v>
      </c>
      <c r="AB132" s="72">
        <f t="shared" ref="AB132:AF132" si="163">COUNTA(AB11:AB127)/3</f>
        <v>18</v>
      </c>
      <c r="AC132" s="72">
        <f t="shared" si="163"/>
        <v>2</v>
      </c>
      <c r="AD132" s="72">
        <f t="shared" si="163"/>
        <v>10</v>
      </c>
      <c r="AE132" s="72">
        <f t="shared" si="163"/>
        <v>5</v>
      </c>
      <c r="AF132" s="72">
        <f t="shared" si="163"/>
        <v>6</v>
      </c>
      <c r="AG132" s="72">
        <f t="shared" ref="AG132:AJ132" si="164">COUNTA(AG11:AG127)/3</f>
        <v>8</v>
      </c>
      <c r="AH132" s="72">
        <f t="shared" si="164"/>
        <v>2</v>
      </c>
      <c r="AI132" s="72">
        <f t="shared" ref="AI132" si="165">COUNTA(AI11:AI127)/3</f>
        <v>5</v>
      </c>
      <c r="AJ132" s="72">
        <f t="shared" si="164"/>
        <v>3</v>
      </c>
      <c r="AK132" s="72">
        <f t="shared" ref="AK132" si="166">COUNTA(AK11:AK127)/3</f>
        <v>1</v>
      </c>
      <c r="AL132" s="72">
        <f t="shared" ref="AL132:AM132" si="167">COUNTA(AL11:AL127)/3</f>
        <v>2</v>
      </c>
      <c r="AM132" s="72">
        <f t="shared" si="167"/>
        <v>2</v>
      </c>
      <c r="AN132" s="72">
        <f t="shared" ref="AN132:AO132" si="168">COUNTA(AN11:AN127)/3</f>
        <v>5</v>
      </c>
      <c r="AO132" s="72">
        <f t="shared" si="168"/>
        <v>6</v>
      </c>
      <c r="AP132" s="171">
        <f>SUM(D132:AO132)</f>
        <v>198</v>
      </c>
      <c r="AQ132" s="8"/>
      <c r="AS132" s="62"/>
      <c r="AU132" s="63"/>
    </row>
  </sheetData>
  <mergeCells count="2">
    <mergeCell ref="AP5:AQ5"/>
    <mergeCell ref="AR9:AT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5"/>
  <sheetViews>
    <sheetView topLeftCell="A175" workbookViewId="0">
      <selection activeCell="M204" sqref="M20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250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255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255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255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256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256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256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257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266</v>
      </c>
      <c r="G14" s="73" t="s">
        <v>258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261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7" t="s">
        <v>266</v>
      </c>
      <c r="G15" s="73" t="s">
        <v>258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262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7" t="s">
        <v>266</v>
      </c>
      <c r="G16" s="73" t="s">
        <v>258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262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7" t="s">
        <v>266</v>
      </c>
      <c r="G17" s="73" t="s">
        <v>258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263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7" t="s">
        <v>266</v>
      </c>
      <c r="G18" s="73" t="s">
        <v>258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263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7" t="s">
        <v>266</v>
      </c>
      <c r="G19" s="73" t="s">
        <v>258</v>
      </c>
      <c r="H19" s="81" t="s">
        <v>150</v>
      </c>
      <c r="I19" s="176" t="s">
        <v>260</v>
      </c>
      <c r="J19" s="74">
        <v>2263</v>
      </c>
      <c r="K19" s="72">
        <v>14</v>
      </c>
      <c r="L19" s="75">
        <f t="shared" si="0"/>
        <v>161.64285714285714</v>
      </c>
      <c r="M19" s="176" t="s">
        <v>264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7" t="s">
        <v>266</v>
      </c>
      <c r="G20" s="73" t="s">
        <v>258</v>
      </c>
      <c r="H20" s="81" t="s">
        <v>259</v>
      </c>
      <c r="I20" s="176" t="s">
        <v>260</v>
      </c>
      <c r="J20" s="74">
        <v>2415</v>
      </c>
      <c r="K20" s="72">
        <v>14</v>
      </c>
      <c r="L20" s="75">
        <f t="shared" si="0"/>
        <v>172.5</v>
      </c>
      <c r="M20" s="176" t="s">
        <v>264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272</v>
      </c>
      <c r="E21" s="73"/>
      <c r="F21" s="179" t="s">
        <v>282</v>
      </c>
      <c r="G21" s="73" t="s">
        <v>161</v>
      </c>
      <c r="H21" s="81" t="s">
        <v>157</v>
      </c>
      <c r="I21" s="179" t="s">
        <v>144</v>
      </c>
      <c r="J21" s="74">
        <v>1578</v>
      </c>
      <c r="K21" s="72">
        <v>8</v>
      </c>
      <c r="L21" s="75">
        <f t="shared" si="0"/>
        <v>197.25</v>
      </c>
      <c r="M21" s="179" t="s">
        <v>288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272</v>
      </c>
      <c r="E22" s="73"/>
      <c r="F22" s="179" t="s">
        <v>282</v>
      </c>
      <c r="G22" s="73" t="s">
        <v>161</v>
      </c>
      <c r="H22" s="81" t="s">
        <v>143</v>
      </c>
      <c r="I22" s="179" t="s">
        <v>144</v>
      </c>
      <c r="J22" s="74">
        <v>1471</v>
      </c>
      <c r="K22" s="72">
        <v>8</v>
      </c>
      <c r="L22" s="75">
        <f t="shared" si="0"/>
        <v>183.875</v>
      </c>
      <c r="M22" s="179" t="s">
        <v>288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272</v>
      </c>
      <c r="E23" s="73"/>
      <c r="F23" s="179" t="s">
        <v>282</v>
      </c>
      <c r="G23" s="73" t="s">
        <v>161</v>
      </c>
      <c r="H23" s="81" t="s">
        <v>146</v>
      </c>
      <c r="I23" s="179" t="s">
        <v>144</v>
      </c>
      <c r="J23" s="74">
        <v>1420</v>
      </c>
      <c r="K23" s="72">
        <v>8</v>
      </c>
      <c r="L23" s="75">
        <f t="shared" si="0"/>
        <v>177.5</v>
      </c>
      <c r="M23" s="179" t="s">
        <v>288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272</v>
      </c>
      <c r="E24" s="73"/>
      <c r="F24" s="179" t="s">
        <v>282</v>
      </c>
      <c r="G24" s="73" t="s">
        <v>161</v>
      </c>
      <c r="H24" s="81" t="s">
        <v>285</v>
      </c>
      <c r="I24" s="179" t="s">
        <v>148</v>
      </c>
      <c r="J24" s="74">
        <v>1128</v>
      </c>
      <c r="K24" s="72">
        <v>8</v>
      </c>
      <c r="L24" s="75">
        <f t="shared" si="0"/>
        <v>141</v>
      </c>
      <c r="M24" s="179" t="s">
        <v>289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272</v>
      </c>
      <c r="E25" s="73"/>
      <c r="F25" s="179" t="s">
        <v>282</v>
      </c>
      <c r="G25" s="73" t="s">
        <v>161</v>
      </c>
      <c r="H25" s="81" t="s">
        <v>160</v>
      </c>
      <c r="I25" s="179" t="s">
        <v>148</v>
      </c>
      <c r="J25" s="74">
        <v>1240</v>
      </c>
      <c r="K25" s="72">
        <v>8</v>
      </c>
      <c r="L25" s="75">
        <f t="shared" si="0"/>
        <v>155</v>
      </c>
      <c r="M25" s="179" t="s">
        <v>289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272</v>
      </c>
      <c r="E26" s="73"/>
      <c r="F26" s="179" t="s">
        <v>282</v>
      </c>
      <c r="G26" s="73" t="s">
        <v>161</v>
      </c>
      <c r="H26" s="81" t="s">
        <v>286</v>
      </c>
      <c r="I26" s="179" t="s">
        <v>148</v>
      </c>
      <c r="J26" s="74">
        <v>1074</v>
      </c>
      <c r="K26" s="72">
        <v>8</v>
      </c>
      <c r="L26" s="75">
        <f t="shared" si="0"/>
        <v>134.25</v>
      </c>
      <c r="M26" s="179" t="s">
        <v>289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272</v>
      </c>
      <c r="E27" s="73"/>
      <c r="F27" s="179" t="s">
        <v>282</v>
      </c>
      <c r="G27" s="73" t="s">
        <v>161</v>
      </c>
      <c r="H27" s="81" t="s">
        <v>164</v>
      </c>
      <c r="I27" s="179" t="s">
        <v>260</v>
      </c>
      <c r="J27" s="74">
        <v>1352</v>
      </c>
      <c r="K27" s="72">
        <v>8</v>
      </c>
      <c r="L27" s="75">
        <f t="shared" si="0"/>
        <v>169</v>
      </c>
      <c r="M27" s="179" t="s">
        <v>290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272</v>
      </c>
      <c r="E28" s="73"/>
      <c r="F28" s="179" t="s">
        <v>282</v>
      </c>
      <c r="G28" s="73" t="s">
        <v>161</v>
      </c>
      <c r="H28" s="81" t="s">
        <v>147</v>
      </c>
      <c r="I28" s="179" t="s">
        <v>260</v>
      </c>
      <c r="J28" s="74">
        <v>1498</v>
      </c>
      <c r="K28" s="72">
        <v>8</v>
      </c>
      <c r="L28" s="75">
        <f t="shared" si="0"/>
        <v>187.25</v>
      </c>
      <c r="M28" s="179" t="s">
        <v>290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272</v>
      </c>
      <c r="E29" s="73"/>
      <c r="F29" s="179" t="s">
        <v>282</v>
      </c>
      <c r="G29" s="73" t="s">
        <v>161</v>
      </c>
      <c r="H29" s="81" t="s">
        <v>149</v>
      </c>
      <c r="I29" s="179" t="s">
        <v>260</v>
      </c>
      <c r="J29" s="74">
        <v>1513</v>
      </c>
      <c r="K29" s="72">
        <v>8</v>
      </c>
      <c r="L29" s="75">
        <f t="shared" si="0"/>
        <v>189.125</v>
      </c>
      <c r="M29" s="179" t="s">
        <v>290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272</v>
      </c>
      <c r="E30" s="73"/>
      <c r="F30" s="179" t="s">
        <v>282</v>
      </c>
      <c r="G30" s="73" t="s">
        <v>161</v>
      </c>
      <c r="H30" s="81" t="s">
        <v>150</v>
      </c>
      <c r="I30" s="179" t="s">
        <v>283</v>
      </c>
      <c r="J30" s="74">
        <v>1421</v>
      </c>
      <c r="K30" s="72">
        <v>8</v>
      </c>
      <c r="L30" s="75">
        <f t="shared" si="0"/>
        <v>177.625</v>
      </c>
      <c r="M30" s="179" t="s">
        <v>291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272</v>
      </c>
      <c r="E31" s="73"/>
      <c r="F31" s="179" t="s">
        <v>282</v>
      </c>
      <c r="G31" s="73" t="s">
        <v>161</v>
      </c>
      <c r="H31" s="81" t="s">
        <v>259</v>
      </c>
      <c r="I31" s="179" t="s">
        <v>283</v>
      </c>
      <c r="J31" s="74">
        <v>1337</v>
      </c>
      <c r="K31" s="72">
        <v>8</v>
      </c>
      <c r="L31" s="75">
        <f t="shared" si="0"/>
        <v>167.125</v>
      </c>
      <c r="M31" s="179" t="s">
        <v>291</v>
      </c>
      <c r="N31" s="183"/>
    </row>
    <row r="32" spans="1:14" x14ac:dyDescent="0.25">
      <c r="A32" s="72">
        <v>22</v>
      </c>
      <c r="B32" s="72">
        <v>9</v>
      </c>
      <c r="C32" s="72">
        <v>2019</v>
      </c>
      <c r="D32" s="73" t="s">
        <v>272</v>
      </c>
      <c r="E32" s="73"/>
      <c r="F32" s="179" t="s">
        <v>282</v>
      </c>
      <c r="G32" s="73" t="s">
        <v>161</v>
      </c>
      <c r="H32" s="81" t="s">
        <v>287</v>
      </c>
      <c r="I32" s="179" t="s">
        <v>283</v>
      </c>
      <c r="J32" s="74">
        <v>1516</v>
      </c>
      <c r="K32" s="72">
        <v>8</v>
      </c>
      <c r="L32" s="75">
        <f t="shared" si="0"/>
        <v>189.5</v>
      </c>
      <c r="M32" s="179" t="s">
        <v>291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272</v>
      </c>
      <c r="E33" s="73"/>
      <c r="F33" s="179" t="s">
        <v>282</v>
      </c>
      <c r="G33" s="73" t="s">
        <v>161</v>
      </c>
      <c r="H33" s="81" t="s">
        <v>153</v>
      </c>
      <c r="I33" s="179" t="s">
        <v>284</v>
      </c>
      <c r="J33" s="74">
        <v>1435</v>
      </c>
      <c r="K33" s="72">
        <v>8</v>
      </c>
      <c r="L33" s="75">
        <f t="shared" si="0"/>
        <v>179.375</v>
      </c>
      <c r="M33" s="179" t="s">
        <v>292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272</v>
      </c>
      <c r="E34" s="73"/>
      <c r="F34" s="179" t="s">
        <v>282</v>
      </c>
      <c r="G34" s="73" t="s">
        <v>161</v>
      </c>
      <c r="H34" s="81" t="s">
        <v>154</v>
      </c>
      <c r="I34" s="179" t="s">
        <v>284</v>
      </c>
      <c r="J34" s="74">
        <v>1331</v>
      </c>
      <c r="K34" s="72">
        <v>8</v>
      </c>
      <c r="L34" s="75">
        <f t="shared" si="0"/>
        <v>166.375</v>
      </c>
      <c r="M34" s="179" t="s">
        <v>292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272</v>
      </c>
      <c r="E35" s="73"/>
      <c r="F35" s="179" t="s">
        <v>282</v>
      </c>
      <c r="G35" s="73" t="s">
        <v>161</v>
      </c>
      <c r="H35" s="81" t="s">
        <v>151</v>
      </c>
      <c r="I35" s="179" t="s">
        <v>284</v>
      </c>
      <c r="J35" s="74">
        <v>1462</v>
      </c>
      <c r="K35" s="72">
        <v>8</v>
      </c>
      <c r="L35" s="75">
        <f t="shared" si="0"/>
        <v>182.75</v>
      </c>
      <c r="M35" s="179" t="s">
        <v>292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294</v>
      </c>
      <c r="E36" s="73"/>
      <c r="F36" s="182" t="s">
        <v>276</v>
      </c>
      <c r="G36" s="73" t="s">
        <v>158</v>
      </c>
      <c r="H36" s="81" t="s">
        <v>157</v>
      </c>
      <c r="I36" s="182" t="s">
        <v>144</v>
      </c>
      <c r="J36" s="74">
        <v>888</v>
      </c>
      <c r="K36" s="72">
        <v>6</v>
      </c>
      <c r="L36" s="75">
        <f t="shared" si="0"/>
        <v>148</v>
      </c>
      <c r="M36" s="231" t="s">
        <v>296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294</v>
      </c>
      <c r="E37" s="73"/>
      <c r="F37" s="182" t="s">
        <v>298</v>
      </c>
      <c r="G37" s="73" t="s">
        <v>158</v>
      </c>
      <c r="H37" s="81" t="s">
        <v>293</v>
      </c>
      <c r="I37" s="182" t="s">
        <v>144</v>
      </c>
      <c r="J37" s="74">
        <v>1172</v>
      </c>
      <c r="K37" s="72">
        <v>6</v>
      </c>
      <c r="L37" s="75">
        <f t="shared" si="0"/>
        <v>195.33333333333334</v>
      </c>
      <c r="M37" s="231" t="s">
        <v>296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306</v>
      </c>
      <c r="E38" s="73"/>
      <c r="F38" s="187" t="s">
        <v>266</v>
      </c>
      <c r="G38" s="73" t="s">
        <v>305</v>
      </c>
      <c r="H38" s="81" t="s">
        <v>143</v>
      </c>
      <c r="I38" s="186" t="s">
        <v>144</v>
      </c>
      <c r="J38" s="74">
        <v>2863</v>
      </c>
      <c r="K38" s="72">
        <v>16</v>
      </c>
      <c r="L38" s="75">
        <f t="shared" si="0"/>
        <v>178.9375</v>
      </c>
      <c r="M38" s="187" t="s">
        <v>307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306</v>
      </c>
      <c r="E39" s="73"/>
      <c r="F39" s="187" t="s">
        <v>266</v>
      </c>
      <c r="G39" s="73" t="s">
        <v>305</v>
      </c>
      <c r="H39" s="81" t="s">
        <v>152</v>
      </c>
      <c r="I39" s="186" t="s">
        <v>144</v>
      </c>
      <c r="J39" s="74">
        <v>2272</v>
      </c>
      <c r="K39" s="72">
        <v>16</v>
      </c>
      <c r="L39" s="75">
        <f t="shared" si="0"/>
        <v>142</v>
      </c>
      <c r="M39" s="187" t="s">
        <v>307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308</v>
      </c>
      <c r="E40" s="73"/>
      <c r="F40" s="188" t="s">
        <v>27</v>
      </c>
      <c r="G40" s="73" t="s">
        <v>309</v>
      </c>
      <c r="H40" s="81" t="s">
        <v>159</v>
      </c>
      <c r="I40" s="188" t="s">
        <v>144</v>
      </c>
      <c r="J40" s="74">
        <v>1214</v>
      </c>
      <c r="K40" s="72">
        <v>9</v>
      </c>
      <c r="L40" s="75">
        <f t="shared" si="0"/>
        <v>134.88888888888889</v>
      </c>
      <c r="M40" s="231" t="s">
        <v>296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308</v>
      </c>
      <c r="E41" s="73"/>
      <c r="F41" s="188" t="s">
        <v>27</v>
      </c>
      <c r="G41" s="73" t="s">
        <v>309</v>
      </c>
      <c r="H41" s="81" t="s">
        <v>286</v>
      </c>
      <c r="I41" s="188" t="s">
        <v>144</v>
      </c>
      <c r="J41" s="74">
        <v>1397</v>
      </c>
      <c r="K41" s="72">
        <v>9</v>
      </c>
      <c r="L41" s="75">
        <f t="shared" si="0"/>
        <v>155.22222222222223</v>
      </c>
      <c r="M41" s="231" t="s">
        <v>296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308</v>
      </c>
      <c r="E42" s="73"/>
      <c r="F42" s="188" t="s">
        <v>27</v>
      </c>
      <c r="G42" s="73" t="s">
        <v>309</v>
      </c>
      <c r="H42" s="81" t="s">
        <v>160</v>
      </c>
      <c r="I42" s="188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310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308</v>
      </c>
      <c r="E43" s="73"/>
      <c r="F43" s="188" t="s">
        <v>27</v>
      </c>
      <c r="G43" s="73" t="s">
        <v>309</v>
      </c>
      <c r="H43" s="81" t="s">
        <v>154</v>
      </c>
      <c r="I43" s="188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310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322</v>
      </c>
      <c r="E44" s="73"/>
      <c r="F44" s="191" t="s">
        <v>27</v>
      </c>
      <c r="G44" s="73" t="s">
        <v>319</v>
      </c>
      <c r="H44" s="81" t="s">
        <v>143</v>
      </c>
      <c r="I44" s="191" t="s">
        <v>144</v>
      </c>
      <c r="J44" s="74">
        <v>2503</v>
      </c>
      <c r="K44" s="72">
        <v>14</v>
      </c>
      <c r="L44" s="75">
        <f t="shared" si="0"/>
        <v>178.78571428571428</v>
      </c>
      <c r="M44" s="193" t="s">
        <v>317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322</v>
      </c>
      <c r="E45" s="73"/>
      <c r="F45" s="191" t="s">
        <v>27</v>
      </c>
      <c r="G45" s="73" t="s">
        <v>319</v>
      </c>
      <c r="H45" s="81" t="s">
        <v>155</v>
      </c>
      <c r="I45" s="191" t="s">
        <v>144</v>
      </c>
      <c r="J45" s="74">
        <v>2456</v>
      </c>
      <c r="K45" s="72">
        <v>14</v>
      </c>
      <c r="L45" s="75">
        <f t="shared" si="0"/>
        <v>175.42857142857142</v>
      </c>
      <c r="M45" s="193" t="s">
        <v>317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322</v>
      </c>
      <c r="E46" s="73"/>
      <c r="F46" s="191" t="s">
        <v>27</v>
      </c>
      <c r="G46" s="73" t="s">
        <v>319</v>
      </c>
      <c r="H46" s="81" t="s">
        <v>149</v>
      </c>
      <c r="I46" s="191" t="s">
        <v>148</v>
      </c>
      <c r="J46" s="74">
        <v>1437</v>
      </c>
      <c r="K46" s="72">
        <v>8</v>
      </c>
      <c r="L46" s="75">
        <f t="shared" si="0"/>
        <v>179.625</v>
      </c>
      <c r="M46" s="191" t="s">
        <v>262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322</v>
      </c>
      <c r="E47" s="73"/>
      <c r="F47" s="191" t="s">
        <v>27</v>
      </c>
      <c r="G47" s="73" t="s">
        <v>319</v>
      </c>
      <c r="H47" s="81" t="s">
        <v>151</v>
      </c>
      <c r="I47" s="191" t="s">
        <v>148</v>
      </c>
      <c r="J47" s="74">
        <v>1387</v>
      </c>
      <c r="K47" s="72">
        <v>8</v>
      </c>
      <c r="L47" s="75">
        <f t="shared" si="0"/>
        <v>173.375</v>
      </c>
      <c r="M47" s="191" t="s">
        <v>262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323</v>
      </c>
      <c r="E48" s="73"/>
      <c r="F48" s="191" t="s">
        <v>27</v>
      </c>
      <c r="G48" s="73" t="s">
        <v>142</v>
      </c>
      <c r="H48" s="81" t="s">
        <v>147</v>
      </c>
      <c r="I48" s="191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310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323</v>
      </c>
      <c r="E49" s="73"/>
      <c r="F49" s="191" t="s">
        <v>27</v>
      </c>
      <c r="G49" s="73" t="s">
        <v>142</v>
      </c>
      <c r="H49" s="81" t="s">
        <v>259</v>
      </c>
      <c r="I49" s="191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310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323</v>
      </c>
      <c r="E50" s="73"/>
      <c r="F50" s="191" t="s">
        <v>27</v>
      </c>
      <c r="G50" s="73" t="s">
        <v>142</v>
      </c>
      <c r="H50" s="81" t="s">
        <v>424</v>
      </c>
      <c r="I50" s="191" t="s">
        <v>148</v>
      </c>
      <c r="J50" s="74">
        <v>1559</v>
      </c>
      <c r="K50" s="72">
        <v>9</v>
      </c>
      <c r="L50" s="75">
        <f t="shared" si="0"/>
        <v>173.22222222222223</v>
      </c>
      <c r="M50" s="193" t="s">
        <v>317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323</v>
      </c>
      <c r="E51" s="73"/>
      <c r="F51" s="191" t="s">
        <v>27</v>
      </c>
      <c r="G51" s="73" t="s">
        <v>142</v>
      </c>
      <c r="H51" s="81" t="s">
        <v>164</v>
      </c>
      <c r="I51" s="191" t="s">
        <v>148</v>
      </c>
      <c r="J51" s="74">
        <v>1476</v>
      </c>
      <c r="K51" s="72">
        <v>9</v>
      </c>
      <c r="L51" s="75">
        <f t="shared" si="0"/>
        <v>164</v>
      </c>
      <c r="M51" s="193" t="s">
        <v>317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323</v>
      </c>
      <c r="E52" s="73"/>
      <c r="F52" s="191" t="s">
        <v>27</v>
      </c>
      <c r="G52" s="73" t="s">
        <v>142</v>
      </c>
      <c r="H52" s="81" t="s">
        <v>157</v>
      </c>
      <c r="I52" s="191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324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323</v>
      </c>
      <c r="E53" s="73"/>
      <c r="F53" s="191" t="s">
        <v>27</v>
      </c>
      <c r="G53" s="73" t="s">
        <v>142</v>
      </c>
      <c r="H53" s="81" t="s">
        <v>153</v>
      </c>
      <c r="I53" s="191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324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323</v>
      </c>
      <c r="E54" s="73"/>
      <c r="F54" s="191" t="s">
        <v>27</v>
      </c>
      <c r="G54" s="73" t="s">
        <v>142</v>
      </c>
      <c r="H54" s="81" t="s">
        <v>146</v>
      </c>
      <c r="I54" s="191" t="s">
        <v>148</v>
      </c>
      <c r="J54" s="74">
        <v>1642</v>
      </c>
      <c r="K54" s="72">
        <v>9</v>
      </c>
      <c r="L54" s="75">
        <f t="shared" si="0"/>
        <v>182.44444444444446</v>
      </c>
      <c r="M54" s="231" t="s">
        <v>296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323</v>
      </c>
      <c r="E55" s="73"/>
      <c r="F55" s="191" t="s">
        <v>27</v>
      </c>
      <c r="G55" s="73" t="s">
        <v>142</v>
      </c>
      <c r="H55" s="81" t="s">
        <v>156</v>
      </c>
      <c r="I55" s="191" t="s">
        <v>148</v>
      </c>
      <c r="J55" s="74">
        <v>1664</v>
      </c>
      <c r="K55" s="72">
        <v>9</v>
      </c>
      <c r="L55" s="75">
        <f t="shared" si="0"/>
        <v>184.88888888888889</v>
      </c>
      <c r="M55" s="231" t="s">
        <v>296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323</v>
      </c>
      <c r="E56" s="73"/>
      <c r="F56" s="191" t="s">
        <v>27</v>
      </c>
      <c r="G56" s="73" t="s">
        <v>142</v>
      </c>
      <c r="H56" s="81" t="s">
        <v>293</v>
      </c>
      <c r="I56" s="191" t="s">
        <v>260</v>
      </c>
      <c r="J56" s="74">
        <v>1577</v>
      </c>
      <c r="K56" s="72">
        <v>9</v>
      </c>
      <c r="L56" s="75">
        <f t="shared" ref="L56:L122" si="1">J56/K56</f>
        <v>175.22222222222223</v>
      </c>
      <c r="M56" s="191" t="s">
        <v>290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323</v>
      </c>
      <c r="E57" s="73"/>
      <c r="F57" s="191" t="s">
        <v>27</v>
      </c>
      <c r="G57" s="73" t="s">
        <v>142</v>
      </c>
      <c r="H57" s="81" t="s">
        <v>150</v>
      </c>
      <c r="I57" s="191" t="s">
        <v>260</v>
      </c>
      <c r="J57" s="74">
        <v>1703</v>
      </c>
      <c r="K57" s="72">
        <v>9</v>
      </c>
      <c r="L57" s="75">
        <f t="shared" si="1"/>
        <v>189.22222222222223</v>
      </c>
      <c r="M57" s="191" t="s">
        <v>290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7" t="s">
        <v>343</v>
      </c>
      <c r="G58" s="73" t="s">
        <v>163</v>
      </c>
      <c r="H58" s="81" t="s">
        <v>143</v>
      </c>
      <c r="I58" s="197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352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7" t="s">
        <v>343</v>
      </c>
      <c r="G59" s="73" t="s">
        <v>163</v>
      </c>
      <c r="H59" s="81" t="s">
        <v>149</v>
      </c>
      <c r="I59" s="197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352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7" t="s">
        <v>343</v>
      </c>
      <c r="G60" s="73" t="s">
        <v>163</v>
      </c>
      <c r="H60" s="81" t="s">
        <v>157</v>
      </c>
      <c r="I60" s="197"/>
      <c r="J60" s="74">
        <v>3087</v>
      </c>
      <c r="K60" s="72">
        <v>18</v>
      </c>
      <c r="L60" s="75">
        <f t="shared" si="1"/>
        <v>171.5</v>
      </c>
      <c r="M60" s="76" t="s">
        <v>352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7" t="s">
        <v>343</v>
      </c>
      <c r="G61" s="73" t="s">
        <v>163</v>
      </c>
      <c r="H61" s="81" t="s">
        <v>147</v>
      </c>
      <c r="I61" s="197"/>
      <c r="J61" s="74">
        <v>3156</v>
      </c>
      <c r="K61" s="72">
        <v>18</v>
      </c>
      <c r="L61" s="75">
        <f t="shared" si="1"/>
        <v>175.33333333333334</v>
      </c>
      <c r="M61" s="76" t="s">
        <v>352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7" t="s">
        <v>343</v>
      </c>
      <c r="G62" s="73" t="s">
        <v>163</v>
      </c>
      <c r="H62" s="81" t="s">
        <v>162</v>
      </c>
      <c r="I62" s="197"/>
      <c r="J62" s="74">
        <v>2793</v>
      </c>
      <c r="K62" s="72">
        <v>18</v>
      </c>
      <c r="L62" s="75">
        <f t="shared" si="1"/>
        <v>155.16666666666666</v>
      </c>
      <c r="M62" s="76" t="s">
        <v>352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354</v>
      </c>
      <c r="E63" s="73"/>
      <c r="F63" s="201" t="s">
        <v>355</v>
      </c>
      <c r="G63" s="73" t="s">
        <v>142</v>
      </c>
      <c r="H63" s="81" t="s">
        <v>146</v>
      </c>
      <c r="I63" s="201" t="s">
        <v>144</v>
      </c>
      <c r="J63" s="74">
        <v>2828</v>
      </c>
      <c r="K63" s="72">
        <v>15</v>
      </c>
      <c r="L63" s="75">
        <f t="shared" si="1"/>
        <v>188.53333333333333</v>
      </c>
      <c r="M63" s="201" t="s">
        <v>356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354</v>
      </c>
      <c r="E64" s="73"/>
      <c r="F64" s="201" t="s">
        <v>355</v>
      </c>
      <c r="G64" s="73" t="s">
        <v>142</v>
      </c>
      <c r="H64" s="81" t="s">
        <v>293</v>
      </c>
      <c r="I64" s="201" t="s">
        <v>144</v>
      </c>
      <c r="J64" s="74">
        <v>2644</v>
      </c>
      <c r="K64" s="72">
        <v>15</v>
      </c>
      <c r="L64" s="75">
        <f t="shared" si="1"/>
        <v>176.26666666666668</v>
      </c>
      <c r="M64" s="201" t="s">
        <v>356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354</v>
      </c>
      <c r="E65" s="73"/>
      <c r="F65" s="201" t="s">
        <v>355</v>
      </c>
      <c r="G65" s="73" t="s">
        <v>142</v>
      </c>
      <c r="H65" s="81" t="s">
        <v>150</v>
      </c>
      <c r="I65" s="201" t="s">
        <v>148</v>
      </c>
      <c r="J65" s="74">
        <v>2783</v>
      </c>
      <c r="K65" s="72">
        <v>15</v>
      </c>
      <c r="L65" s="75">
        <f t="shared" si="1"/>
        <v>185.53333333333333</v>
      </c>
      <c r="M65" s="201" t="s">
        <v>357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354</v>
      </c>
      <c r="E66" s="73"/>
      <c r="F66" s="201" t="s">
        <v>355</v>
      </c>
      <c r="G66" s="73" t="s">
        <v>142</v>
      </c>
      <c r="H66" s="81" t="s">
        <v>259</v>
      </c>
      <c r="I66" s="201" t="s">
        <v>148</v>
      </c>
      <c r="J66" s="74">
        <v>2612</v>
      </c>
      <c r="K66" s="72">
        <v>15</v>
      </c>
      <c r="L66" s="75">
        <f t="shared" si="1"/>
        <v>174.13333333333333</v>
      </c>
      <c r="M66" s="201" t="s">
        <v>357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354</v>
      </c>
      <c r="E67" s="73"/>
      <c r="F67" s="201" t="s">
        <v>355</v>
      </c>
      <c r="G67" s="73" t="s">
        <v>142</v>
      </c>
      <c r="H67" s="81" t="s">
        <v>152</v>
      </c>
      <c r="I67" s="197"/>
      <c r="J67" s="74">
        <v>2304</v>
      </c>
      <c r="K67" s="72">
        <v>15</v>
      </c>
      <c r="L67" s="75">
        <f t="shared" si="1"/>
        <v>153.6</v>
      </c>
      <c r="M67" s="201" t="s">
        <v>358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363</v>
      </c>
      <c r="E68" s="73"/>
      <c r="F68" s="205" t="s">
        <v>266</v>
      </c>
      <c r="G68" s="73" t="s">
        <v>161</v>
      </c>
      <c r="H68" s="81" t="s">
        <v>162</v>
      </c>
      <c r="I68" s="205"/>
      <c r="J68" s="74">
        <v>1897</v>
      </c>
      <c r="K68" s="72">
        <v>11</v>
      </c>
      <c r="L68" s="75">
        <f t="shared" si="1"/>
        <v>172.45454545454547</v>
      </c>
      <c r="M68" s="231" t="s">
        <v>364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374</v>
      </c>
      <c r="E69" s="73"/>
      <c r="F69" s="207" t="s">
        <v>375</v>
      </c>
      <c r="G69" s="73" t="s">
        <v>142</v>
      </c>
      <c r="H69" s="81" t="s">
        <v>143</v>
      </c>
      <c r="I69" s="207"/>
      <c r="J69" s="74">
        <v>1899</v>
      </c>
      <c r="K69" s="72">
        <v>11</v>
      </c>
      <c r="L69" s="75">
        <f t="shared" si="1"/>
        <v>172.63636363636363</v>
      </c>
      <c r="M69" s="193" t="s">
        <v>317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374</v>
      </c>
      <c r="E70" s="73"/>
      <c r="F70" s="207" t="s">
        <v>375</v>
      </c>
      <c r="G70" s="73" t="s">
        <v>142</v>
      </c>
      <c r="H70" s="81" t="s">
        <v>155</v>
      </c>
      <c r="I70" s="207"/>
      <c r="J70" s="74">
        <v>924</v>
      </c>
      <c r="K70" s="72">
        <v>6</v>
      </c>
      <c r="L70" s="75">
        <f t="shared" si="1"/>
        <v>154</v>
      </c>
      <c r="M70" s="193" t="s">
        <v>317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374</v>
      </c>
      <c r="E71" s="73"/>
      <c r="F71" s="207" t="s">
        <v>375</v>
      </c>
      <c r="G71" s="73" t="s">
        <v>142</v>
      </c>
      <c r="H71" s="81" t="s">
        <v>259</v>
      </c>
      <c r="I71" s="207"/>
      <c r="J71" s="74">
        <v>1313</v>
      </c>
      <c r="K71" s="72">
        <v>8</v>
      </c>
      <c r="L71" s="75">
        <f t="shared" si="1"/>
        <v>164.125</v>
      </c>
      <c r="M71" s="193" t="s">
        <v>317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374</v>
      </c>
      <c r="E72" s="73"/>
      <c r="F72" s="207" t="s">
        <v>375</v>
      </c>
      <c r="G72" s="73" t="s">
        <v>142</v>
      </c>
      <c r="H72" s="81" t="s">
        <v>424</v>
      </c>
      <c r="I72" s="207"/>
      <c r="J72" s="74">
        <v>1491</v>
      </c>
      <c r="K72" s="72">
        <v>9</v>
      </c>
      <c r="L72" s="75">
        <f t="shared" si="1"/>
        <v>165.66666666666666</v>
      </c>
      <c r="M72" s="193" t="s">
        <v>317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374</v>
      </c>
      <c r="E73" s="73"/>
      <c r="F73" s="207" t="s">
        <v>375</v>
      </c>
      <c r="G73" s="73" t="s">
        <v>142</v>
      </c>
      <c r="H73" s="81" t="s">
        <v>147</v>
      </c>
      <c r="I73" s="207"/>
      <c r="J73" s="74">
        <v>1655</v>
      </c>
      <c r="K73" s="72">
        <v>10</v>
      </c>
      <c r="L73" s="75">
        <f t="shared" si="1"/>
        <v>165.5</v>
      </c>
      <c r="M73" s="193" t="s">
        <v>317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376</v>
      </c>
      <c r="E74" s="73"/>
      <c r="F74" s="207" t="s">
        <v>375</v>
      </c>
      <c r="G74" s="73" t="s">
        <v>161</v>
      </c>
      <c r="H74" s="81" t="s">
        <v>167</v>
      </c>
      <c r="I74" s="207"/>
      <c r="J74" s="74">
        <v>1114</v>
      </c>
      <c r="K74" s="72">
        <v>7</v>
      </c>
      <c r="L74" s="75">
        <f t="shared" si="1"/>
        <v>159.14285714285714</v>
      </c>
      <c r="M74" s="207" t="s">
        <v>288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376</v>
      </c>
      <c r="E75" s="73"/>
      <c r="F75" s="207" t="s">
        <v>375</v>
      </c>
      <c r="G75" s="73" t="s">
        <v>161</v>
      </c>
      <c r="H75" s="81" t="s">
        <v>164</v>
      </c>
      <c r="I75" s="207"/>
      <c r="J75" s="74">
        <v>917</v>
      </c>
      <c r="K75" s="72">
        <v>6</v>
      </c>
      <c r="L75" s="75">
        <f t="shared" si="1"/>
        <v>152.83333333333334</v>
      </c>
      <c r="M75" s="210" t="s">
        <v>288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376</v>
      </c>
      <c r="E76" s="73"/>
      <c r="F76" s="207" t="s">
        <v>375</v>
      </c>
      <c r="G76" s="73" t="s">
        <v>161</v>
      </c>
      <c r="H76" s="81" t="s">
        <v>168</v>
      </c>
      <c r="I76" s="207"/>
      <c r="J76" s="74">
        <v>534</v>
      </c>
      <c r="K76" s="72">
        <v>4</v>
      </c>
      <c r="L76" s="75">
        <f t="shared" si="1"/>
        <v>133.5</v>
      </c>
      <c r="M76" s="210" t="s">
        <v>288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376</v>
      </c>
      <c r="E77" s="73"/>
      <c r="F77" s="207" t="s">
        <v>375</v>
      </c>
      <c r="G77" s="73" t="s">
        <v>161</v>
      </c>
      <c r="H77" s="81" t="s">
        <v>152</v>
      </c>
      <c r="I77" s="207"/>
      <c r="J77" s="74">
        <v>929</v>
      </c>
      <c r="K77" s="72">
        <v>6</v>
      </c>
      <c r="L77" s="75">
        <f t="shared" si="1"/>
        <v>154.83333333333334</v>
      </c>
      <c r="M77" s="210" t="s">
        <v>288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376</v>
      </c>
      <c r="E78" s="73"/>
      <c r="F78" s="207" t="s">
        <v>375</v>
      </c>
      <c r="G78" s="73" t="s">
        <v>161</v>
      </c>
      <c r="H78" s="81" t="s">
        <v>162</v>
      </c>
      <c r="I78" s="207"/>
      <c r="J78" s="74">
        <v>738</v>
      </c>
      <c r="K78" s="72">
        <v>5</v>
      </c>
      <c r="L78" s="75">
        <f t="shared" si="1"/>
        <v>147.6</v>
      </c>
      <c r="M78" s="210" t="s">
        <v>288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393</v>
      </c>
      <c r="E79" s="73"/>
      <c r="F79" s="209" t="s">
        <v>392</v>
      </c>
      <c r="G79" s="73" t="s">
        <v>258</v>
      </c>
      <c r="H79" s="81" t="s">
        <v>157</v>
      </c>
      <c r="I79" s="209" t="s">
        <v>144</v>
      </c>
      <c r="J79" s="74">
        <v>1273</v>
      </c>
      <c r="K79" s="72">
        <v>7</v>
      </c>
      <c r="L79" s="75">
        <f t="shared" si="1"/>
        <v>181.85714285714286</v>
      </c>
      <c r="M79" s="231" t="s">
        <v>296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393</v>
      </c>
      <c r="E80" s="73"/>
      <c r="F80" s="209" t="s">
        <v>392</v>
      </c>
      <c r="G80" s="73" t="s">
        <v>258</v>
      </c>
      <c r="H80" s="81" t="s">
        <v>169</v>
      </c>
      <c r="I80" s="209" t="s">
        <v>144</v>
      </c>
      <c r="J80" s="74">
        <v>1381</v>
      </c>
      <c r="K80" s="72">
        <v>7</v>
      </c>
      <c r="L80" s="75">
        <f t="shared" si="1"/>
        <v>197.28571428571428</v>
      </c>
      <c r="M80" s="231" t="s">
        <v>296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393</v>
      </c>
      <c r="E81" s="73"/>
      <c r="F81" s="209" t="s">
        <v>392</v>
      </c>
      <c r="G81" s="73" t="s">
        <v>258</v>
      </c>
      <c r="H81" s="81" t="s">
        <v>151</v>
      </c>
      <c r="I81" s="209" t="s">
        <v>144</v>
      </c>
      <c r="J81" s="74">
        <v>681</v>
      </c>
      <c r="K81" s="72">
        <v>4</v>
      </c>
      <c r="L81" s="75">
        <f t="shared" si="1"/>
        <v>170.25</v>
      </c>
      <c r="M81" s="231" t="s">
        <v>296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393</v>
      </c>
      <c r="E82" s="73"/>
      <c r="F82" s="209" t="s">
        <v>392</v>
      </c>
      <c r="G82" s="73" t="s">
        <v>258</v>
      </c>
      <c r="H82" s="81" t="s">
        <v>153</v>
      </c>
      <c r="I82" s="209" t="s">
        <v>144</v>
      </c>
      <c r="J82" s="74">
        <v>1272</v>
      </c>
      <c r="K82" s="72">
        <v>7</v>
      </c>
      <c r="L82" s="75">
        <f t="shared" si="1"/>
        <v>181.71428571428572</v>
      </c>
      <c r="M82" s="231" t="s">
        <v>296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393</v>
      </c>
      <c r="E83" s="73"/>
      <c r="F83" s="209" t="s">
        <v>392</v>
      </c>
      <c r="G83" s="73" t="s">
        <v>258</v>
      </c>
      <c r="H83" s="81" t="s">
        <v>150</v>
      </c>
      <c r="I83" s="209" t="s">
        <v>144</v>
      </c>
      <c r="J83" s="74">
        <v>553</v>
      </c>
      <c r="K83" s="72">
        <v>3</v>
      </c>
      <c r="L83" s="75">
        <f t="shared" si="1"/>
        <v>184.33333333333334</v>
      </c>
      <c r="M83" s="231" t="s">
        <v>296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393</v>
      </c>
      <c r="E84" s="73"/>
      <c r="F84" s="209" t="s">
        <v>392</v>
      </c>
      <c r="G84" s="73" t="s">
        <v>258</v>
      </c>
      <c r="H84" s="81" t="s">
        <v>149</v>
      </c>
      <c r="I84" s="209" t="s">
        <v>144</v>
      </c>
      <c r="J84" s="74">
        <v>1393</v>
      </c>
      <c r="K84" s="72">
        <v>7</v>
      </c>
      <c r="L84" s="75">
        <f t="shared" si="1"/>
        <v>199</v>
      </c>
      <c r="M84" s="231" t="s">
        <v>296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393</v>
      </c>
      <c r="E85" s="73"/>
      <c r="F85" s="209" t="s">
        <v>392</v>
      </c>
      <c r="G85" s="73" t="s">
        <v>258</v>
      </c>
      <c r="H85" s="81" t="s">
        <v>170</v>
      </c>
      <c r="I85" s="209" t="s">
        <v>148</v>
      </c>
      <c r="J85" s="74">
        <v>1165</v>
      </c>
      <c r="K85" s="72">
        <v>7</v>
      </c>
      <c r="L85" s="75">
        <f t="shared" si="1"/>
        <v>166.42857142857142</v>
      </c>
      <c r="M85" s="211" t="s">
        <v>291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393</v>
      </c>
      <c r="E86" s="73"/>
      <c r="F86" s="209" t="s">
        <v>392</v>
      </c>
      <c r="G86" s="73" t="s">
        <v>258</v>
      </c>
      <c r="H86" s="81" t="s">
        <v>146</v>
      </c>
      <c r="I86" s="209" t="s">
        <v>148</v>
      </c>
      <c r="J86" s="74">
        <v>1354</v>
      </c>
      <c r="K86" s="72">
        <v>7</v>
      </c>
      <c r="L86" s="75">
        <f t="shared" si="1"/>
        <v>193.42857142857142</v>
      </c>
      <c r="M86" s="211" t="s">
        <v>291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393</v>
      </c>
      <c r="E87" s="73"/>
      <c r="F87" s="209" t="s">
        <v>392</v>
      </c>
      <c r="G87" s="73" t="s">
        <v>258</v>
      </c>
      <c r="H87" s="81" t="s">
        <v>156</v>
      </c>
      <c r="I87" s="209" t="s">
        <v>148</v>
      </c>
      <c r="J87" s="74">
        <v>792</v>
      </c>
      <c r="K87" s="72">
        <v>5</v>
      </c>
      <c r="L87" s="75">
        <f t="shared" si="1"/>
        <v>158.4</v>
      </c>
      <c r="M87" s="211" t="s">
        <v>291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393</v>
      </c>
      <c r="E88" s="73"/>
      <c r="F88" s="209" t="s">
        <v>392</v>
      </c>
      <c r="G88" s="73" t="s">
        <v>258</v>
      </c>
      <c r="H88" s="81" t="s">
        <v>145</v>
      </c>
      <c r="I88" s="209" t="s">
        <v>148</v>
      </c>
      <c r="J88" s="74">
        <v>825</v>
      </c>
      <c r="K88" s="72">
        <v>5</v>
      </c>
      <c r="L88" s="75">
        <f t="shared" si="1"/>
        <v>165</v>
      </c>
      <c r="M88" s="211" t="s">
        <v>291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393</v>
      </c>
      <c r="E89" s="73"/>
      <c r="F89" s="209" t="s">
        <v>392</v>
      </c>
      <c r="G89" s="73" t="s">
        <v>258</v>
      </c>
      <c r="H89" s="81" t="s">
        <v>171</v>
      </c>
      <c r="I89" s="209" t="s">
        <v>148</v>
      </c>
      <c r="J89" s="74">
        <v>641</v>
      </c>
      <c r="K89" s="72">
        <v>4</v>
      </c>
      <c r="L89" s="75">
        <f t="shared" si="1"/>
        <v>160.25</v>
      </c>
      <c r="M89" s="211" t="s">
        <v>291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393</v>
      </c>
      <c r="E90" s="73"/>
      <c r="F90" s="209" t="s">
        <v>392</v>
      </c>
      <c r="G90" s="73" t="s">
        <v>258</v>
      </c>
      <c r="H90" s="81" t="s">
        <v>173</v>
      </c>
      <c r="I90" s="209" t="s">
        <v>148</v>
      </c>
      <c r="J90" s="74">
        <v>1288</v>
      </c>
      <c r="K90" s="72">
        <v>7</v>
      </c>
      <c r="L90" s="75">
        <f t="shared" si="1"/>
        <v>184</v>
      </c>
      <c r="M90" s="211" t="s">
        <v>291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394</v>
      </c>
      <c r="E91" s="73"/>
      <c r="F91" s="209" t="s">
        <v>392</v>
      </c>
      <c r="G91" s="73" t="s">
        <v>309</v>
      </c>
      <c r="H91" s="81" t="s">
        <v>395</v>
      </c>
      <c r="I91" s="209"/>
      <c r="J91" s="74">
        <v>753</v>
      </c>
      <c r="K91" s="72">
        <v>5</v>
      </c>
      <c r="L91" s="75">
        <f t="shared" si="1"/>
        <v>150.6</v>
      </c>
      <c r="M91" s="231" t="s">
        <v>296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394</v>
      </c>
      <c r="E92" s="73"/>
      <c r="F92" s="210" t="s">
        <v>392</v>
      </c>
      <c r="G92" s="73" t="s">
        <v>309</v>
      </c>
      <c r="H92" s="81" t="s">
        <v>404</v>
      </c>
      <c r="I92" s="210"/>
      <c r="J92" s="74">
        <v>614</v>
      </c>
      <c r="K92" s="72">
        <v>5</v>
      </c>
      <c r="L92" s="75">
        <f t="shared" si="1"/>
        <v>122.8</v>
      </c>
      <c r="M92" s="231" t="s">
        <v>296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394</v>
      </c>
      <c r="E93" s="73"/>
      <c r="F93" s="209" t="s">
        <v>392</v>
      </c>
      <c r="G93" s="73" t="s">
        <v>309</v>
      </c>
      <c r="H93" s="81" t="s">
        <v>287</v>
      </c>
      <c r="I93" s="209"/>
      <c r="J93" s="74">
        <v>796</v>
      </c>
      <c r="K93" s="72">
        <v>5</v>
      </c>
      <c r="L93" s="75">
        <f t="shared" si="1"/>
        <v>159.19999999999999</v>
      </c>
      <c r="M93" s="231" t="s">
        <v>296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394</v>
      </c>
      <c r="E94" s="73"/>
      <c r="F94" s="209" t="s">
        <v>392</v>
      </c>
      <c r="G94" s="73" t="s">
        <v>309</v>
      </c>
      <c r="H94" s="81" t="s">
        <v>172</v>
      </c>
      <c r="I94" s="209"/>
      <c r="J94" s="74">
        <v>732</v>
      </c>
      <c r="K94" s="72">
        <v>5</v>
      </c>
      <c r="L94" s="75">
        <f t="shared" si="1"/>
        <v>146.4</v>
      </c>
      <c r="M94" s="231" t="s">
        <v>296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394</v>
      </c>
      <c r="E95" s="73"/>
      <c r="F95" s="209" t="s">
        <v>392</v>
      </c>
      <c r="G95" s="73" t="s">
        <v>309</v>
      </c>
      <c r="H95" s="81" t="s">
        <v>396</v>
      </c>
      <c r="I95" s="209"/>
      <c r="J95" s="74">
        <v>732</v>
      </c>
      <c r="K95" s="72">
        <v>5</v>
      </c>
      <c r="L95" s="75">
        <f t="shared" si="1"/>
        <v>146.4</v>
      </c>
      <c r="M95" s="231" t="s">
        <v>296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397</v>
      </c>
      <c r="E96" s="73"/>
      <c r="F96" s="209" t="s">
        <v>276</v>
      </c>
      <c r="G96" s="73" t="s">
        <v>142</v>
      </c>
      <c r="H96" s="81" t="s">
        <v>286</v>
      </c>
      <c r="I96" s="209"/>
      <c r="J96" s="74">
        <v>869</v>
      </c>
      <c r="K96" s="72">
        <v>7</v>
      </c>
      <c r="L96" s="75">
        <f t="shared" si="1"/>
        <v>124.14285714285714</v>
      </c>
      <c r="M96" s="193" t="s">
        <v>317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397</v>
      </c>
      <c r="E97" s="73"/>
      <c r="F97" s="209" t="s">
        <v>276</v>
      </c>
      <c r="G97" s="73" t="s">
        <v>142</v>
      </c>
      <c r="H97" s="81" t="s">
        <v>159</v>
      </c>
      <c r="I97" s="209"/>
      <c r="J97" s="74">
        <v>497</v>
      </c>
      <c r="K97" s="72">
        <v>4</v>
      </c>
      <c r="L97" s="75">
        <f t="shared" si="1"/>
        <v>124.25</v>
      </c>
      <c r="M97" s="193" t="s">
        <v>317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397</v>
      </c>
      <c r="E98" s="73"/>
      <c r="F98" s="209" t="s">
        <v>276</v>
      </c>
      <c r="G98" s="73" t="s">
        <v>142</v>
      </c>
      <c r="H98" s="81" t="s">
        <v>160</v>
      </c>
      <c r="I98" s="209"/>
      <c r="J98" s="74">
        <v>835</v>
      </c>
      <c r="K98" s="72">
        <v>7</v>
      </c>
      <c r="L98" s="75">
        <f t="shared" si="1"/>
        <v>119.28571428571429</v>
      </c>
      <c r="M98" s="193" t="s">
        <v>317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397</v>
      </c>
      <c r="E99" s="73"/>
      <c r="F99" s="210" t="s">
        <v>276</v>
      </c>
      <c r="G99" s="73" t="s">
        <v>142</v>
      </c>
      <c r="H99" s="81" t="s">
        <v>154</v>
      </c>
      <c r="I99" s="209"/>
      <c r="J99" s="74">
        <v>1604</v>
      </c>
      <c r="K99" s="72">
        <v>9</v>
      </c>
      <c r="L99" s="75">
        <f t="shared" si="1"/>
        <v>178.22222222222223</v>
      </c>
      <c r="M99" s="193" t="s">
        <v>317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427</v>
      </c>
      <c r="E100" s="73"/>
      <c r="F100" s="215" t="s">
        <v>27</v>
      </c>
      <c r="G100" s="73" t="s">
        <v>428</v>
      </c>
      <c r="H100" s="81" t="s">
        <v>143</v>
      </c>
      <c r="I100" s="215"/>
      <c r="J100" s="74">
        <v>1431</v>
      </c>
      <c r="K100" s="72">
        <v>8</v>
      </c>
      <c r="L100" s="75">
        <f t="shared" si="1"/>
        <v>178.875</v>
      </c>
      <c r="M100" s="215" t="s">
        <v>356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427</v>
      </c>
      <c r="E101" s="73"/>
      <c r="F101" s="215" t="s">
        <v>27</v>
      </c>
      <c r="G101" s="73" t="s">
        <v>428</v>
      </c>
      <c r="H101" s="81" t="s">
        <v>155</v>
      </c>
      <c r="I101" s="215"/>
      <c r="J101" s="74">
        <v>1251</v>
      </c>
      <c r="K101" s="72">
        <v>8</v>
      </c>
      <c r="L101" s="75">
        <f t="shared" si="1"/>
        <v>156.375</v>
      </c>
      <c r="M101" s="215" t="s">
        <v>356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422</v>
      </c>
      <c r="E102" s="73"/>
      <c r="F102" s="214" t="s">
        <v>27</v>
      </c>
      <c r="G102" s="73" t="s">
        <v>142</v>
      </c>
      <c r="H102" s="81" t="s">
        <v>160</v>
      </c>
      <c r="I102" s="216" t="s">
        <v>144</v>
      </c>
      <c r="J102" s="74">
        <v>1939</v>
      </c>
      <c r="K102" s="72">
        <v>14</v>
      </c>
      <c r="L102" s="75">
        <f t="shared" si="1"/>
        <v>138.5</v>
      </c>
      <c r="M102" s="193" t="s">
        <v>317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422</v>
      </c>
      <c r="E103" s="73"/>
      <c r="F103" s="214" t="s">
        <v>27</v>
      </c>
      <c r="G103" s="73" t="s">
        <v>142</v>
      </c>
      <c r="H103" s="81" t="s">
        <v>154</v>
      </c>
      <c r="I103" s="216" t="s">
        <v>144</v>
      </c>
      <c r="J103" s="74">
        <v>2304</v>
      </c>
      <c r="K103" s="72">
        <v>14</v>
      </c>
      <c r="L103" s="75">
        <f t="shared" si="1"/>
        <v>164.57142857142858</v>
      </c>
      <c r="M103" s="193" t="s">
        <v>317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422</v>
      </c>
      <c r="E104" s="73"/>
      <c r="F104" s="216" t="s">
        <v>27</v>
      </c>
      <c r="G104" s="73" t="s">
        <v>142</v>
      </c>
      <c r="H104" s="81" t="s">
        <v>159</v>
      </c>
      <c r="I104" s="216" t="s">
        <v>148</v>
      </c>
      <c r="J104" s="74">
        <v>1799</v>
      </c>
      <c r="K104" s="72">
        <v>14</v>
      </c>
      <c r="L104" s="75">
        <f t="shared" si="1"/>
        <v>128.5</v>
      </c>
      <c r="M104" s="216" t="s">
        <v>288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422</v>
      </c>
      <c r="E105" s="73"/>
      <c r="F105" s="216" t="s">
        <v>27</v>
      </c>
      <c r="G105" s="73" t="s">
        <v>142</v>
      </c>
      <c r="H105" s="81" t="s">
        <v>286</v>
      </c>
      <c r="I105" s="216" t="s">
        <v>148</v>
      </c>
      <c r="J105" s="74">
        <v>2035</v>
      </c>
      <c r="K105" s="72">
        <v>14</v>
      </c>
      <c r="L105" s="75">
        <f t="shared" si="1"/>
        <v>145.35714285714286</v>
      </c>
      <c r="M105" s="216" t="s">
        <v>288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423</v>
      </c>
      <c r="E106" s="73"/>
      <c r="F106" s="214" t="s">
        <v>27</v>
      </c>
      <c r="G106" s="73" t="s">
        <v>309</v>
      </c>
      <c r="H106" s="81" t="s">
        <v>164</v>
      </c>
      <c r="I106" s="214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310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423</v>
      </c>
      <c r="E107" s="73"/>
      <c r="F107" s="214" t="s">
        <v>27</v>
      </c>
      <c r="G107" s="73" t="s">
        <v>309</v>
      </c>
      <c r="H107" s="81" t="s">
        <v>424</v>
      </c>
      <c r="I107" s="214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310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423</v>
      </c>
      <c r="E108" s="73"/>
      <c r="F108" s="214" t="s">
        <v>27</v>
      </c>
      <c r="G108" s="73" t="s">
        <v>258</v>
      </c>
      <c r="H108" s="81" t="s">
        <v>157</v>
      </c>
      <c r="I108" s="214" t="s">
        <v>144</v>
      </c>
      <c r="J108" s="74">
        <v>1389</v>
      </c>
      <c r="K108" s="72">
        <v>8</v>
      </c>
      <c r="L108" s="75">
        <f t="shared" si="1"/>
        <v>173.625</v>
      </c>
      <c r="M108" s="220" t="s">
        <v>435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423</v>
      </c>
      <c r="E109" s="73"/>
      <c r="F109" s="214" t="s">
        <v>27</v>
      </c>
      <c r="G109" s="73" t="s">
        <v>258</v>
      </c>
      <c r="H109" s="81" t="s">
        <v>153</v>
      </c>
      <c r="I109" s="214" t="s">
        <v>144</v>
      </c>
      <c r="J109" s="74">
        <v>1450</v>
      </c>
      <c r="K109" s="72">
        <v>8</v>
      </c>
      <c r="L109" s="75">
        <f t="shared" si="1"/>
        <v>181.25</v>
      </c>
      <c r="M109" s="220" t="s">
        <v>435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423</v>
      </c>
      <c r="E110" s="73"/>
      <c r="F110" s="214" t="s">
        <v>27</v>
      </c>
      <c r="G110" s="73" t="s">
        <v>258</v>
      </c>
      <c r="H110" s="81" t="s">
        <v>150</v>
      </c>
      <c r="I110" s="214" t="s">
        <v>148</v>
      </c>
      <c r="J110" s="74">
        <v>1381</v>
      </c>
      <c r="K110" s="72">
        <v>8</v>
      </c>
      <c r="L110" s="75">
        <f t="shared" si="1"/>
        <v>172.625</v>
      </c>
      <c r="M110" s="218" t="s">
        <v>256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423</v>
      </c>
      <c r="E111" s="73"/>
      <c r="F111" s="214" t="s">
        <v>27</v>
      </c>
      <c r="G111" s="73" t="s">
        <v>258</v>
      </c>
      <c r="H111" s="81" t="s">
        <v>293</v>
      </c>
      <c r="I111" s="214" t="s">
        <v>148</v>
      </c>
      <c r="J111" s="74">
        <v>1369</v>
      </c>
      <c r="K111" s="72">
        <v>8</v>
      </c>
      <c r="L111" s="75">
        <f t="shared" si="1"/>
        <v>171.125</v>
      </c>
      <c r="M111" s="218" t="s">
        <v>256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449</v>
      </c>
      <c r="E112" s="73"/>
      <c r="F112" s="221" t="s">
        <v>27</v>
      </c>
      <c r="G112" s="73" t="s">
        <v>142</v>
      </c>
      <c r="H112" s="81" t="s">
        <v>436</v>
      </c>
      <c r="I112" s="221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437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449</v>
      </c>
      <c r="E113" s="73"/>
      <c r="F113" s="221" t="s">
        <v>27</v>
      </c>
      <c r="G113" s="73" t="s">
        <v>142</v>
      </c>
      <c r="H113" s="81" t="s">
        <v>143</v>
      </c>
      <c r="I113" s="221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437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449</v>
      </c>
      <c r="E114" s="73"/>
      <c r="F114" s="221" t="s">
        <v>27</v>
      </c>
      <c r="G114" s="73" t="s">
        <v>142</v>
      </c>
      <c r="H114" s="81" t="s">
        <v>157</v>
      </c>
      <c r="I114" s="221"/>
      <c r="J114" s="74">
        <v>975</v>
      </c>
      <c r="K114" s="72">
        <v>6</v>
      </c>
      <c r="L114" s="75">
        <f t="shared" si="1"/>
        <v>162.5</v>
      </c>
      <c r="M114" s="221" t="s">
        <v>292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449</v>
      </c>
      <c r="E115" s="73"/>
      <c r="F115" s="221" t="s">
        <v>27</v>
      </c>
      <c r="G115" s="73" t="s">
        <v>142</v>
      </c>
      <c r="H115" s="81" t="s">
        <v>150</v>
      </c>
      <c r="I115" s="221" t="s">
        <v>148</v>
      </c>
      <c r="J115" s="74">
        <v>1081</v>
      </c>
      <c r="K115" s="72">
        <v>6</v>
      </c>
      <c r="L115" s="75">
        <f t="shared" si="1"/>
        <v>180.16666666666666</v>
      </c>
      <c r="M115" s="231" t="s">
        <v>296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449</v>
      </c>
      <c r="E116" s="73"/>
      <c r="F116" s="221" t="s">
        <v>27</v>
      </c>
      <c r="G116" s="73" t="s">
        <v>142</v>
      </c>
      <c r="H116" s="81" t="s">
        <v>259</v>
      </c>
      <c r="I116" s="221" t="s">
        <v>148</v>
      </c>
      <c r="J116" s="74">
        <v>1020</v>
      </c>
      <c r="K116" s="72">
        <v>6</v>
      </c>
      <c r="L116" s="75">
        <f t="shared" si="1"/>
        <v>170</v>
      </c>
      <c r="M116" s="231" t="s">
        <v>296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449</v>
      </c>
      <c r="E117" s="73"/>
      <c r="F117" s="221" t="s">
        <v>27</v>
      </c>
      <c r="G117" s="73" t="s">
        <v>142</v>
      </c>
      <c r="H117" s="81" t="s">
        <v>147</v>
      </c>
      <c r="I117" s="221" t="s">
        <v>260</v>
      </c>
      <c r="J117" s="74">
        <v>950</v>
      </c>
      <c r="K117" s="72">
        <v>6</v>
      </c>
      <c r="L117" s="75">
        <f t="shared" si="1"/>
        <v>158.33333333333334</v>
      </c>
      <c r="M117" s="221" t="s">
        <v>288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449</v>
      </c>
      <c r="E118" s="73"/>
      <c r="F118" s="221" t="s">
        <v>27</v>
      </c>
      <c r="G118" s="73" t="s">
        <v>142</v>
      </c>
      <c r="H118" s="81" t="s">
        <v>149</v>
      </c>
      <c r="I118" s="221" t="s">
        <v>260</v>
      </c>
      <c r="J118" s="74">
        <v>1131</v>
      </c>
      <c r="K118" s="72">
        <v>6</v>
      </c>
      <c r="L118" s="75">
        <f t="shared" si="1"/>
        <v>188.5</v>
      </c>
      <c r="M118" s="221" t="s">
        <v>288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450</v>
      </c>
      <c r="E119" s="73"/>
      <c r="F119" s="222" t="s">
        <v>375</v>
      </c>
      <c r="G119" s="73" t="s">
        <v>309</v>
      </c>
      <c r="H119" s="81" t="s">
        <v>157</v>
      </c>
      <c r="I119" s="222"/>
      <c r="J119" s="74">
        <v>993</v>
      </c>
      <c r="K119" s="72">
        <v>6</v>
      </c>
      <c r="L119" s="75">
        <f t="shared" si="1"/>
        <v>165.5</v>
      </c>
      <c r="M119" s="232" t="s">
        <v>440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450</v>
      </c>
      <c r="E120" s="73"/>
      <c r="F120" s="222" t="s">
        <v>375</v>
      </c>
      <c r="G120" s="73" t="s">
        <v>309</v>
      </c>
      <c r="H120" s="81" t="s">
        <v>293</v>
      </c>
      <c r="I120" s="222"/>
      <c r="J120" s="74">
        <v>1040</v>
      </c>
      <c r="K120" s="72">
        <v>6</v>
      </c>
      <c r="L120" s="75">
        <f t="shared" si="1"/>
        <v>173.33333333333334</v>
      </c>
      <c r="M120" s="232" t="s">
        <v>440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450</v>
      </c>
      <c r="E121" s="73"/>
      <c r="F121" s="222" t="s">
        <v>375</v>
      </c>
      <c r="G121" s="73" t="s">
        <v>309</v>
      </c>
      <c r="H121" s="81" t="s">
        <v>439</v>
      </c>
      <c r="I121" s="222"/>
      <c r="J121" s="74">
        <v>995</v>
      </c>
      <c r="K121" s="72">
        <v>6</v>
      </c>
      <c r="L121" s="75">
        <f t="shared" si="1"/>
        <v>165.83333333333334</v>
      </c>
      <c r="M121" s="232" t="s">
        <v>440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457</v>
      </c>
      <c r="E122" s="73"/>
      <c r="F122" s="224" t="s">
        <v>456</v>
      </c>
      <c r="G122" s="73" t="s">
        <v>142</v>
      </c>
      <c r="H122" s="81" t="s">
        <v>149</v>
      </c>
      <c r="I122" s="224"/>
      <c r="J122" s="74">
        <v>1547</v>
      </c>
      <c r="K122" s="72">
        <v>8</v>
      </c>
      <c r="L122" s="75">
        <f t="shared" si="1"/>
        <v>193.375</v>
      </c>
      <c r="M122" s="76" t="s">
        <v>463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457</v>
      </c>
      <c r="E123" s="73"/>
      <c r="F123" s="224" t="s">
        <v>456</v>
      </c>
      <c r="G123" s="73" t="s">
        <v>142</v>
      </c>
      <c r="H123" s="81" t="s">
        <v>157</v>
      </c>
      <c r="I123" s="224"/>
      <c r="J123" s="74">
        <v>1455</v>
      </c>
      <c r="K123" s="72">
        <v>8</v>
      </c>
      <c r="L123" s="75">
        <f t="shared" ref="L123:L185" si="2">J123/K123</f>
        <v>181.875</v>
      </c>
      <c r="M123" s="76" t="s">
        <v>464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457</v>
      </c>
      <c r="E124" s="73"/>
      <c r="F124" s="224" t="s">
        <v>456</v>
      </c>
      <c r="G124" s="73" t="s">
        <v>142</v>
      </c>
      <c r="H124" s="81" t="s">
        <v>436</v>
      </c>
      <c r="I124" s="224"/>
      <c r="J124" s="74">
        <v>3604</v>
      </c>
      <c r="K124" s="72">
        <v>19</v>
      </c>
      <c r="L124" s="75">
        <f t="shared" si="2"/>
        <v>189.68421052631578</v>
      </c>
      <c r="M124" s="76" t="s">
        <v>460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457</v>
      </c>
      <c r="E125" s="73"/>
      <c r="F125" s="224" t="s">
        <v>456</v>
      </c>
      <c r="G125" s="73" t="s">
        <v>142</v>
      </c>
      <c r="H125" s="81" t="s">
        <v>143</v>
      </c>
      <c r="I125" s="224"/>
      <c r="J125" s="74">
        <v>1485</v>
      </c>
      <c r="K125" s="72">
        <v>8</v>
      </c>
      <c r="L125" s="75">
        <f t="shared" si="2"/>
        <v>185.625</v>
      </c>
      <c r="M125" s="76" t="s">
        <v>462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457</v>
      </c>
      <c r="E126" s="73"/>
      <c r="F126" s="224" t="s">
        <v>456</v>
      </c>
      <c r="G126" s="73" t="s">
        <v>142</v>
      </c>
      <c r="H126" s="81" t="s">
        <v>170</v>
      </c>
      <c r="I126" s="224"/>
      <c r="J126" s="74">
        <v>3492</v>
      </c>
      <c r="K126" s="72">
        <v>19</v>
      </c>
      <c r="L126" s="75">
        <f t="shared" si="2"/>
        <v>183.78947368421052</v>
      </c>
      <c r="M126" s="76" t="s">
        <v>461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457</v>
      </c>
      <c r="E127" s="73"/>
      <c r="F127" s="224" t="s">
        <v>456</v>
      </c>
      <c r="G127" s="73" t="s">
        <v>142</v>
      </c>
      <c r="H127" s="81" t="s">
        <v>146</v>
      </c>
      <c r="I127" s="224"/>
      <c r="J127" s="74">
        <v>1439</v>
      </c>
      <c r="K127" s="72">
        <v>8</v>
      </c>
      <c r="L127" s="75">
        <f t="shared" si="2"/>
        <v>179.875</v>
      </c>
      <c r="M127" s="76" t="s">
        <v>465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466</v>
      </c>
      <c r="E128" s="73"/>
      <c r="F128" s="225" t="s">
        <v>456</v>
      </c>
      <c r="G128" s="73" t="s">
        <v>161</v>
      </c>
      <c r="H128" s="81" t="s">
        <v>154</v>
      </c>
      <c r="I128" s="225"/>
      <c r="J128" s="74">
        <v>974</v>
      </c>
      <c r="K128" s="72">
        <v>6</v>
      </c>
      <c r="L128" s="75">
        <f t="shared" si="2"/>
        <v>162.33333333333334</v>
      </c>
      <c r="M128" s="225" t="s">
        <v>467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466</v>
      </c>
      <c r="E129" s="73"/>
      <c r="F129" s="225" t="s">
        <v>456</v>
      </c>
      <c r="G129" s="73" t="s">
        <v>161</v>
      </c>
      <c r="H129" s="81" t="s">
        <v>164</v>
      </c>
      <c r="I129" s="225"/>
      <c r="J129" s="74">
        <v>964</v>
      </c>
      <c r="K129" s="72">
        <v>6</v>
      </c>
      <c r="L129" s="75">
        <f t="shared" si="2"/>
        <v>160.66666666666666</v>
      </c>
      <c r="M129" s="225" t="s">
        <v>468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471</v>
      </c>
      <c r="E130" s="73"/>
      <c r="F130" s="228" t="s">
        <v>456</v>
      </c>
      <c r="G130" s="73" t="s">
        <v>309</v>
      </c>
      <c r="H130" s="81" t="s">
        <v>147</v>
      </c>
      <c r="I130" s="228"/>
      <c r="J130" s="74">
        <v>1454</v>
      </c>
      <c r="K130" s="72">
        <v>8</v>
      </c>
      <c r="L130" s="75">
        <f t="shared" si="2"/>
        <v>181.75</v>
      </c>
      <c r="M130" s="177" t="s">
        <v>470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472</v>
      </c>
      <c r="E131" s="73"/>
      <c r="F131" s="228" t="s">
        <v>456</v>
      </c>
      <c r="G131" s="73" t="s">
        <v>309</v>
      </c>
      <c r="H131" s="81" t="s">
        <v>143</v>
      </c>
      <c r="I131" s="228"/>
      <c r="J131" s="74">
        <v>1408</v>
      </c>
      <c r="K131" s="72">
        <v>8</v>
      </c>
      <c r="L131" s="75">
        <f t="shared" si="2"/>
        <v>176</v>
      </c>
      <c r="M131" s="193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472</v>
      </c>
      <c r="E132" s="73"/>
      <c r="F132" s="228" t="s">
        <v>456</v>
      </c>
      <c r="G132" s="73" t="s">
        <v>309</v>
      </c>
      <c r="H132" s="81" t="s">
        <v>436</v>
      </c>
      <c r="I132" s="228"/>
      <c r="J132" s="74">
        <v>1382</v>
      </c>
      <c r="K132" s="72">
        <v>8</v>
      </c>
      <c r="L132" s="75">
        <f t="shared" si="2"/>
        <v>172.75</v>
      </c>
      <c r="M132" s="228" t="s">
        <v>467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475</v>
      </c>
      <c r="E133" s="73"/>
      <c r="F133" s="230" t="s">
        <v>456</v>
      </c>
      <c r="G133" s="73" t="s">
        <v>309</v>
      </c>
      <c r="H133" s="81" t="s">
        <v>167</v>
      </c>
      <c r="I133" s="230"/>
      <c r="J133" s="74">
        <v>1250</v>
      </c>
      <c r="K133" s="72">
        <v>8</v>
      </c>
      <c r="L133" s="75">
        <f t="shared" si="2"/>
        <v>156.25</v>
      </c>
      <c r="M133" s="177" t="s">
        <v>470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475</v>
      </c>
      <c r="E134" s="73"/>
      <c r="F134" s="228" t="s">
        <v>456</v>
      </c>
      <c r="G134" s="73" t="s">
        <v>309</v>
      </c>
      <c r="H134" s="81" t="s">
        <v>155</v>
      </c>
      <c r="I134" s="228"/>
      <c r="J134" s="74">
        <v>1156</v>
      </c>
      <c r="K134" s="72">
        <v>8</v>
      </c>
      <c r="L134" s="75">
        <f t="shared" si="2"/>
        <v>144.5</v>
      </c>
      <c r="M134" s="193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478</v>
      </c>
      <c r="E135" s="73"/>
      <c r="F135" s="228" t="s">
        <v>456</v>
      </c>
      <c r="G135" s="73" t="s">
        <v>309</v>
      </c>
      <c r="H135" s="81" t="s">
        <v>146</v>
      </c>
      <c r="I135" s="228"/>
      <c r="J135" s="74">
        <v>1510</v>
      </c>
      <c r="K135" s="72">
        <v>8</v>
      </c>
      <c r="L135" s="75">
        <f t="shared" si="2"/>
        <v>188.75</v>
      </c>
      <c r="M135" s="177" t="s">
        <v>479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478</v>
      </c>
      <c r="E136" s="73"/>
      <c r="F136" s="228" t="s">
        <v>456</v>
      </c>
      <c r="G136" s="73" t="s">
        <v>309</v>
      </c>
      <c r="H136" s="81" t="s">
        <v>157</v>
      </c>
      <c r="I136" s="228"/>
      <c r="J136" s="74">
        <v>1498</v>
      </c>
      <c r="K136" s="72">
        <v>8</v>
      </c>
      <c r="L136" s="75">
        <f t="shared" si="2"/>
        <v>187.25</v>
      </c>
      <c r="M136" s="193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478</v>
      </c>
      <c r="E137" s="73"/>
      <c r="F137" s="228" t="s">
        <v>456</v>
      </c>
      <c r="G137" s="73" t="s">
        <v>309</v>
      </c>
      <c r="H137" s="81" t="s">
        <v>293</v>
      </c>
      <c r="I137" s="228"/>
      <c r="J137" s="74">
        <v>1483</v>
      </c>
      <c r="K137" s="72">
        <v>8</v>
      </c>
      <c r="L137" s="75">
        <f t="shared" si="2"/>
        <v>185.375</v>
      </c>
      <c r="M137" s="231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477</v>
      </c>
      <c r="E138" s="73"/>
      <c r="F138" s="228" t="s">
        <v>456</v>
      </c>
      <c r="G138" s="73" t="s">
        <v>309</v>
      </c>
      <c r="H138" s="81" t="s">
        <v>476</v>
      </c>
      <c r="I138" s="228"/>
      <c r="J138" s="74">
        <v>1167</v>
      </c>
      <c r="K138" s="72">
        <v>8</v>
      </c>
      <c r="L138" s="75">
        <f t="shared" si="2"/>
        <v>145.875</v>
      </c>
      <c r="M138" s="193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477</v>
      </c>
      <c r="E139" s="73"/>
      <c r="F139" s="228" t="s">
        <v>456</v>
      </c>
      <c r="G139" s="73" t="s">
        <v>309</v>
      </c>
      <c r="H139" s="81" t="s">
        <v>286</v>
      </c>
      <c r="I139" s="228"/>
      <c r="J139" s="74">
        <v>1193</v>
      </c>
      <c r="K139" s="72">
        <v>8</v>
      </c>
      <c r="L139" s="75">
        <f t="shared" si="2"/>
        <v>149.125</v>
      </c>
      <c r="M139" s="231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477</v>
      </c>
      <c r="E140" s="73"/>
      <c r="F140" s="230" t="s">
        <v>456</v>
      </c>
      <c r="G140" s="73" t="s">
        <v>309</v>
      </c>
      <c r="H140" s="81" t="s">
        <v>497</v>
      </c>
      <c r="I140" s="230"/>
      <c r="J140" s="74">
        <v>981</v>
      </c>
      <c r="K140" s="72">
        <v>8</v>
      </c>
      <c r="L140" s="75">
        <f t="shared" si="2"/>
        <v>122.625</v>
      </c>
      <c r="M140" s="230" t="s">
        <v>468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484</v>
      </c>
      <c r="E141" s="73"/>
      <c r="F141" s="228" t="s">
        <v>456</v>
      </c>
      <c r="G141" s="73" t="s">
        <v>309</v>
      </c>
      <c r="H141" s="81" t="s">
        <v>173</v>
      </c>
      <c r="I141" s="228"/>
      <c r="J141" s="74">
        <v>1534</v>
      </c>
      <c r="K141" s="72">
        <v>8</v>
      </c>
      <c r="L141" s="75">
        <f t="shared" si="2"/>
        <v>191.75</v>
      </c>
      <c r="M141" s="177" t="s">
        <v>479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484</v>
      </c>
      <c r="E142" s="73"/>
      <c r="F142" s="228" t="s">
        <v>456</v>
      </c>
      <c r="G142" s="73" t="s">
        <v>309</v>
      </c>
      <c r="H142" s="81" t="s">
        <v>150</v>
      </c>
      <c r="I142" s="228"/>
      <c r="J142" s="74">
        <v>1392</v>
      </c>
      <c r="K142" s="72">
        <v>8</v>
      </c>
      <c r="L142" s="75">
        <f t="shared" si="2"/>
        <v>174</v>
      </c>
      <c r="M142" s="231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484</v>
      </c>
      <c r="E143" s="73"/>
      <c r="F143" s="228" t="s">
        <v>456</v>
      </c>
      <c r="G143" s="73" t="s">
        <v>309</v>
      </c>
      <c r="H143" s="81" t="s">
        <v>480</v>
      </c>
      <c r="I143" s="228"/>
      <c r="J143" s="74">
        <v>1330</v>
      </c>
      <c r="K143" s="72">
        <v>8</v>
      </c>
      <c r="L143" s="75">
        <f t="shared" si="2"/>
        <v>166.25</v>
      </c>
      <c r="M143" s="228" t="s">
        <v>467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484</v>
      </c>
      <c r="E144" s="73"/>
      <c r="F144" s="228" t="s">
        <v>456</v>
      </c>
      <c r="G144" s="73" t="s">
        <v>309</v>
      </c>
      <c r="H144" s="81" t="s">
        <v>170</v>
      </c>
      <c r="I144" s="228"/>
      <c r="J144" s="74">
        <v>1349</v>
      </c>
      <c r="K144" s="72">
        <v>8</v>
      </c>
      <c r="L144" s="75">
        <f t="shared" si="2"/>
        <v>168.625</v>
      </c>
      <c r="M144" s="228" t="s">
        <v>468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484</v>
      </c>
      <c r="E145" s="73"/>
      <c r="F145" s="228" t="s">
        <v>456</v>
      </c>
      <c r="G145" s="73" t="s">
        <v>309</v>
      </c>
      <c r="H145" s="81" t="s">
        <v>396</v>
      </c>
      <c r="I145" s="228"/>
      <c r="J145" s="74">
        <v>1298</v>
      </c>
      <c r="K145" s="72">
        <v>8</v>
      </c>
      <c r="L145" s="75">
        <f t="shared" si="2"/>
        <v>162.25</v>
      </c>
      <c r="M145" s="228" t="s">
        <v>483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484</v>
      </c>
      <c r="E146" s="73"/>
      <c r="F146" s="228" t="s">
        <v>456</v>
      </c>
      <c r="G146" s="73" t="s">
        <v>309</v>
      </c>
      <c r="H146" s="81" t="s">
        <v>285</v>
      </c>
      <c r="I146" s="228"/>
      <c r="J146" s="74">
        <v>1214</v>
      </c>
      <c r="K146" s="72">
        <v>8</v>
      </c>
      <c r="L146" s="75">
        <f t="shared" si="2"/>
        <v>151.75</v>
      </c>
      <c r="M146" s="228" t="s">
        <v>481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484</v>
      </c>
      <c r="E147" s="73"/>
      <c r="F147" s="228" t="s">
        <v>456</v>
      </c>
      <c r="G147" s="73" t="s">
        <v>309</v>
      </c>
      <c r="H147" s="81" t="s">
        <v>156</v>
      </c>
      <c r="I147" s="228"/>
      <c r="J147" s="74">
        <v>604</v>
      </c>
      <c r="K147" s="72">
        <v>4</v>
      </c>
      <c r="L147" s="75">
        <f t="shared" si="2"/>
        <v>151</v>
      </c>
      <c r="M147" s="228" t="s">
        <v>482</v>
      </c>
    </row>
    <row r="148" spans="1:13" x14ac:dyDescent="0.25">
      <c r="A148" s="72">
        <v>12</v>
      </c>
      <c r="B148" s="72">
        <v>1</v>
      </c>
      <c r="C148" s="72">
        <v>2020</v>
      </c>
      <c r="D148" s="73" t="s">
        <v>501</v>
      </c>
      <c r="E148" s="73"/>
      <c r="F148" s="233" t="s">
        <v>456</v>
      </c>
      <c r="G148" s="73" t="s">
        <v>309</v>
      </c>
      <c r="H148" s="81" t="s">
        <v>154</v>
      </c>
      <c r="I148" s="233"/>
      <c r="J148" s="74">
        <v>936</v>
      </c>
      <c r="K148" s="72">
        <v>6</v>
      </c>
      <c r="L148" s="75">
        <f t="shared" si="2"/>
        <v>156</v>
      </c>
      <c r="M148" s="234" t="s">
        <v>467</v>
      </c>
    </row>
    <row r="149" spans="1:13" x14ac:dyDescent="0.25">
      <c r="A149" s="72">
        <v>12</v>
      </c>
      <c r="B149" s="72">
        <v>1</v>
      </c>
      <c r="C149" s="72">
        <v>2020</v>
      </c>
      <c r="D149" s="73" t="s">
        <v>501</v>
      </c>
      <c r="E149" s="73"/>
      <c r="F149" s="233" t="s">
        <v>456</v>
      </c>
      <c r="G149" s="73" t="s">
        <v>309</v>
      </c>
      <c r="H149" s="81" t="s">
        <v>164</v>
      </c>
      <c r="I149" s="233"/>
      <c r="J149" s="74">
        <v>931</v>
      </c>
      <c r="K149" s="72">
        <v>6</v>
      </c>
      <c r="L149" s="75">
        <f t="shared" si="2"/>
        <v>155.16666666666666</v>
      </c>
      <c r="M149" s="234" t="s">
        <v>468</v>
      </c>
    </row>
    <row r="150" spans="1:13" x14ac:dyDescent="0.25">
      <c r="A150" s="72">
        <v>19</v>
      </c>
      <c r="B150" s="72">
        <v>1</v>
      </c>
      <c r="C150" s="72">
        <v>2020</v>
      </c>
      <c r="D150" s="73" t="s">
        <v>503</v>
      </c>
      <c r="E150" s="73"/>
      <c r="F150" s="236" t="s">
        <v>456</v>
      </c>
      <c r="G150" s="73" t="s">
        <v>142</v>
      </c>
      <c r="H150" s="81" t="s">
        <v>143</v>
      </c>
      <c r="I150" s="236"/>
      <c r="J150" s="74">
        <v>1438</v>
      </c>
      <c r="K150" s="72">
        <v>8</v>
      </c>
      <c r="L150" s="75">
        <f t="shared" si="2"/>
        <v>179.75</v>
      </c>
      <c r="M150" s="177" t="s">
        <v>470</v>
      </c>
    </row>
    <row r="151" spans="1:13" x14ac:dyDescent="0.25">
      <c r="A151" s="72">
        <v>19</v>
      </c>
      <c r="B151" s="72">
        <v>1</v>
      </c>
      <c r="C151" s="72">
        <v>2020</v>
      </c>
      <c r="D151" s="73" t="s">
        <v>503</v>
      </c>
      <c r="E151" s="73"/>
      <c r="F151" s="236" t="s">
        <v>456</v>
      </c>
      <c r="G151" s="73" t="s">
        <v>142</v>
      </c>
      <c r="H151" s="81" t="s">
        <v>147</v>
      </c>
      <c r="I151" s="236"/>
      <c r="J151" s="74">
        <v>1331</v>
      </c>
      <c r="K151" s="72">
        <v>8</v>
      </c>
      <c r="L151" s="75">
        <f t="shared" si="2"/>
        <v>166.375</v>
      </c>
      <c r="M151" s="193" t="s">
        <v>165</v>
      </c>
    </row>
    <row r="152" spans="1:13" x14ac:dyDescent="0.25">
      <c r="A152" s="72">
        <v>19</v>
      </c>
      <c r="B152" s="72">
        <v>1</v>
      </c>
      <c r="C152" s="72">
        <v>2020</v>
      </c>
      <c r="D152" s="73" t="s">
        <v>504</v>
      </c>
      <c r="E152" s="73"/>
      <c r="F152" s="236" t="s">
        <v>456</v>
      </c>
      <c r="G152" s="73" t="s">
        <v>142</v>
      </c>
      <c r="H152" s="81" t="s">
        <v>436</v>
      </c>
      <c r="I152" s="236"/>
      <c r="J152" s="74">
        <v>1427</v>
      </c>
      <c r="K152" s="72">
        <v>8</v>
      </c>
      <c r="L152" s="75">
        <f t="shared" si="2"/>
        <v>178.375</v>
      </c>
      <c r="M152" s="231" t="s">
        <v>166</v>
      </c>
    </row>
    <row r="153" spans="1:13" x14ac:dyDescent="0.25">
      <c r="A153" s="72">
        <v>19</v>
      </c>
      <c r="B153" s="72">
        <v>1</v>
      </c>
      <c r="C153" s="72">
        <v>2020</v>
      </c>
      <c r="D153" s="73" t="s">
        <v>505</v>
      </c>
      <c r="E153" s="73"/>
      <c r="F153" s="236" t="s">
        <v>456</v>
      </c>
      <c r="G153" s="73" t="s">
        <v>161</v>
      </c>
      <c r="H153" s="81" t="s">
        <v>167</v>
      </c>
      <c r="I153" s="236"/>
      <c r="J153" s="74">
        <v>1362</v>
      </c>
      <c r="K153" s="72">
        <v>8</v>
      </c>
      <c r="L153" s="75">
        <f t="shared" si="2"/>
        <v>170.25</v>
      </c>
      <c r="M153" s="177" t="s">
        <v>470</v>
      </c>
    </row>
    <row r="154" spans="1:13" x14ac:dyDescent="0.25">
      <c r="A154" s="72">
        <v>19</v>
      </c>
      <c r="B154" s="72">
        <v>1</v>
      </c>
      <c r="C154" s="72">
        <v>2020</v>
      </c>
      <c r="D154" s="73" t="s">
        <v>505</v>
      </c>
      <c r="E154" s="73"/>
      <c r="F154" s="236" t="s">
        <v>456</v>
      </c>
      <c r="G154" s="73" t="s">
        <v>161</v>
      </c>
      <c r="H154" s="81" t="s">
        <v>155</v>
      </c>
      <c r="I154" s="236"/>
      <c r="J154" s="74">
        <v>1355</v>
      </c>
      <c r="K154" s="72">
        <v>8</v>
      </c>
      <c r="L154" s="75">
        <f t="shared" si="2"/>
        <v>169.375</v>
      </c>
      <c r="M154" s="193" t="s">
        <v>165</v>
      </c>
    </row>
    <row r="155" spans="1:13" x14ac:dyDescent="0.25">
      <c r="A155" s="72">
        <v>19</v>
      </c>
      <c r="B155" s="72">
        <v>1</v>
      </c>
      <c r="C155" s="72">
        <v>2020</v>
      </c>
      <c r="D155" s="73" t="s">
        <v>506</v>
      </c>
      <c r="E155" s="73"/>
      <c r="F155" s="236" t="s">
        <v>456</v>
      </c>
      <c r="G155" s="73" t="s">
        <v>161</v>
      </c>
      <c r="H155" s="81" t="s">
        <v>293</v>
      </c>
      <c r="I155" s="236"/>
      <c r="J155" s="74">
        <v>1421</v>
      </c>
      <c r="K155" s="72">
        <v>8</v>
      </c>
      <c r="L155" s="75">
        <f t="shared" si="2"/>
        <v>177.625</v>
      </c>
      <c r="M155" s="236" t="s">
        <v>526</v>
      </c>
    </row>
    <row r="156" spans="1:13" x14ac:dyDescent="0.25">
      <c r="A156" s="72">
        <v>19</v>
      </c>
      <c r="B156" s="72">
        <v>1</v>
      </c>
      <c r="C156" s="72">
        <v>2020</v>
      </c>
      <c r="D156" s="73" t="s">
        <v>506</v>
      </c>
      <c r="E156" s="73"/>
      <c r="F156" s="236" t="s">
        <v>456</v>
      </c>
      <c r="G156" s="73" t="s">
        <v>161</v>
      </c>
      <c r="H156" s="81" t="s">
        <v>157</v>
      </c>
      <c r="I156" s="236"/>
      <c r="J156" s="74">
        <v>1376</v>
      </c>
      <c r="K156" s="72">
        <v>8</v>
      </c>
      <c r="L156" s="75">
        <f t="shared" si="2"/>
        <v>172</v>
      </c>
      <c r="M156" s="236" t="s">
        <v>527</v>
      </c>
    </row>
    <row r="157" spans="1:13" x14ac:dyDescent="0.25">
      <c r="A157" s="72">
        <v>19</v>
      </c>
      <c r="B157" s="72">
        <v>1</v>
      </c>
      <c r="C157" s="72">
        <v>2020</v>
      </c>
      <c r="D157" s="73" t="s">
        <v>506</v>
      </c>
      <c r="E157" s="73"/>
      <c r="F157" s="236" t="s">
        <v>456</v>
      </c>
      <c r="G157" s="73" t="s">
        <v>161</v>
      </c>
      <c r="H157" s="81" t="s">
        <v>146</v>
      </c>
      <c r="I157" s="236"/>
      <c r="J157" s="74">
        <v>1348</v>
      </c>
      <c r="K157" s="72">
        <v>8</v>
      </c>
      <c r="L157" s="75">
        <f t="shared" si="2"/>
        <v>168.5</v>
      </c>
      <c r="M157" s="236" t="s">
        <v>481</v>
      </c>
    </row>
    <row r="158" spans="1:13" x14ac:dyDescent="0.25">
      <c r="A158" s="72">
        <v>19</v>
      </c>
      <c r="B158" s="72">
        <v>1</v>
      </c>
      <c r="C158" s="72">
        <v>2020</v>
      </c>
      <c r="D158" s="73" t="s">
        <v>508</v>
      </c>
      <c r="E158" s="73"/>
      <c r="F158" s="236" t="s">
        <v>456</v>
      </c>
      <c r="G158" s="73" t="s">
        <v>142</v>
      </c>
      <c r="H158" s="81" t="s">
        <v>476</v>
      </c>
      <c r="I158" s="236"/>
      <c r="J158" s="74">
        <v>1189</v>
      </c>
      <c r="K158" s="72">
        <v>8</v>
      </c>
      <c r="L158" s="75">
        <f t="shared" si="2"/>
        <v>148.625</v>
      </c>
      <c r="M158" s="236" t="s">
        <v>467</v>
      </c>
    </row>
    <row r="159" spans="1:13" x14ac:dyDescent="0.25">
      <c r="A159" s="72">
        <v>19</v>
      </c>
      <c r="B159" s="72">
        <v>1</v>
      </c>
      <c r="C159" s="72">
        <v>2020</v>
      </c>
      <c r="D159" s="73" t="s">
        <v>508</v>
      </c>
      <c r="E159" s="73"/>
      <c r="F159" s="236" t="s">
        <v>456</v>
      </c>
      <c r="G159" s="73" t="s">
        <v>142</v>
      </c>
      <c r="H159" s="81" t="s">
        <v>286</v>
      </c>
      <c r="I159" s="236"/>
      <c r="J159" s="74">
        <v>1050</v>
      </c>
      <c r="K159" s="72">
        <v>8</v>
      </c>
      <c r="L159" s="75">
        <f t="shared" si="2"/>
        <v>131.25</v>
      </c>
      <c r="M159" s="236" t="s">
        <v>509</v>
      </c>
    </row>
    <row r="160" spans="1:13" x14ac:dyDescent="0.25">
      <c r="A160" s="72">
        <v>19</v>
      </c>
      <c r="B160" s="72">
        <v>1</v>
      </c>
      <c r="C160" s="72">
        <v>2020</v>
      </c>
      <c r="D160" s="73" t="s">
        <v>511</v>
      </c>
      <c r="E160" s="73"/>
      <c r="F160" s="236" t="s">
        <v>456</v>
      </c>
      <c r="G160" s="73" t="s">
        <v>142</v>
      </c>
      <c r="H160" s="81" t="s">
        <v>170</v>
      </c>
      <c r="I160" s="236"/>
      <c r="J160" s="74">
        <v>1520</v>
      </c>
      <c r="K160" s="72">
        <v>8</v>
      </c>
      <c r="L160" s="75">
        <f t="shared" si="2"/>
        <v>190</v>
      </c>
      <c r="M160" s="193" t="s">
        <v>165</v>
      </c>
    </row>
    <row r="161" spans="1:13" x14ac:dyDescent="0.25">
      <c r="A161" s="72">
        <v>19</v>
      </c>
      <c r="B161" s="72">
        <v>1</v>
      </c>
      <c r="C161" s="72">
        <v>2020</v>
      </c>
      <c r="D161" s="73" t="s">
        <v>511</v>
      </c>
      <c r="E161" s="73"/>
      <c r="F161" s="236" t="s">
        <v>456</v>
      </c>
      <c r="G161" s="73" t="s">
        <v>142</v>
      </c>
      <c r="H161" s="81" t="s">
        <v>173</v>
      </c>
      <c r="I161" s="236"/>
      <c r="J161" s="74">
        <v>1417</v>
      </c>
      <c r="K161" s="72">
        <v>8</v>
      </c>
      <c r="L161" s="75">
        <f t="shared" si="2"/>
        <v>177.125</v>
      </c>
      <c r="M161" s="236" t="s">
        <v>510</v>
      </c>
    </row>
    <row r="162" spans="1:13" x14ac:dyDescent="0.25">
      <c r="A162" s="72">
        <v>19</v>
      </c>
      <c r="B162" s="72">
        <v>1</v>
      </c>
      <c r="C162" s="72">
        <v>2020</v>
      </c>
      <c r="D162" s="73" t="s">
        <v>511</v>
      </c>
      <c r="E162" s="73"/>
      <c r="F162" s="236" t="s">
        <v>456</v>
      </c>
      <c r="G162" s="73" t="s">
        <v>142</v>
      </c>
      <c r="H162" s="81" t="s">
        <v>150</v>
      </c>
      <c r="I162" s="236"/>
      <c r="J162" s="74">
        <v>1371</v>
      </c>
      <c r="K162" s="72">
        <v>8</v>
      </c>
      <c r="L162" s="75">
        <f t="shared" si="2"/>
        <v>171.375</v>
      </c>
      <c r="M162" s="236" t="s">
        <v>509</v>
      </c>
    </row>
    <row r="163" spans="1:13" x14ac:dyDescent="0.25">
      <c r="A163" s="72">
        <v>19</v>
      </c>
      <c r="B163" s="72">
        <v>1</v>
      </c>
      <c r="C163" s="72">
        <v>2020</v>
      </c>
      <c r="D163" s="73" t="s">
        <v>511</v>
      </c>
      <c r="E163" s="73"/>
      <c r="F163" s="236" t="s">
        <v>456</v>
      </c>
      <c r="G163" s="73" t="s">
        <v>142</v>
      </c>
      <c r="H163" s="81" t="s">
        <v>396</v>
      </c>
      <c r="I163" s="236"/>
      <c r="J163" s="74">
        <v>1270</v>
      </c>
      <c r="K163" s="72">
        <v>8</v>
      </c>
      <c r="L163" s="75">
        <f t="shared" si="2"/>
        <v>158.75</v>
      </c>
      <c r="M163" s="236" t="s">
        <v>481</v>
      </c>
    </row>
    <row r="164" spans="1:13" x14ac:dyDescent="0.25">
      <c r="A164" s="72">
        <v>19</v>
      </c>
      <c r="B164" s="72">
        <v>1</v>
      </c>
      <c r="C164" s="72">
        <v>2020</v>
      </c>
      <c r="D164" s="73" t="s">
        <v>511</v>
      </c>
      <c r="E164" s="73"/>
      <c r="F164" s="236" t="s">
        <v>456</v>
      </c>
      <c r="G164" s="73" t="s">
        <v>142</v>
      </c>
      <c r="H164" s="81" t="s">
        <v>480</v>
      </c>
      <c r="I164" s="236"/>
      <c r="J164" s="74">
        <v>1284</v>
      </c>
      <c r="K164" s="72">
        <v>8</v>
      </c>
      <c r="L164" s="75">
        <f t="shared" si="2"/>
        <v>160.5</v>
      </c>
      <c r="M164" s="236" t="s">
        <v>507</v>
      </c>
    </row>
    <row r="165" spans="1:13" x14ac:dyDescent="0.25">
      <c r="A165" s="72">
        <v>26</v>
      </c>
      <c r="B165" s="72">
        <v>1</v>
      </c>
      <c r="C165" s="72">
        <v>2020</v>
      </c>
      <c r="D165" s="73" t="s">
        <v>532</v>
      </c>
      <c r="E165" s="73"/>
      <c r="F165" s="239" t="s">
        <v>531</v>
      </c>
      <c r="G165" s="73" t="s">
        <v>258</v>
      </c>
      <c r="H165" s="81" t="s">
        <v>143</v>
      </c>
      <c r="I165" s="239" t="s">
        <v>144</v>
      </c>
      <c r="J165" s="74">
        <v>2477</v>
      </c>
      <c r="K165" s="72">
        <v>14</v>
      </c>
      <c r="L165" s="75">
        <f t="shared" si="2"/>
        <v>176.92857142857142</v>
      </c>
      <c r="M165" s="240" t="s">
        <v>533</v>
      </c>
    </row>
    <row r="166" spans="1:13" x14ac:dyDescent="0.25">
      <c r="A166" s="72">
        <v>26</v>
      </c>
      <c r="B166" s="72">
        <v>1</v>
      </c>
      <c r="C166" s="72">
        <v>2020</v>
      </c>
      <c r="D166" s="73" t="s">
        <v>532</v>
      </c>
      <c r="E166" s="73"/>
      <c r="F166" s="239" t="s">
        <v>531</v>
      </c>
      <c r="G166" s="73" t="s">
        <v>258</v>
      </c>
      <c r="H166" s="81" t="s">
        <v>157</v>
      </c>
      <c r="I166" s="239" t="s">
        <v>144</v>
      </c>
      <c r="J166" s="74">
        <v>2678</v>
      </c>
      <c r="K166" s="72">
        <v>14</v>
      </c>
      <c r="L166" s="75">
        <f t="shared" si="2"/>
        <v>191.28571428571428</v>
      </c>
      <c r="M166" s="240" t="s">
        <v>533</v>
      </c>
    </row>
    <row r="167" spans="1:13" x14ac:dyDescent="0.25">
      <c r="A167" s="72">
        <v>26</v>
      </c>
      <c r="B167" s="72">
        <v>1</v>
      </c>
      <c r="C167" s="72">
        <v>2020</v>
      </c>
      <c r="D167" s="73" t="s">
        <v>532</v>
      </c>
      <c r="E167" s="73"/>
      <c r="F167" s="239" t="s">
        <v>531</v>
      </c>
      <c r="G167" s="73" t="s">
        <v>258</v>
      </c>
      <c r="H167" s="81" t="s">
        <v>149</v>
      </c>
      <c r="I167" s="239" t="s">
        <v>148</v>
      </c>
      <c r="J167" s="74">
        <v>2694</v>
      </c>
      <c r="K167" s="72">
        <v>14</v>
      </c>
      <c r="L167" s="75">
        <f t="shared" si="2"/>
        <v>192.42857142857142</v>
      </c>
      <c r="M167" s="239" t="s">
        <v>534</v>
      </c>
    </row>
    <row r="168" spans="1:13" x14ac:dyDescent="0.25">
      <c r="A168" s="72">
        <v>26</v>
      </c>
      <c r="B168" s="72">
        <v>1</v>
      </c>
      <c r="C168" s="72">
        <v>2020</v>
      </c>
      <c r="D168" s="73" t="s">
        <v>532</v>
      </c>
      <c r="E168" s="73"/>
      <c r="F168" s="239" t="s">
        <v>531</v>
      </c>
      <c r="G168" s="73" t="s">
        <v>258</v>
      </c>
      <c r="H168" s="81" t="s">
        <v>147</v>
      </c>
      <c r="I168" s="239" t="s">
        <v>148</v>
      </c>
      <c r="J168" s="74">
        <v>2607</v>
      </c>
      <c r="K168" s="72">
        <v>14</v>
      </c>
      <c r="L168" s="75">
        <f t="shared" si="2"/>
        <v>186.21428571428572</v>
      </c>
      <c r="M168" s="240" t="s">
        <v>534</v>
      </c>
    </row>
    <row r="169" spans="1:13" x14ac:dyDescent="0.25">
      <c r="A169" s="72">
        <v>26</v>
      </c>
      <c r="B169" s="72">
        <v>1</v>
      </c>
      <c r="C169" s="72">
        <v>2020</v>
      </c>
      <c r="D169" s="73" t="s">
        <v>532</v>
      </c>
      <c r="E169" s="73"/>
      <c r="F169" s="239" t="s">
        <v>531</v>
      </c>
      <c r="G169" s="73" t="s">
        <v>258</v>
      </c>
      <c r="H169" s="81" t="s">
        <v>162</v>
      </c>
      <c r="I169" s="239"/>
      <c r="J169" s="74">
        <v>2099</v>
      </c>
      <c r="K169" s="72">
        <v>14</v>
      </c>
      <c r="L169" s="75">
        <f t="shared" si="2"/>
        <v>149.92857142857142</v>
      </c>
      <c r="M169" s="239" t="s">
        <v>536</v>
      </c>
    </row>
    <row r="170" spans="1:13" x14ac:dyDescent="0.25">
      <c r="A170" s="72">
        <v>26</v>
      </c>
      <c r="B170" s="72">
        <v>1</v>
      </c>
      <c r="C170" s="72">
        <v>2020</v>
      </c>
      <c r="D170" s="73" t="s">
        <v>532</v>
      </c>
      <c r="E170" s="73"/>
      <c r="F170" s="239" t="s">
        <v>531</v>
      </c>
      <c r="G170" s="73" t="s">
        <v>258</v>
      </c>
      <c r="H170" s="81" t="s">
        <v>436</v>
      </c>
      <c r="I170" s="239"/>
      <c r="J170" s="74">
        <v>2468</v>
      </c>
      <c r="K170" s="72">
        <v>14</v>
      </c>
      <c r="L170" s="75">
        <f t="shared" si="2"/>
        <v>176.28571428571428</v>
      </c>
      <c r="M170" s="239" t="s">
        <v>535</v>
      </c>
    </row>
    <row r="171" spans="1:13" x14ac:dyDescent="0.25">
      <c r="A171" s="72">
        <v>2</v>
      </c>
      <c r="B171" s="72">
        <v>2</v>
      </c>
      <c r="C171" s="72">
        <v>2020</v>
      </c>
      <c r="D171" s="73" t="s">
        <v>537</v>
      </c>
      <c r="E171" s="73"/>
      <c r="F171" s="242" t="s">
        <v>456</v>
      </c>
      <c r="G171" s="73" t="s">
        <v>258</v>
      </c>
      <c r="H171" s="81" t="s">
        <v>146</v>
      </c>
      <c r="I171" s="242"/>
      <c r="J171" s="74">
        <v>1828</v>
      </c>
      <c r="K171" s="72">
        <v>9</v>
      </c>
      <c r="L171" s="70">
        <f t="shared" si="2"/>
        <v>203.11111111111111</v>
      </c>
      <c r="M171" s="177" t="s">
        <v>547</v>
      </c>
    </row>
    <row r="172" spans="1:13" x14ac:dyDescent="0.25">
      <c r="A172" s="72">
        <v>2</v>
      </c>
      <c r="B172" s="72">
        <v>2</v>
      </c>
      <c r="C172" s="72">
        <v>2020</v>
      </c>
      <c r="D172" s="73" t="s">
        <v>537</v>
      </c>
      <c r="E172" s="73"/>
      <c r="F172" s="242" t="s">
        <v>456</v>
      </c>
      <c r="G172" s="73" t="s">
        <v>258</v>
      </c>
      <c r="H172" s="81" t="s">
        <v>157</v>
      </c>
      <c r="I172" s="242"/>
      <c r="J172" s="74">
        <v>1667</v>
      </c>
      <c r="K172" s="72">
        <v>9</v>
      </c>
      <c r="L172" s="75">
        <f t="shared" si="2"/>
        <v>185.22222222222223</v>
      </c>
      <c r="M172" s="244" t="s">
        <v>526</v>
      </c>
    </row>
    <row r="173" spans="1:13" x14ac:dyDescent="0.25">
      <c r="A173" s="72">
        <v>2</v>
      </c>
      <c r="B173" s="72">
        <v>2</v>
      </c>
      <c r="C173" s="72">
        <v>2020</v>
      </c>
      <c r="D173" s="73" t="s">
        <v>537</v>
      </c>
      <c r="E173" s="73"/>
      <c r="F173" s="242" t="s">
        <v>456</v>
      </c>
      <c r="G173" s="73" t="s">
        <v>258</v>
      </c>
      <c r="H173" s="81" t="s">
        <v>150</v>
      </c>
      <c r="I173" s="242"/>
      <c r="J173" s="74">
        <v>1617</v>
      </c>
      <c r="K173" s="72">
        <v>9</v>
      </c>
      <c r="L173" s="75">
        <f t="shared" si="2"/>
        <v>179.66666666666666</v>
      </c>
      <c r="M173" s="244" t="s">
        <v>548</v>
      </c>
    </row>
    <row r="174" spans="1:13" x14ac:dyDescent="0.25">
      <c r="A174" s="72">
        <v>2</v>
      </c>
      <c r="B174" s="72">
        <v>2</v>
      </c>
      <c r="C174" s="72">
        <v>2020</v>
      </c>
      <c r="D174" s="73" t="s">
        <v>537</v>
      </c>
      <c r="E174" s="73"/>
      <c r="F174" s="242" t="s">
        <v>456</v>
      </c>
      <c r="G174" s="73" t="s">
        <v>258</v>
      </c>
      <c r="H174" s="81" t="s">
        <v>151</v>
      </c>
      <c r="I174" s="242"/>
      <c r="J174" s="74">
        <v>1645</v>
      </c>
      <c r="K174" s="72">
        <v>9</v>
      </c>
      <c r="L174" s="75">
        <f t="shared" si="2"/>
        <v>182.77777777777777</v>
      </c>
      <c r="M174" s="244" t="s">
        <v>510</v>
      </c>
    </row>
    <row r="175" spans="1:13" x14ac:dyDescent="0.25">
      <c r="A175" s="72">
        <v>2</v>
      </c>
      <c r="B175" s="72">
        <v>2</v>
      </c>
      <c r="C175" s="72">
        <v>2020</v>
      </c>
      <c r="D175" s="73" t="s">
        <v>537</v>
      </c>
      <c r="E175" s="73"/>
      <c r="F175" s="242" t="s">
        <v>456</v>
      </c>
      <c r="G175" s="73" t="s">
        <v>258</v>
      </c>
      <c r="H175" s="81" t="s">
        <v>154</v>
      </c>
      <c r="I175" s="242"/>
      <c r="J175" s="74">
        <v>1481</v>
      </c>
      <c r="K175" s="72">
        <v>9</v>
      </c>
      <c r="L175" s="75">
        <f t="shared" si="2"/>
        <v>164.55555555555554</v>
      </c>
      <c r="M175" s="244" t="s">
        <v>468</v>
      </c>
    </row>
    <row r="176" spans="1:13" x14ac:dyDescent="0.25">
      <c r="A176" s="72">
        <v>2</v>
      </c>
      <c r="B176" s="72">
        <v>2</v>
      </c>
      <c r="C176" s="72">
        <v>2020</v>
      </c>
      <c r="D176" s="73" t="s">
        <v>537</v>
      </c>
      <c r="E176" s="73"/>
      <c r="F176" s="242" t="s">
        <v>456</v>
      </c>
      <c r="G176" s="73" t="s">
        <v>258</v>
      </c>
      <c r="H176" s="81" t="s">
        <v>164</v>
      </c>
      <c r="I176" s="242"/>
      <c r="J176" s="74">
        <v>1543</v>
      </c>
      <c r="K176" s="72">
        <v>9</v>
      </c>
      <c r="L176" s="75">
        <f t="shared" si="2"/>
        <v>171.44444444444446</v>
      </c>
      <c r="M176" s="231" t="s">
        <v>166</v>
      </c>
    </row>
    <row r="177" spans="1:13" x14ac:dyDescent="0.25">
      <c r="A177" s="72">
        <v>2</v>
      </c>
      <c r="B177" s="72">
        <v>2</v>
      </c>
      <c r="C177" s="72">
        <v>2020</v>
      </c>
      <c r="D177" s="73" t="s">
        <v>537</v>
      </c>
      <c r="E177" s="73"/>
      <c r="F177" s="242" t="s">
        <v>456</v>
      </c>
      <c r="G177" s="73" t="s">
        <v>258</v>
      </c>
      <c r="H177" s="81" t="s">
        <v>424</v>
      </c>
      <c r="I177" s="242"/>
      <c r="J177" s="74">
        <v>1499</v>
      </c>
      <c r="K177" s="72">
        <v>9</v>
      </c>
      <c r="L177" s="75">
        <f t="shared" si="2"/>
        <v>166.55555555555554</v>
      </c>
      <c r="M177" s="244" t="s">
        <v>467</v>
      </c>
    </row>
    <row r="178" spans="1:13" x14ac:dyDescent="0.25">
      <c r="A178" s="72">
        <v>2</v>
      </c>
      <c r="B178" s="72">
        <v>2</v>
      </c>
      <c r="C178" s="72">
        <v>2020</v>
      </c>
      <c r="D178" s="73" t="s">
        <v>537</v>
      </c>
      <c r="E178" s="73"/>
      <c r="F178" s="242" t="s">
        <v>456</v>
      </c>
      <c r="G178" s="73" t="s">
        <v>258</v>
      </c>
      <c r="H178" s="81" t="s">
        <v>162</v>
      </c>
      <c r="I178" s="242"/>
      <c r="J178" s="74">
        <v>1428</v>
      </c>
      <c r="K178" s="72">
        <v>9</v>
      </c>
      <c r="L178" s="75">
        <f t="shared" si="2"/>
        <v>158.66666666666666</v>
      </c>
      <c r="M178" s="244" t="s">
        <v>526</v>
      </c>
    </row>
    <row r="179" spans="1:13" x14ac:dyDescent="0.25">
      <c r="A179" s="72">
        <v>2</v>
      </c>
      <c r="B179" s="72">
        <v>2</v>
      </c>
      <c r="C179" s="72">
        <v>2020</v>
      </c>
      <c r="D179" s="73" t="s">
        <v>538</v>
      </c>
      <c r="E179" s="73"/>
      <c r="F179" s="242" t="s">
        <v>456</v>
      </c>
      <c r="G179" s="73" t="s">
        <v>258</v>
      </c>
      <c r="H179" s="81" t="s">
        <v>436</v>
      </c>
      <c r="I179" s="242"/>
      <c r="J179" s="74">
        <v>1652</v>
      </c>
      <c r="K179" s="72">
        <v>9</v>
      </c>
      <c r="L179" s="75">
        <f t="shared" si="2"/>
        <v>183.55555555555554</v>
      </c>
      <c r="M179" s="177" t="s">
        <v>547</v>
      </c>
    </row>
    <row r="180" spans="1:13" x14ac:dyDescent="0.25">
      <c r="A180" s="72">
        <v>2</v>
      </c>
      <c r="B180" s="72">
        <v>2</v>
      </c>
      <c r="C180" s="72">
        <v>2020</v>
      </c>
      <c r="D180" s="73" t="s">
        <v>538</v>
      </c>
      <c r="E180" s="73"/>
      <c r="F180" s="242" t="s">
        <v>456</v>
      </c>
      <c r="G180" s="73" t="s">
        <v>258</v>
      </c>
      <c r="H180" s="81" t="s">
        <v>396</v>
      </c>
      <c r="I180" s="242"/>
      <c r="J180" s="74">
        <v>1314</v>
      </c>
      <c r="K180" s="72">
        <v>9</v>
      </c>
      <c r="L180" s="75">
        <f t="shared" si="2"/>
        <v>146</v>
      </c>
      <c r="M180" s="244" t="s">
        <v>509</v>
      </c>
    </row>
    <row r="181" spans="1:13" x14ac:dyDescent="0.25">
      <c r="A181" s="72">
        <v>2</v>
      </c>
      <c r="B181" s="72">
        <v>2</v>
      </c>
      <c r="C181" s="72">
        <v>2020</v>
      </c>
      <c r="D181" s="73" t="s">
        <v>539</v>
      </c>
      <c r="E181" s="73"/>
      <c r="F181" s="242" t="s">
        <v>456</v>
      </c>
      <c r="G181" s="73" t="s">
        <v>161</v>
      </c>
      <c r="H181" s="81" t="s">
        <v>143</v>
      </c>
      <c r="I181" s="242"/>
      <c r="J181" s="74">
        <v>2403</v>
      </c>
      <c r="K181" s="72">
        <v>14</v>
      </c>
      <c r="L181" s="75">
        <f t="shared" si="2"/>
        <v>171.64285714285714</v>
      </c>
      <c r="M181" s="242" t="s">
        <v>467</v>
      </c>
    </row>
    <row r="182" spans="1:13" x14ac:dyDescent="0.25">
      <c r="A182" s="72">
        <v>2</v>
      </c>
      <c r="B182" s="72">
        <v>2</v>
      </c>
      <c r="C182" s="72">
        <v>2020</v>
      </c>
      <c r="D182" s="73" t="s">
        <v>539</v>
      </c>
      <c r="E182" s="73"/>
      <c r="F182" s="242" t="s">
        <v>456</v>
      </c>
      <c r="G182" s="73" t="s">
        <v>161</v>
      </c>
      <c r="H182" s="81" t="s">
        <v>147</v>
      </c>
      <c r="I182" s="242"/>
      <c r="J182" s="74">
        <v>2503</v>
      </c>
      <c r="K182" s="72">
        <v>14</v>
      </c>
      <c r="L182" s="75">
        <f t="shared" si="2"/>
        <v>178.78571428571428</v>
      </c>
      <c r="M182" s="231" t="s">
        <v>166</v>
      </c>
    </row>
    <row r="183" spans="1:13" x14ac:dyDescent="0.25">
      <c r="A183" s="72">
        <v>2</v>
      </c>
      <c r="B183" s="72">
        <v>2</v>
      </c>
      <c r="C183" s="72">
        <v>2020</v>
      </c>
      <c r="D183" s="73" t="s">
        <v>539</v>
      </c>
      <c r="E183" s="73"/>
      <c r="F183" s="242" t="s">
        <v>456</v>
      </c>
      <c r="G183" s="73" t="s">
        <v>161</v>
      </c>
      <c r="H183" s="81" t="s">
        <v>149</v>
      </c>
      <c r="I183" s="242"/>
      <c r="J183" s="74">
        <v>2544</v>
      </c>
      <c r="K183" s="72">
        <v>14</v>
      </c>
      <c r="L183" s="75">
        <f t="shared" si="2"/>
        <v>181.71428571428572</v>
      </c>
      <c r="M183" s="242" t="s">
        <v>483</v>
      </c>
    </row>
    <row r="184" spans="1:13" x14ac:dyDescent="0.25">
      <c r="A184" s="72">
        <v>2</v>
      </c>
      <c r="B184" s="72">
        <v>2</v>
      </c>
      <c r="C184" s="72">
        <v>2020</v>
      </c>
      <c r="D184" s="73" t="s">
        <v>546</v>
      </c>
      <c r="E184" s="73"/>
      <c r="F184" s="243" t="s">
        <v>456</v>
      </c>
      <c r="G184" s="73" t="s">
        <v>258</v>
      </c>
      <c r="H184" s="81" t="s">
        <v>286</v>
      </c>
      <c r="I184" s="242"/>
      <c r="J184" s="74">
        <v>1238</v>
      </c>
      <c r="K184" s="72">
        <v>9</v>
      </c>
      <c r="L184" s="75">
        <f t="shared" si="2"/>
        <v>137.55555555555554</v>
      </c>
      <c r="M184" s="231" t="s">
        <v>166</v>
      </c>
    </row>
    <row r="185" spans="1:13" x14ac:dyDescent="0.25">
      <c r="A185" s="72">
        <v>2</v>
      </c>
      <c r="B185" s="72">
        <v>2</v>
      </c>
      <c r="C185" s="72">
        <v>2020</v>
      </c>
      <c r="D185" s="73" t="s">
        <v>546</v>
      </c>
      <c r="E185" s="73"/>
      <c r="F185" s="243" t="s">
        <v>456</v>
      </c>
      <c r="G185" s="73" t="s">
        <v>258</v>
      </c>
      <c r="H185" s="81" t="s">
        <v>159</v>
      </c>
      <c r="I185" s="243"/>
      <c r="J185" s="74">
        <v>1052</v>
      </c>
      <c r="K185" s="72">
        <v>9</v>
      </c>
      <c r="L185" s="75">
        <f t="shared" si="2"/>
        <v>116.88888888888889</v>
      </c>
      <c r="M185" s="244" t="s">
        <v>468</v>
      </c>
    </row>
    <row r="186" spans="1:13" x14ac:dyDescent="0.25">
      <c r="A186" s="72">
        <v>2</v>
      </c>
      <c r="B186" s="72">
        <v>2</v>
      </c>
      <c r="C186" s="72">
        <v>2020</v>
      </c>
      <c r="D186" s="73" t="s">
        <v>546</v>
      </c>
      <c r="E186" s="73"/>
      <c r="F186" s="243" t="s">
        <v>456</v>
      </c>
      <c r="G186" s="73" t="s">
        <v>258</v>
      </c>
      <c r="H186" s="81" t="s">
        <v>160</v>
      </c>
      <c r="I186" s="242"/>
      <c r="J186" s="74">
        <v>1332</v>
      </c>
      <c r="K186" s="72">
        <v>9</v>
      </c>
      <c r="L186" s="75">
        <f t="shared" ref="L186:L204" si="3">J186/K186</f>
        <v>148</v>
      </c>
      <c r="M186" s="177" t="s">
        <v>470</v>
      </c>
    </row>
    <row r="187" spans="1:13" x14ac:dyDescent="0.25">
      <c r="A187" s="72">
        <v>2</v>
      </c>
      <c r="B187" s="72">
        <v>2</v>
      </c>
      <c r="C187" s="72">
        <v>2020</v>
      </c>
      <c r="D187" s="73" t="s">
        <v>546</v>
      </c>
      <c r="E187" s="73"/>
      <c r="F187" s="246" t="s">
        <v>456</v>
      </c>
      <c r="G187" s="73" t="s">
        <v>258</v>
      </c>
      <c r="H187" s="81" t="s">
        <v>497</v>
      </c>
      <c r="I187" s="246"/>
      <c r="J187" s="74">
        <v>1042</v>
      </c>
      <c r="K187" s="72">
        <v>9</v>
      </c>
      <c r="L187" s="75">
        <f t="shared" si="3"/>
        <v>115.77777777777777</v>
      </c>
      <c r="M187" s="246" t="s">
        <v>468</v>
      </c>
    </row>
    <row r="188" spans="1:13" x14ac:dyDescent="0.25">
      <c r="A188" s="72">
        <v>2</v>
      </c>
      <c r="B188" s="72">
        <v>2</v>
      </c>
      <c r="C188" s="72">
        <v>2020</v>
      </c>
      <c r="D188" s="73" t="s">
        <v>546</v>
      </c>
      <c r="E188" s="73"/>
      <c r="F188" s="243" t="s">
        <v>456</v>
      </c>
      <c r="G188" s="73" t="s">
        <v>258</v>
      </c>
      <c r="H188" s="81" t="s">
        <v>285</v>
      </c>
      <c r="I188" s="242"/>
      <c r="J188" s="74">
        <v>1316</v>
      </c>
      <c r="K188" s="72">
        <v>9</v>
      </c>
      <c r="L188" s="75">
        <f t="shared" si="3"/>
        <v>146.22222222222223</v>
      </c>
      <c r="M188" s="231" t="s">
        <v>166</v>
      </c>
    </row>
    <row r="189" spans="1:13" x14ac:dyDescent="0.25">
      <c r="A189" s="72">
        <v>9</v>
      </c>
      <c r="B189" s="72">
        <v>2</v>
      </c>
      <c r="C189" s="72">
        <v>2020</v>
      </c>
      <c r="D189" s="204" t="s">
        <v>570</v>
      </c>
      <c r="E189" s="73"/>
      <c r="F189" s="249" t="s">
        <v>27</v>
      </c>
      <c r="G189" s="73" t="s">
        <v>571</v>
      </c>
      <c r="H189" s="81" t="s">
        <v>143</v>
      </c>
      <c r="I189" s="249" t="s">
        <v>144</v>
      </c>
      <c r="J189" s="74">
        <v>1582</v>
      </c>
      <c r="K189" s="72">
        <v>9</v>
      </c>
      <c r="L189" s="75">
        <f t="shared" si="3"/>
        <v>175.77777777777777</v>
      </c>
      <c r="M189" s="249" t="s">
        <v>358</v>
      </c>
    </row>
    <row r="190" spans="1:13" x14ac:dyDescent="0.25">
      <c r="A190" s="72">
        <v>9</v>
      </c>
      <c r="B190" s="72">
        <v>2</v>
      </c>
      <c r="C190" s="72">
        <v>2020</v>
      </c>
      <c r="D190" s="204" t="s">
        <v>570</v>
      </c>
      <c r="E190" s="73"/>
      <c r="F190" s="249" t="s">
        <v>27</v>
      </c>
      <c r="G190" s="73" t="s">
        <v>571</v>
      </c>
      <c r="H190" s="81" t="s">
        <v>436</v>
      </c>
      <c r="I190" s="249" t="s">
        <v>144</v>
      </c>
      <c r="J190" s="74">
        <v>1503</v>
      </c>
      <c r="K190" s="72">
        <v>9</v>
      </c>
      <c r="L190" s="75">
        <f t="shared" si="3"/>
        <v>167</v>
      </c>
      <c r="M190" s="249" t="s">
        <v>358</v>
      </c>
    </row>
    <row r="191" spans="1:13" x14ac:dyDescent="0.25">
      <c r="A191" s="72">
        <v>9</v>
      </c>
      <c r="B191" s="72">
        <v>2</v>
      </c>
      <c r="C191" s="72">
        <v>2020</v>
      </c>
      <c r="D191" s="73" t="s">
        <v>582</v>
      </c>
      <c r="E191" s="73"/>
      <c r="F191" s="250" t="s">
        <v>456</v>
      </c>
      <c r="G191" s="73" t="s">
        <v>583</v>
      </c>
      <c r="H191" s="81" t="s">
        <v>154</v>
      </c>
      <c r="I191" s="250"/>
      <c r="J191" s="74">
        <v>995</v>
      </c>
      <c r="K191" s="72">
        <v>6</v>
      </c>
      <c r="L191" s="75">
        <f t="shared" si="3"/>
        <v>165.83333333333334</v>
      </c>
      <c r="M191" s="193" t="s">
        <v>165</v>
      </c>
    </row>
    <row r="192" spans="1:13" x14ac:dyDescent="0.25">
      <c r="A192" s="72">
        <v>1</v>
      </c>
      <c r="B192" s="72">
        <v>3</v>
      </c>
      <c r="C192" s="72">
        <v>2020</v>
      </c>
      <c r="D192" s="73" t="s">
        <v>585</v>
      </c>
      <c r="E192" s="73"/>
      <c r="F192" s="253" t="s">
        <v>456</v>
      </c>
      <c r="G192" s="73" t="s">
        <v>258</v>
      </c>
      <c r="H192" s="81" t="s">
        <v>154</v>
      </c>
      <c r="I192" s="253"/>
      <c r="J192" s="74">
        <v>1019</v>
      </c>
      <c r="K192" s="72">
        <v>6</v>
      </c>
      <c r="L192" s="75">
        <f t="shared" si="3"/>
        <v>169.83333333333334</v>
      </c>
      <c r="M192" s="231" t="s">
        <v>166</v>
      </c>
    </row>
    <row r="193" spans="1:13" x14ac:dyDescent="0.25">
      <c r="A193" s="72">
        <v>1</v>
      </c>
      <c r="B193" s="72">
        <v>3</v>
      </c>
      <c r="C193" s="72">
        <v>2020</v>
      </c>
      <c r="D193" s="73" t="s">
        <v>585</v>
      </c>
      <c r="E193" s="73"/>
      <c r="F193" s="253" t="s">
        <v>456</v>
      </c>
      <c r="G193" s="73" t="s">
        <v>258</v>
      </c>
      <c r="H193" s="81" t="s">
        <v>164</v>
      </c>
      <c r="I193" s="253"/>
      <c r="J193" s="74">
        <v>990</v>
      </c>
      <c r="K193" s="72">
        <v>6</v>
      </c>
      <c r="L193" s="75">
        <f t="shared" si="3"/>
        <v>165</v>
      </c>
      <c r="M193" s="255" t="s">
        <v>468</v>
      </c>
    </row>
    <row r="194" spans="1:13" x14ac:dyDescent="0.25">
      <c r="A194" s="72">
        <v>8</v>
      </c>
      <c r="B194" s="72">
        <v>3</v>
      </c>
      <c r="C194" s="72">
        <v>2020</v>
      </c>
      <c r="D194" s="73" t="s">
        <v>588</v>
      </c>
      <c r="E194" s="73"/>
      <c r="F194" s="256" t="s">
        <v>375</v>
      </c>
      <c r="G194" s="73" t="s">
        <v>163</v>
      </c>
      <c r="H194" s="81" t="s">
        <v>167</v>
      </c>
      <c r="I194" s="256"/>
      <c r="J194" s="74">
        <v>1073</v>
      </c>
      <c r="K194" s="72">
        <v>7</v>
      </c>
      <c r="L194" s="75">
        <f t="shared" si="3"/>
        <v>153.28571428571428</v>
      </c>
      <c r="M194" s="256"/>
    </row>
    <row r="195" spans="1:13" x14ac:dyDescent="0.25">
      <c r="A195" s="72">
        <v>8</v>
      </c>
      <c r="B195" s="72">
        <v>3</v>
      </c>
      <c r="C195" s="72">
        <v>2020</v>
      </c>
      <c r="D195" s="73" t="s">
        <v>588</v>
      </c>
      <c r="E195" s="73"/>
      <c r="F195" s="256" t="s">
        <v>375</v>
      </c>
      <c r="G195" s="73" t="s">
        <v>163</v>
      </c>
      <c r="H195" s="81" t="s">
        <v>164</v>
      </c>
      <c r="I195" s="256"/>
      <c r="J195" s="74">
        <v>1188</v>
      </c>
      <c r="K195" s="72">
        <v>7</v>
      </c>
      <c r="L195" s="75">
        <f t="shared" si="3"/>
        <v>169.71428571428572</v>
      </c>
      <c r="M195" s="256"/>
    </row>
    <row r="196" spans="1:13" x14ac:dyDescent="0.25">
      <c r="A196" s="72">
        <v>8</v>
      </c>
      <c r="B196" s="72">
        <v>3</v>
      </c>
      <c r="C196" s="72">
        <v>2020</v>
      </c>
      <c r="D196" s="73" t="s">
        <v>588</v>
      </c>
      <c r="E196" s="73"/>
      <c r="F196" s="256" t="s">
        <v>375</v>
      </c>
      <c r="G196" s="73" t="s">
        <v>163</v>
      </c>
      <c r="H196" s="81" t="s">
        <v>168</v>
      </c>
      <c r="I196" s="256"/>
      <c r="J196" s="74">
        <v>572</v>
      </c>
      <c r="K196" s="72">
        <v>4</v>
      </c>
      <c r="L196" s="75">
        <f t="shared" si="3"/>
        <v>143</v>
      </c>
      <c r="M196" s="256"/>
    </row>
    <row r="197" spans="1:13" x14ac:dyDescent="0.25">
      <c r="A197" s="72">
        <v>8</v>
      </c>
      <c r="B197" s="72">
        <v>3</v>
      </c>
      <c r="C197" s="72">
        <v>2020</v>
      </c>
      <c r="D197" s="73" t="s">
        <v>588</v>
      </c>
      <c r="E197" s="73"/>
      <c r="F197" s="256" t="s">
        <v>375</v>
      </c>
      <c r="G197" s="73" t="s">
        <v>163</v>
      </c>
      <c r="H197" s="81" t="s">
        <v>152</v>
      </c>
      <c r="I197" s="256"/>
      <c r="J197" s="74">
        <v>426</v>
      </c>
      <c r="K197" s="72">
        <v>3</v>
      </c>
      <c r="L197" s="75">
        <f t="shared" si="3"/>
        <v>142</v>
      </c>
      <c r="M197" s="256"/>
    </row>
    <row r="198" spans="1:13" x14ac:dyDescent="0.25">
      <c r="A198" s="72">
        <v>8</v>
      </c>
      <c r="B198" s="72">
        <v>3</v>
      </c>
      <c r="C198" s="72">
        <v>2020</v>
      </c>
      <c r="D198" s="73" t="s">
        <v>588</v>
      </c>
      <c r="E198" s="73"/>
      <c r="F198" s="256" t="s">
        <v>375</v>
      </c>
      <c r="G198" s="73" t="s">
        <v>163</v>
      </c>
      <c r="H198" s="81" t="s">
        <v>162</v>
      </c>
      <c r="I198" s="256"/>
      <c r="J198" s="74">
        <v>1179</v>
      </c>
      <c r="K198" s="72">
        <v>7</v>
      </c>
      <c r="L198" s="75">
        <f t="shared" si="3"/>
        <v>168.42857142857142</v>
      </c>
      <c r="M198" s="256"/>
    </row>
    <row r="199" spans="1:13" x14ac:dyDescent="0.25">
      <c r="A199" s="72">
        <v>15</v>
      </c>
      <c r="B199" s="72">
        <v>3</v>
      </c>
      <c r="C199" s="72">
        <v>2020</v>
      </c>
      <c r="D199" s="73" t="s">
        <v>597</v>
      </c>
      <c r="E199" s="73"/>
      <c r="F199" s="257" t="s">
        <v>266</v>
      </c>
      <c r="G199" s="73" t="s">
        <v>142</v>
      </c>
      <c r="H199" s="81" t="s">
        <v>143</v>
      </c>
      <c r="I199" s="257" t="s">
        <v>144</v>
      </c>
      <c r="J199" s="74">
        <v>2083</v>
      </c>
      <c r="K199" s="72">
        <v>12</v>
      </c>
      <c r="L199" s="75">
        <f t="shared" si="3"/>
        <v>173.58333333333334</v>
      </c>
      <c r="M199" s="257" t="s">
        <v>598</v>
      </c>
    </row>
    <row r="200" spans="1:13" x14ac:dyDescent="0.25">
      <c r="A200" s="72">
        <v>15</v>
      </c>
      <c r="B200" s="72">
        <v>3</v>
      </c>
      <c r="C200" s="72">
        <v>2020</v>
      </c>
      <c r="D200" s="73" t="s">
        <v>597</v>
      </c>
      <c r="E200" s="73"/>
      <c r="F200" s="257" t="s">
        <v>266</v>
      </c>
      <c r="G200" s="73" t="s">
        <v>142</v>
      </c>
      <c r="H200" s="81" t="s">
        <v>146</v>
      </c>
      <c r="I200" s="257" t="s">
        <v>144</v>
      </c>
      <c r="J200" s="74">
        <v>2275</v>
      </c>
      <c r="K200" s="72">
        <v>12</v>
      </c>
      <c r="L200" s="75">
        <f t="shared" si="3"/>
        <v>189.58333333333334</v>
      </c>
      <c r="M200" s="257" t="s">
        <v>598</v>
      </c>
    </row>
    <row r="201" spans="1:13" x14ac:dyDescent="0.25">
      <c r="A201" s="72">
        <v>15</v>
      </c>
      <c r="B201" s="72">
        <v>3</v>
      </c>
      <c r="C201" s="72">
        <v>2020</v>
      </c>
      <c r="D201" s="73" t="s">
        <v>597</v>
      </c>
      <c r="E201" s="73"/>
      <c r="F201" s="257" t="s">
        <v>266</v>
      </c>
      <c r="G201" s="73" t="s">
        <v>142</v>
      </c>
      <c r="H201" s="81" t="s">
        <v>157</v>
      </c>
      <c r="I201" s="257" t="s">
        <v>148</v>
      </c>
      <c r="J201" s="74">
        <v>2059</v>
      </c>
      <c r="K201" s="72">
        <v>12</v>
      </c>
      <c r="L201" s="75">
        <f t="shared" si="3"/>
        <v>171.58333333333334</v>
      </c>
      <c r="M201" s="257" t="s">
        <v>599</v>
      </c>
    </row>
    <row r="202" spans="1:13" x14ac:dyDescent="0.25">
      <c r="A202" s="72">
        <v>15</v>
      </c>
      <c r="B202" s="72">
        <v>3</v>
      </c>
      <c r="C202" s="72">
        <v>2020</v>
      </c>
      <c r="D202" s="73" t="s">
        <v>597</v>
      </c>
      <c r="E202" s="73"/>
      <c r="F202" s="257" t="s">
        <v>266</v>
      </c>
      <c r="G202" s="73" t="s">
        <v>142</v>
      </c>
      <c r="H202" s="81" t="s">
        <v>149</v>
      </c>
      <c r="I202" s="257" t="s">
        <v>148</v>
      </c>
      <c r="J202" s="74">
        <v>2227</v>
      </c>
      <c r="K202" s="72">
        <v>12</v>
      </c>
      <c r="L202" s="75">
        <f t="shared" si="3"/>
        <v>185.58333333333334</v>
      </c>
      <c r="M202" s="257" t="s">
        <v>599</v>
      </c>
    </row>
    <row r="203" spans="1:13" x14ac:dyDescent="0.25">
      <c r="A203" s="72">
        <v>15</v>
      </c>
      <c r="B203" s="72">
        <v>3</v>
      </c>
      <c r="C203" s="72">
        <v>2020</v>
      </c>
      <c r="D203" s="73" t="s">
        <v>597</v>
      </c>
      <c r="E203" s="73"/>
      <c r="F203" s="257" t="s">
        <v>266</v>
      </c>
      <c r="G203" s="73" t="s">
        <v>142</v>
      </c>
      <c r="H203" s="81" t="s">
        <v>154</v>
      </c>
      <c r="I203" s="257"/>
      <c r="J203" s="74">
        <v>1939</v>
      </c>
      <c r="K203" s="72">
        <v>12</v>
      </c>
      <c r="L203" s="75">
        <f t="shared" si="3"/>
        <v>161.58333333333334</v>
      </c>
      <c r="M203" s="193" t="s">
        <v>165</v>
      </c>
    </row>
    <row r="204" spans="1:13" x14ac:dyDescent="0.25">
      <c r="A204" s="72">
        <v>15</v>
      </c>
      <c r="B204" s="72">
        <v>3</v>
      </c>
      <c r="C204" s="72">
        <v>2020</v>
      </c>
      <c r="D204" s="73" t="s">
        <v>597</v>
      </c>
      <c r="E204" s="73"/>
      <c r="F204" s="257" t="s">
        <v>266</v>
      </c>
      <c r="G204" s="73" t="s">
        <v>142</v>
      </c>
      <c r="H204" s="81" t="s">
        <v>436</v>
      </c>
      <c r="I204" s="257"/>
      <c r="J204" s="74">
        <v>2023</v>
      </c>
      <c r="K204" s="72">
        <v>12</v>
      </c>
      <c r="L204" s="75">
        <f t="shared" si="3"/>
        <v>168.58333333333334</v>
      </c>
      <c r="M204" s="231" t="s">
        <v>166</v>
      </c>
    </row>
    <row r="205" spans="1:13" x14ac:dyDescent="0.25">
      <c r="A205" s="60"/>
      <c r="B205" s="60"/>
      <c r="C205" s="60"/>
      <c r="D205" s="38"/>
      <c r="E205" s="38"/>
      <c r="F205" s="63"/>
      <c r="G205" s="68"/>
      <c r="H205" s="80">
        <f>COUNTA(H7:H204)</f>
        <v>198</v>
      </c>
      <c r="I205" s="80"/>
      <c r="J205" s="173">
        <f>SUBTOTAL(9,J7:J204)</f>
        <v>314399</v>
      </c>
      <c r="K205" s="90">
        <f>SUBTOTAL(9,K7:K204)</f>
        <v>1850</v>
      </c>
      <c r="L205" s="174">
        <f t="shared" ref="L205" si="4">J205/K205</f>
        <v>169.94540540540541</v>
      </c>
    </row>
  </sheetData>
  <autoFilter ref="A6:M198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0"/>
  <sheetViews>
    <sheetView topLeftCell="A53" workbookViewId="0">
      <selection activeCell="J79" sqref="J79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4" t="s">
        <v>251</v>
      </c>
      <c r="B2" s="265"/>
      <c r="C2" s="265"/>
      <c r="D2" s="265"/>
      <c r="E2" s="265"/>
      <c r="F2" s="265"/>
      <c r="G2" s="265"/>
      <c r="H2" s="265"/>
      <c r="I2" s="266"/>
    </row>
    <row r="4" spans="1:10" x14ac:dyDescent="0.25">
      <c r="J4" s="72" t="s">
        <v>174</v>
      </c>
    </row>
    <row r="5" spans="1:10" ht="15.75" x14ac:dyDescent="0.25">
      <c r="A5" s="82" t="s">
        <v>549</v>
      </c>
    </row>
    <row r="7" spans="1:10" x14ac:dyDescent="0.25">
      <c r="A7" s="81" t="s">
        <v>311</v>
      </c>
      <c r="B7" s="88"/>
      <c r="C7" s="72" t="s">
        <v>312</v>
      </c>
      <c r="D7" s="76" t="s">
        <v>313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325</v>
      </c>
      <c r="B8" s="88"/>
      <c r="C8" s="72" t="s">
        <v>142</v>
      </c>
      <c r="D8" s="204" t="s">
        <v>327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326</v>
      </c>
      <c r="B9" s="88"/>
      <c r="C9" s="72" t="s">
        <v>142</v>
      </c>
      <c r="D9" s="204" t="s">
        <v>328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431</v>
      </c>
      <c r="B10" s="88"/>
      <c r="C10" s="72" t="s">
        <v>312</v>
      </c>
      <c r="D10" s="76" t="s">
        <v>330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451</v>
      </c>
      <c r="B11" s="92"/>
      <c r="C11" s="72" t="s">
        <v>142</v>
      </c>
      <c r="D11" s="76" t="s">
        <v>444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485</v>
      </c>
      <c r="B12" s="88"/>
      <c r="C12" s="72" t="s">
        <v>312</v>
      </c>
      <c r="D12" s="204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498</v>
      </c>
      <c r="B13" s="88"/>
      <c r="C13" s="72" t="s">
        <v>312</v>
      </c>
      <c r="D13" s="204" t="s">
        <v>179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486</v>
      </c>
      <c r="B14" s="88"/>
      <c r="C14" s="72" t="s">
        <v>312</v>
      </c>
      <c r="D14" s="76" t="s">
        <v>488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487</v>
      </c>
      <c r="B15" s="88"/>
      <c r="C15" s="72" t="s">
        <v>312</v>
      </c>
      <c r="D15" s="76" t="s">
        <v>489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 t="s">
        <v>519</v>
      </c>
      <c r="B16" s="88"/>
      <c r="C16" s="72" t="s">
        <v>142</v>
      </c>
      <c r="D16" s="76" t="s">
        <v>520</v>
      </c>
      <c r="E16" s="81"/>
      <c r="F16" s="88"/>
      <c r="G16" s="88"/>
      <c r="H16" s="88"/>
      <c r="I16" s="88"/>
      <c r="J16" s="72">
        <v>1</v>
      </c>
    </row>
    <row r="17" spans="1:10" x14ac:dyDescent="0.25">
      <c r="A17" s="81" t="s">
        <v>521</v>
      </c>
      <c r="B17" s="88"/>
      <c r="C17" s="72" t="s">
        <v>161</v>
      </c>
      <c r="D17" s="204" t="s">
        <v>179</v>
      </c>
      <c r="E17" s="81"/>
      <c r="F17" s="88"/>
      <c r="G17" s="88"/>
      <c r="H17" s="88"/>
      <c r="I17" s="88"/>
      <c r="J17" s="72">
        <v>1</v>
      </c>
    </row>
    <row r="18" spans="1:10" x14ac:dyDescent="0.25">
      <c r="A18" s="81" t="s">
        <v>550</v>
      </c>
      <c r="B18" s="88"/>
      <c r="C18" s="72" t="s">
        <v>268</v>
      </c>
      <c r="D18" s="76" t="s">
        <v>488</v>
      </c>
      <c r="E18" s="81"/>
      <c r="F18" s="88"/>
      <c r="G18" s="88"/>
      <c r="H18" s="88"/>
      <c r="I18" s="88"/>
      <c r="J18" s="72">
        <v>1</v>
      </c>
    </row>
    <row r="19" spans="1:10" x14ac:dyDescent="0.25">
      <c r="A19" s="81" t="s">
        <v>553</v>
      </c>
      <c r="B19" s="88"/>
      <c r="C19" s="72" t="s">
        <v>268</v>
      </c>
      <c r="D19" s="204" t="s">
        <v>445</v>
      </c>
      <c r="E19" s="81"/>
      <c r="F19" s="88"/>
      <c r="G19" s="88"/>
      <c r="H19" s="88"/>
      <c r="I19" s="88"/>
      <c r="J19" s="72">
        <v>1</v>
      </c>
    </row>
    <row r="20" spans="1:10" x14ac:dyDescent="0.25">
      <c r="A20" s="81" t="s">
        <v>551</v>
      </c>
      <c r="B20" s="88"/>
      <c r="C20" s="72" t="s">
        <v>268</v>
      </c>
      <c r="D20" s="76" t="s">
        <v>552</v>
      </c>
      <c r="E20" s="81"/>
      <c r="F20" s="88"/>
      <c r="G20" s="88"/>
      <c r="H20" s="88"/>
      <c r="I20" s="88"/>
      <c r="J20" s="72">
        <v>1</v>
      </c>
    </row>
    <row r="21" spans="1:10" x14ac:dyDescent="0.25">
      <c r="A21" s="81"/>
      <c r="B21" s="88"/>
      <c r="C21" s="88"/>
      <c r="D21" s="89"/>
      <c r="E21" s="81"/>
      <c r="F21" s="88"/>
      <c r="G21" s="88"/>
      <c r="H21" s="88"/>
      <c r="I21" s="88"/>
      <c r="J21" s="90">
        <f>SUM(J7:J20)</f>
        <v>19</v>
      </c>
    </row>
    <row r="22" spans="1:10" ht="15.75" x14ac:dyDescent="0.25">
      <c r="A22" s="82" t="s">
        <v>370</v>
      </c>
      <c r="D22" s="88"/>
      <c r="J22" s="72"/>
    </row>
    <row r="23" spans="1:10" x14ac:dyDescent="0.25">
      <c r="D23" s="88"/>
      <c r="J23" s="72"/>
    </row>
    <row r="24" spans="1:10" x14ac:dyDescent="0.25">
      <c r="A24" s="214" t="s">
        <v>267</v>
      </c>
      <c r="B24" s="73"/>
      <c r="C24" s="72" t="s">
        <v>268</v>
      </c>
      <c r="D24" s="76" t="s">
        <v>455</v>
      </c>
      <c r="E24" s="38"/>
      <c r="J24" s="72">
        <v>1</v>
      </c>
    </row>
    <row r="25" spans="1:10" x14ac:dyDescent="0.25">
      <c r="A25" s="63"/>
      <c r="B25" s="73"/>
      <c r="C25" s="72"/>
      <c r="D25" s="68"/>
      <c r="E25" s="38"/>
      <c r="J25" s="72"/>
    </row>
    <row r="26" spans="1:10" x14ac:dyDescent="0.25">
      <c r="A26" s="38"/>
      <c r="D26" s="63"/>
      <c r="E26" s="38"/>
      <c r="J26" s="72"/>
    </row>
    <row r="27" spans="1:10" ht="15.75" x14ac:dyDescent="0.25">
      <c r="A27" s="82" t="s">
        <v>253</v>
      </c>
      <c r="D27" s="63"/>
      <c r="E27" s="38"/>
      <c r="J27" s="72"/>
    </row>
    <row r="28" spans="1:10" ht="15.75" x14ac:dyDescent="0.25">
      <c r="A28" s="82"/>
      <c r="D28" s="63"/>
      <c r="E28" s="38"/>
      <c r="J28" s="72"/>
    </row>
    <row r="29" spans="1:10" x14ac:dyDescent="0.25">
      <c r="A29" s="81"/>
      <c r="B29" s="88"/>
      <c r="C29" s="88"/>
      <c r="D29" s="80"/>
      <c r="E29" s="81"/>
      <c r="F29" s="88"/>
      <c r="G29" s="88"/>
      <c r="H29" s="88"/>
      <c r="I29" s="88"/>
      <c r="J29" s="72"/>
    </row>
    <row r="30" spans="1:10" x14ac:dyDescent="0.25">
      <c r="B30" s="38"/>
      <c r="D30" s="38"/>
      <c r="F30" s="38"/>
      <c r="J30" s="72"/>
    </row>
    <row r="31" spans="1:10" ht="15.75" x14ac:dyDescent="0.25">
      <c r="A31" s="82" t="s">
        <v>452</v>
      </c>
      <c r="B31" s="38"/>
      <c r="D31" s="38"/>
      <c r="F31" s="38"/>
      <c r="J31" s="72"/>
    </row>
    <row r="32" spans="1:10" x14ac:dyDescent="0.25">
      <c r="B32" s="38"/>
      <c r="D32" s="38"/>
      <c r="F32" s="38"/>
      <c r="J32" s="72"/>
    </row>
    <row r="33" spans="1:10" x14ac:dyDescent="0.25">
      <c r="A33" s="269"/>
      <c r="B33" s="269"/>
      <c r="C33" s="72"/>
      <c r="D33" s="76"/>
      <c r="E33" s="81"/>
      <c r="F33" s="81"/>
      <c r="G33" s="88"/>
      <c r="H33" s="88"/>
      <c r="I33" s="88"/>
      <c r="J33" s="72"/>
    </row>
    <row r="34" spans="1:10" x14ac:dyDescent="0.25">
      <c r="A34" s="269"/>
      <c r="B34" s="269"/>
      <c r="C34" s="81"/>
      <c r="D34" s="80"/>
      <c r="E34" s="81"/>
      <c r="F34" s="81"/>
      <c r="G34" s="88"/>
      <c r="H34" s="88"/>
      <c r="I34" s="88"/>
      <c r="J34" s="72"/>
    </row>
    <row r="35" spans="1:10" x14ac:dyDescent="0.25">
      <c r="A35" s="91"/>
      <c r="B35" s="81"/>
      <c r="C35" s="88"/>
      <c r="D35" s="80"/>
      <c r="E35" s="81"/>
      <c r="F35" s="81"/>
      <c r="G35" s="88"/>
      <c r="H35" s="88"/>
      <c r="I35" s="88"/>
      <c r="J35" s="90">
        <f>SUM(J33:J34)</f>
        <v>0</v>
      </c>
    </row>
    <row r="36" spans="1:10" x14ac:dyDescent="0.25">
      <c r="A36" s="84" t="s">
        <v>252</v>
      </c>
      <c r="B36" s="81"/>
      <c r="C36" s="88"/>
      <c r="D36" s="80"/>
      <c r="E36" s="81"/>
      <c r="F36" s="81"/>
      <c r="G36" s="88"/>
      <c r="H36" s="88"/>
      <c r="I36" s="88"/>
      <c r="J36" s="89"/>
    </row>
    <row r="37" spans="1:10" x14ac:dyDescent="0.25">
      <c r="A37" s="83"/>
      <c r="B37" s="38"/>
      <c r="D37" s="63"/>
      <c r="E37" s="38"/>
      <c r="F37" s="38"/>
      <c r="J37" s="60"/>
    </row>
    <row r="38" spans="1:10" x14ac:dyDescent="0.25">
      <c r="A38" s="91"/>
      <c r="B38" s="73"/>
      <c r="C38" s="73"/>
      <c r="D38" s="80"/>
      <c r="E38" s="73"/>
      <c r="F38" s="73"/>
      <c r="G38" s="73"/>
      <c r="H38" s="73"/>
      <c r="I38" s="73"/>
      <c r="J38" s="72"/>
    </row>
    <row r="39" spans="1:10" x14ac:dyDescent="0.25">
      <c r="J39" s="60"/>
    </row>
    <row r="40" spans="1:10" ht="15.75" x14ac:dyDescent="0.25">
      <c r="A40" s="82" t="s">
        <v>584</v>
      </c>
      <c r="J40" s="60"/>
    </row>
    <row r="41" spans="1:10" x14ac:dyDescent="0.25">
      <c r="J41" s="60"/>
    </row>
    <row r="42" spans="1:10" x14ac:dyDescent="0.25">
      <c r="A42" s="91" t="s">
        <v>317</v>
      </c>
      <c r="B42" s="92" t="s">
        <v>320</v>
      </c>
      <c r="C42" s="191" t="s">
        <v>319</v>
      </c>
      <c r="D42" s="76" t="s">
        <v>321</v>
      </c>
      <c r="E42" s="81"/>
      <c r="F42" s="73"/>
      <c r="G42" s="73"/>
      <c r="H42" s="73"/>
      <c r="I42" s="73"/>
      <c r="J42" s="72">
        <v>2</v>
      </c>
    </row>
    <row r="43" spans="1:10" x14ac:dyDescent="0.25">
      <c r="A43" s="192" t="s">
        <v>317</v>
      </c>
      <c r="B43" s="92" t="s">
        <v>329</v>
      </c>
      <c r="C43" s="191" t="s">
        <v>142</v>
      </c>
      <c r="D43" s="76" t="s">
        <v>330</v>
      </c>
      <c r="E43" s="81"/>
      <c r="F43" s="73"/>
      <c r="G43" s="73"/>
      <c r="H43" s="73"/>
      <c r="I43" s="73"/>
      <c r="J43" s="72">
        <v>2</v>
      </c>
    </row>
    <row r="44" spans="1:10" x14ac:dyDescent="0.25">
      <c r="A44" s="198" t="s">
        <v>317</v>
      </c>
      <c r="B44" s="92" t="s">
        <v>344</v>
      </c>
      <c r="C44" s="197" t="s">
        <v>163</v>
      </c>
      <c r="D44" s="76" t="s">
        <v>346</v>
      </c>
      <c r="E44" s="81"/>
      <c r="F44" s="73"/>
      <c r="G44" s="73"/>
      <c r="H44" s="73"/>
      <c r="I44" s="73"/>
      <c r="J44" s="72">
        <v>2</v>
      </c>
    </row>
    <row r="45" spans="1:10" x14ac:dyDescent="0.25">
      <c r="A45" s="198" t="s">
        <v>317</v>
      </c>
      <c r="B45" s="92" t="s">
        <v>345</v>
      </c>
      <c r="C45" s="197" t="s">
        <v>163</v>
      </c>
      <c r="D45" s="76" t="s">
        <v>347</v>
      </c>
      <c r="E45" s="81"/>
      <c r="F45" s="73"/>
      <c r="G45" s="73"/>
      <c r="H45" s="73"/>
      <c r="I45" s="73"/>
      <c r="J45" s="72">
        <v>2</v>
      </c>
    </row>
    <row r="46" spans="1:10" x14ac:dyDescent="0.25">
      <c r="A46" s="217" t="s">
        <v>317</v>
      </c>
      <c r="B46" s="92" t="s">
        <v>430</v>
      </c>
      <c r="C46" s="216" t="s">
        <v>142</v>
      </c>
      <c r="D46" s="76" t="s">
        <v>313</v>
      </c>
      <c r="E46" s="81"/>
      <c r="F46" s="73"/>
      <c r="G46" s="73"/>
      <c r="H46" s="73"/>
      <c r="I46" s="73"/>
      <c r="J46" s="72">
        <v>2</v>
      </c>
    </row>
    <row r="47" spans="1:10" x14ac:dyDescent="0.25">
      <c r="A47" s="223" t="s">
        <v>440</v>
      </c>
      <c r="B47" s="92" t="s">
        <v>453</v>
      </c>
      <c r="C47" s="222" t="s">
        <v>314</v>
      </c>
      <c r="D47" s="76" t="s">
        <v>446</v>
      </c>
      <c r="E47" s="81"/>
      <c r="F47" s="73"/>
      <c r="G47" s="73"/>
      <c r="H47" s="73"/>
      <c r="I47" s="73"/>
      <c r="J47" s="72">
        <v>3</v>
      </c>
    </row>
    <row r="48" spans="1:10" x14ac:dyDescent="0.25">
      <c r="A48" s="91"/>
      <c r="B48" s="92"/>
      <c r="C48" s="81"/>
      <c r="D48" s="76" t="s">
        <v>448</v>
      </c>
      <c r="E48" s="81"/>
      <c r="F48" s="73"/>
      <c r="G48" s="73"/>
      <c r="H48" s="73"/>
      <c r="I48" s="73"/>
      <c r="J48" s="72"/>
    </row>
    <row r="49" spans="1:10" x14ac:dyDescent="0.25">
      <c r="A49" s="229" t="s">
        <v>165</v>
      </c>
      <c r="B49" s="92" t="s">
        <v>490</v>
      </c>
      <c r="C49" s="228" t="s">
        <v>314</v>
      </c>
      <c r="D49" s="76" t="s">
        <v>175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29" t="s">
        <v>165</v>
      </c>
      <c r="B50" s="92" t="s">
        <v>491</v>
      </c>
      <c r="C50" s="228" t="s">
        <v>314</v>
      </c>
      <c r="D50" s="76" t="s">
        <v>205</v>
      </c>
      <c r="E50" s="81"/>
      <c r="F50" s="73"/>
      <c r="G50" s="73"/>
      <c r="H50" s="73"/>
      <c r="I50" s="73"/>
      <c r="J50" s="72">
        <v>1</v>
      </c>
    </row>
    <row r="51" spans="1:10" x14ac:dyDescent="0.25">
      <c r="A51" s="229" t="s">
        <v>165</v>
      </c>
      <c r="B51" s="92" t="s">
        <v>491</v>
      </c>
      <c r="C51" s="228" t="s">
        <v>314</v>
      </c>
      <c r="D51" s="76" t="s">
        <v>186</v>
      </c>
      <c r="E51" s="81"/>
      <c r="F51" s="73"/>
      <c r="G51" s="73"/>
      <c r="H51" s="73"/>
      <c r="I51" s="73"/>
      <c r="J51" s="72">
        <v>1</v>
      </c>
    </row>
    <row r="52" spans="1:10" x14ac:dyDescent="0.25">
      <c r="A52" s="229" t="s">
        <v>165</v>
      </c>
      <c r="B52" s="92" t="s">
        <v>492</v>
      </c>
      <c r="C52" s="228" t="s">
        <v>314</v>
      </c>
      <c r="D52" s="76" t="s">
        <v>493</v>
      </c>
      <c r="E52" s="81"/>
      <c r="F52" s="73"/>
      <c r="G52" s="73"/>
      <c r="H52" s="73"/>
      <c r="I52" s="73"/>
      <c r="J52" s="72">
        <v>1</v>
      </c>
    </row>
    <row r="53" spans="1:10" x14ac:dyDescent="0.25">
      <c r="A53" s="237" t="s">
        <v>165</v>
      </c>
      <c r="B53" s="92" t="s">
        <v>522</v>
      </c>
      <c r="C53" s="236" t="s">
        <v>161</v>
      </c>
      <c r="D53" s="76" t="s">
        <v>205</v>
      </c>
      <c r="E53" s="81"/>
      <c r="F53" s="73"/>
      <c r="G53" s="73"/>
      <c r="H53" s="73"/>
      <c r="I53" s="73"/>
      <c r="J53" s="72">
        <v>1</v>
      </c>
    </row>
    <row r="54" spans="1:10" x14ac:dyDescent="0.25">
      <c r="A54" s="237" t="s">
        <v>165</v>
      </c>
      <c r="B54" s="92" t="s">
        <v>524</v>
      </c>
      <c r="C54" s="236" t="s">
        <v>142</v>
      </c>
      <c r="D54" s="76" t="s">
        <v>184</v>
      </c>
      <c r="E54" s="81"/>
      <c r="F54" s="73"/>
      <c r="G54" s="73"/>
      <c r="H54" s="73"/>
      <c r="I54" s="73"/>
      <c r="J54" s="112">
        <v>1</v>
      </c>
    </row>
    <row r="55" spans="1:10" x14ac:dyDescent="0.25">
      <c r="A55" s="237" t="s">
        <v>165</v>
      </c>
      <c r="B55" s="92" t="s">
        <v>523</v>
      </c>
      <c r="C55" s="236" t="s">
        <v>142</v>
      </c>
      <c r="D55" s="76" t="s">
        <v>225</v>
      </c>
      <c r="E55" s="81"/>
      <c r="F55" s="73"/>
      <c r="G55" s="73"/>
      <c r="H55" s="73"/>
      <c r="I55" s="73"/>
      <c r="J55" s="112">
        <v>1</v>
      </c>
    </row>
    <row r="56" spans="1:10" x14ac:dyDescent="0.25">
      <c r="A56" s="252" t="s">
        <v>165</v>
      </c>
      <c r="B56" s="92" t="s">
        <v>581</v>
      </c>
      <c r="C56" s="251" t="s">
        <v>583</v>
      </c>
      <c r="D56" s="73" t="s">
        <v>334</v>
      </c>
      <c r="E56" s="81"/>
      <c r="F56" s="73"/>
      <c r="G56" s="73"/>
      <c r="H56" s="73"/>
      <c r="I56" s="73"/>
      <c r="J56" s="112">
        <v>1</v>
      </c>
    </row>
    <row r="57" spans="1:10" x14ac:dyDescent="0.25">
      <c r="A57" s="258" t="s">
        <v>165</v>
      </c>
      <c r="B57" s="92" t="s">
        <v>602</v>
      </c>
      <c r="C57" s="257" t="s">
        <v>142</v>
      </c>
      <c r="D57" s="73" t="s">
        <v>334</v>
      </c>
      <c r="E57" s="81"/>
      <c r="F57" s="73"/>
      <c r="G57" s="73"/>
      <c r="H57" s="73"/>
      <c r="I57" s="73"/>
      <c r="J57" s="112">
        <v>1</v>
      </c>
    </row>
    <row r="58" spans="1:10" x14ac:dyDescent="0.25">
      <c r="E58" s="81"/>
      <c r="F58" s="73"/>
      <c r="G58" s="73"/>
      <c r="H58" s="73"/>
      <c r="I58" s="73"/>
      <c r="J58" s="90">
        <f>SUM(J42:J57)</f>
        <v>22</v>
      </c>
    </row>
    <row r="59" spans="1:10" x14ac:dyDescent="0.25">
      <c r="A59" s="198"/>
      <c r="B59" s="92"/>
      <c r="C59" s="81"/>
      <c r="D59" s="197"/>
      <c r="E59" s="81"/>
      <c r="F59" s="73"/>
      <c r="G59" s="73"/>
      <c r="H59" s="73"/>
      <c r="I59" s="73"/>
      <c r="J59" s="112"/>
    </row>
    <row r="60" spans="1:10" x14ac:dyDescent="0.25">
      <c r="A60" s="91" t="s">
        <v>296</v>
      </c>
      <c r="B60" s="92" t="s">
        <v>297</v>
      </c>
      <c r="C60" s="183" t="s">
        <v>158</v>
      </c>
      <c r="D60" s="76" t="s">
        <v>301</v>
      </c>
      <c r="E60" s="81"/>
      <c r="F60" s="73"/>
      <c r="G60" s="73"/>
      <c r="H60" s="73"/>
      <c r="I60" s="73"/>
      <c r="J60" s="72">
        <v>2</v>
      </c>
    </row>
    <row r="61" spans="1:10" x14ac:dyDescent="0.25">
      <c r="A61" s="189" t="s">
        <v>296</v>
      </c>
      <c r="B61" s="92" t="s">
        <v>316</v>
      </c>
      <c r="C61" s="188" t="s">
        <v>314</v>
      </c>
      <c r="D61" s="76" t="s">
        <v>315</v>
      </c>
      <c r="E61" s="81"/>
      <c r="F61" s="73"/>
      <c r="G61" s="73"/>
      <c r="H61" s="73"/>
      <c r="I61" s="73"/>
      <c r="J61" s="72">
        <v>2</v>
      </c>
    </row>
    <row r="62" spans="1:10" x14ac:dyDescent="0.25">
      <c r="A62" s="192" t="s">
        <v>296</v>
      </c>
      <c r="B62" s="92" t="s">
        <v>329</v>
      </c>
      <c r="C62" s="191" t="s">
        <v>142</v>
      </c>
      <c r="D62" s="76" t="s">
        <v>331</v>
      </c>
      <c r="E62" s="81"/>
      <c r="F62" s="73"/>
      <c r="G62" s="73"/>
      <c r="H62" s="73"/>
      <c r="I62" s="73"/>
      <c r="J62" s="72">
        <v>2</v>
      </c>
    </row>
    <row r="63" spans="1:10" x14ac:dyDescent="0.25">
      <c r="A63" s="198" t="s">
        <v>296</v>
      </c>
      <c r="B63" s="197" t="s">
        <v>348</v>
      </c>
      <c r="C63" s="197" t="s">
        <v>163</v>
      </c>
      <c r="D63" s="76" t="s">
        <v>350</v>
      </c>
      <c r="E63" s="81"/>
      <c r="F63" s="73"/>
      <c r="G63" s="73"/>
      <c r="H63" s="73"/>
      <c r="I63" s="73"/>
      <c r="J63" s="72">
        <v>1</v>
      </c>
    </row>
    <row r="64" spans="1:10" x14ac:dyDescent="0.25">
      <c r="A64" s="223" t="s">
        <v>296</v>
      </c>
      <c r="B64" s="222" t="s">
        <v>454</v>
      </c>
      <c r="C64" s="222" t="s">
        <v>142</v>
      </c>
      <c r="D64" s="76" t="s">
        <v>447</v>
      </c>
      <c r="E64" s="81"/>
      <c r="F64" s="73"/>
      <c r="G64" s="73"/>
      <c r="H64" s="73"/>
      <c r="I64" s="73"/>
      <c r="J64" s="72">
        <v>2</v>
      </c>
    </row>
    <row r="65" spans="1:10" x14ac:dyDescent="0.25">
      <c r="A65" s="198" t="s">
        <v>166</v>
      </c>
      <c r="B65" s="76" t="s">
        <v>351</v>
      </c>
      <c r="C65" s="191" t="s">
        <v>163</v>
      </c>
      <c r="D65" s="76" t="s">
        <v>183</v>
      </c>
      <c r="E65" s="81"/>
      <c r="F65" s="73"/>
      <c r="G65" s="73"/>
      <c r="H65" s="73"/>
      <c r="I65" s="73"/>
      <c r="J65" s="72">
        <v>1</v>
      </c>
    </row>
    <row r="66" spans="1:10" x14ac:dyDescent="0.25">
      <c r="A66" s="198" t="s">
        <v>166</v>
      </c>
      <c r="B66" s="76" t="s">
        <v>349</v>
      </c>
      <c r="C66" s="197" t="s">
        <v>163</v>
      </c>
      <c r="D66" s="76" t="s">
        <v>183</v>
      </c>
      <c r="E66" s="81"/>
      <c r="F66" s="73"/>
      <c r="G66" s="73"/>
      <c r="H66" s="73"/>
      <c r="I66" s="73"/>
      <c r="J66" s="72">
        <v>1</v>
      </c>
    </row>
    <row r="67" spans="1:10" x14ac:dyDescent="0.25">
      <c r="A67" s="206" t="s">
        <v>166</v>
      </c>
      <c r="B67" s="81" t="s">
        <v>366</v>
      </c>
      <c r="C67" s="205" t="s">
        <v>161</v>
      </c>
      <c r="D67" s="76" t="s">
        <v>496</v>
      </c>
      <c r="E67" s="76"/>
      <c r="F67" s="73"/>
      <c r="G67" s="73"/>
      <c r="H67" s="73"/>
      <c r="I67" s="73"/>
      <c r="J67" s="72">
        <v>1</v>
      </c>
    </row>
    <row r="68" spans="1:10" x14ac:dyDescent="0.25">
      <c r="A68" s="206" t="s">
        <v>166</v>
      </c>
      <c r="B68" s="81" t="s">
        <v>367</v>
      </c>
      <c r="C68" s="205" t="s">
        <v>161</v>
      </c>
      <c r="D68" s="76" t="s">
        <v>368</v>
      </c>
      <c r="E68" s="76"/>
      <c r="F68" s="73"/>
      <c r="G68" s="73"/>
      <c r="H68" s="73"/>
      <c r="I68" s="73"/>
      <c r="J68" s="72">
        <v>1</v>
      </c>
    </row>
    <row r="69" spans="1:10" x14ac:dyDescent="0.25">
      <c r="A69" s="229" t="s">
        <v>166</v>
      </c>
      <c r="B69" s="92" t="s">
        <v>491</v>
      </c>
      <c r="C69" s="228" t="s">
        <v>314</v>
      </c>
      <c r="D69" s="76" t="s">
        <v>494</v>
      </c>
      <c r="E69" s="76"/>
      <c r="F69" s="73"/>
      <c r="G69" s="73"/>
      <c r="H69" s="73"/>
      <c r="I69" s="73"/>
      <c r="J69" s="72">
        <v>1</v>
      </c>
    </row>
    <row r="70" spans="1:10" x14ac:dyDescent="0.25">
      <c r="A70" s="229" t="s">
        <v>166</v>
      </c>
      <c r="B70" s="92" t="s">
        <v>492</v>
      </c>
      <c r="C70" s="228" t="s">
        <v>314</v>
      </c>
      <c r="D70" s="76" t="s">
        <v>495</v>
      </c>
      <c r="E70" s="76"/>
      <c r="F70" s="73"/>
      <c r="G70" s="73"/>
      <c r="H70" s="73"/>
      <c r="I70" s="73"/>
      <c r="J70" s="72">
        <v>1</v>
      </c>
    </row>
    <row r="71" spans="1:10" x14ac:dyDescent="0.25">
      <c r="A71" s="229" t="s">
        <v>166</v>
      </c>
      <c r="B71" s="92" t="s">
        <v>492</v>
      </c>
      <c r="C71" s="228" t="s">
        <v>314</v>
      </c>
      <c r="D71" s="76" t="s">
        <v>185</v>
      </c>
      <c r="E71" s="76"/>
      <c r="F71" s="73"/>
      <c r="G71" s="73"/>
      <c r="H71" s="73"/>
      <c r="I71" s="73"/>
      <c r="J71" s="72">
        <v>1</v>
      </c>
    </row>
    <row r="72" spans="1:10" x14ac:dyDescent="0.25">
      <c r="A72" s="237" t="s">
        <v>166</v>
      </c>
      <c r="B72" s="92" t="s">
        <v>525</v>
      </c>
      <c r="C72" s="236" t="s">
        <v>142</v>
      </c>
      <c r="D72" s="76" t="s">
        <v>445</v>
      </c>
      <c r="E72" s="76"/>
      <c r="F72" s="73"/>
      <c r="G72" s="73"/>
      <c r="H72" s="73"/>
      <c r="I72" s="73"/>
      <c r="J72" s="72">
        <v>1</v>
      </c>
    </row>
    <row r="73" spans="1:10" x14ac:dyDescent="0.25">
      <c r="A73" s="245" t="s">
        <v>166</v>
      </c>
      <c r="B73" s="92" t="s">
        <v>554</v>
      </c>
      <c r="C73" s="244" t="s">
        <v>161</v>
      </c>
      <c r="D73" s="76" t="s">
        <v>184</v>
      </c>
      <c r="E73" s="76"/>
      <c r="F73" s="73"/>
      <c r="G73" s="73"/>
      <c r="H73" s="73"/>
      <c r="I73" s="73"/>
      <c r="J73" s="72">
        <v>1</v>
      </c>
    </row>
    <row r="74" spans="1:10" x14ac:dyDescent="0.25">
      <c r="A74" s="245" t="s">
        <v>166</v>
      </c>
      <c r="B74" s="92" t="s">
        <v>555</v>
      </c>
      <c r="C74" s="72" t="s">
        <v>268</v>
      </c>
      <c r="D74" s="76" t="s">
        <v>495</v>
      </c>
      <c r="E74" s="76"/>
      <c r="F74" s="73"/>
      <c r="G74" s="73"/>
      <c r="H74" s="73"/>
      <c r="I74" s="73"/>
      <c r="J74" s="72">
        <v>1</v>
      </c>
    </row>
    <row r="75" spans="1:10" x14ac:dyDescent="0.25">
      <c r="A75" s="245" t="s">
        <v>166</v>
      </c>
      <c r="B75" s="92" t="s">
        <v>555</v>
      </c>
      <c r="C75" s="72" t="s">
        <v>268</v>
      </c>
      <c r="D75" s="76" t="s">
        <v>556</v>
      </c>
      <c r="E75" s="76"/>
      <c r="F75" s="73"/>
      <c r="G75" s="73"/>
      <c r="H75" s="73"/>
      <c r="I75" s="73"/>
      <c r="J75" s="72">
        <v>1</v>
      </c>
    </row>
    <row r="76" spans="1:10" x14ac:dyDescent="0.25">
      <c r="A76" s="248" t="s">
        <v>166</v>
      </c>
      <c r="B76" s="92" t="s">
        <v>569</v>
      </c>
      <c r="C76" s="72" t="s">
        <v>268</v>
      </c>
      <c r="D76" s="76" t="s">
        <v>181</v>
      </c>
      <c r="E76" s="76"/>
      <c r="F76" s="73"/>
      <c r="G76" s="73"/>
      <c r="H76" s="73"/>
      <c r="I76" s="73"/>
      <c r="J76" s="72">
        <v>1</v>
      </c>
    </row>
    <row r="77" spans="1:10" x14ac:dyDescent="0.25">
      <c r="A77" s="254" t="s">
        <v>166</v>
      </c>
      <c r="B77" s="92" t="s">
        <v>586</v>
      </c>
      <c r="C77" s="72" t="s">
        <v>268</v>
      </c>
      <c r="D77" s="73" t="s">
        <v>334</v>
      </c>
      <c r="E77" s="76"/>
      <c r="F77" s="73"/>
      <c r="G77" s="73"/>
      <c r="H77" s="73"/>
      <c r="I77" s="73"/>
      <c r="J77" s="72">
        <v>1</v>
      </c>
    </row>
    <row r="78" spans="1:10" x14ac:dyDescent="0.25">
      <c r="A78" s="258" t="s">
        <v>166</v>
      </c>
      <c r="B78" s="92" t="s">
        <v>602</v>
      </c>
      <c r="C78" s="257" t="s">
        <v>142</v>
      </c>
      <c r="D78" s="76" t="s">
        <v>445</v>
      </c>
      <c r="E78" s="76"/>
      <c r="F78" s="73"/>
      <c r="G78" s="73"/>
      <c r="H78" s="73"/>
      <c r="I78" s="73"/>
      <c r="J78" s="72">
        <v>1</v>
      </c>
    </row>
    <row r="79" spans="1:10" x14ac:dyDescent="0.25">
      <c r="A79" s="72"/>
      <c r="B79" s="73"/>
      <c r="C79" s="73"/>
      <c r="D79" s="73"/>
      <c r="E79" s="73"/>
      <c r="F79" s="73"/>
      <c r="G79" s="73"/>
      <c r="H79" s="73"/>
      <c r="I79" s="73"/>
      <c r="J79" s="90">
        <f>SUM(J60:J78)</f>
        <v>23</v>
      </c>
    </row>
    <row r="80" spans="1:10" ht="15.75" x14ac:dyDescent="0.25">
      <c r="A80" s="82" t="s">
        <v>193</v>
      </c>
      <c r="J80" s="60"/>
    </row>
    <row r="81" spans="1:10" ht="15.75" x14ac:dyDescent="0.25">
      <c r="A81" s="82"/>
      <c r="J81" s="60"/>
    </row>
    <row r="82" spans="1:10" x14ac:dyDescent="0.25">
      <c r="A82" s="60"/>
      <c r="J82" s="60"/>
    </row>
    <row r="83" spans="1:10" ht="15.75" x14ac:dyDescent="0.25">
      <c r="A83" s="82" t="s">
        <v>194</v>
      </c>
      <c r="J83" s="60"/>
    </row>
    <row r="84" spans="1:10" ht="15.75" x14ac:dyDescent="0.25">
      <c r="A84" s="82"/>
      <c r="J84" s="60"/>
    </row>
    <row r="85" spans="1:10" x14ac:dyDescent="0.25">
      <c r="A85" s="80" t="s">
        <v>578</v>
      </c>
      <c r="B85" s="92" t="s">
        <v>429</v>
      </c>
      <c r="C85" s="72" t="s">
        <v>428</v>
      </c>
      <c r="D85" s="76" t="s">
        <v>321</v>
      </c>
      <c r="E85" s="81"/>
      <c r="F85" s="88"/>
      <c r="G85" s="88"/>
      <c r="H85" s="88"/>
      <c r="I85" s="88"/>
      <c r="J85" s="72">
        <v>2</v>
      </c>
    </row>
    <row r="86" spans="1:10" x14ac:dyDescent="0.25">
      <c r="A86" s="80" t="s">
        <v>576</v>
      </c>
      <c r="B86" s="92" t="s">
        <v>577</v>
      </c>
      <c r="C86" s="72" t="s">
        <v>571</v>
      </c>
      <c r="D86" s="76" t="s">
        <v>444</v>
      </c>
      <c r="E86" s="73"/>
      <c r="F86" s="88"/>
      <c r="G86" s="88"/>
      <c r="H86" s="88"/>
      <c r="I86" s="88"/>
      <c r="J86" s="72">
        <v>2</v>
      </c>
    </row>
    <row r="87" spans="1:10" x14ac:dyDescent="0.25">
      <c r="A87" s="80"/>
      <c r="B87" s="92"/>
      <c r="C87" s="88"/>
      <c r="D87" s="88"/>
      <c r="E87" s="88"/>
      <c r="F87" s="88"/>
      <c r="G87" s="88"/>
      <c r="H87" s="88"/>
      <c r="I87" s="88"/>
      <c r="J87" s="90">
        <f>SUM(J85:J86)</f>
        <v>4</v>
      </c>
    </row>
    <row r="88" spans="1:10" ht="15.75" x14ac:dyDescent="0.25">
      <c r="A88" s="82" t="s">
        <v>195</v>
      </c>
      <c r="J88" s="60"/>
    </row>
    <row r="89" spans="1:10" x14ac:dyDescent="0.25">
      <c r="J89" s="60"/>
    </row>
    <row r="90" spans="1:10" x14ac:dyDescent="0.25">
      <c r="A90" s="80" t="s">
        <v>385</v>
      </c>
      <c r="B90" s="256" t="s">
        <v>142</v>
      </c>
      <c r="C90" s="208" t="s">
        <v>593</v>
      </c>
      <c r="D90" s="92" t="s">
        <v>391</v>
      </c>
      <c r="E90" s="81"/>
      <c r="F90" s="88"/>
      <c r="G90" s="88"/>
      <c r="J90" s="60"/>
    </row>
    <row r="91" spans="1:10" x14ac:dyDescent="0.25">
      <c r="A91" s="207" t="s">
        <v>386</v>
      </c>
      <c r="B91" s="256" t="s">
        <v>163</v>
      </c>
      <c r="C91" s="256" t="s">
        <v>592</v>
      </c>
      <c r="D91" s="76" t="s">
        <v>390</v>
      </c>
      <c r="E91" s="81"/>
      <c r="F91" s="88"/>
      <c r="G91" s="88"/>
      <c r="J91" s="60"/>
    </row>
    <row r="92" spans="1:10" x14ac:dyDescent="0.25">
      <c r="A92" s="207" t="s">
        <v>387</v>
      </c>
      <c r="B92" s="210" t="s">
        <v>142</v>
      </c>
      <c r="C92" s="210" t="s">
        <v>410</v>
      </c>
      <c r="D92" s="76" t="s">
        <v>403</v>
      </c>
      <c r="E92" s="81"/>
      <c r="F92" s="88"/>
      <c r="G92" s="88"/>
      <c r="J92" s="60"/>
    </row>
    <row r="93" spans="1:10" x14ac:dyDescent="0.25">
      <c r="A93" s="207" t="s">
        <v>388</v>
      </c>
      <c r="B93" s="72" t="s">
        <v>340</v>
      </c>
      <c r="C93" s="211" t="s">
        <v>412</v>
      </c>
      <c r="D93" s="76" t="s">
        <v>417</v>
      </c>
      <c r="E93" s="81"/>
      <c r="F93" s="88"/>
      <c r="G93" s="88"/>
      <c r="J93" s="60"/>
    </row>
    <row r="94" spans="1:10" x14ac:dyDescent="0.25">
      <c r="A94" s="207" t="s">
        <v>388</v>
      </c>
      <c r="B94" s="72" t="s">
        <v>340</v>
      </c>
      <c r="C94" s="211" t="s">
        <v>413</v>
      </c>
      <c r="D94" s="76" t="s">
        <v>418</v>
      </c>
      <c r="E94" s="81"/>
      <c r="F94" s="88"/>
      <c r="G94" s="88"/>
      <c r="J94" s="60"/>
    </row>
    <row r="95" spans="1:10" x14ac:dyDescent="0.25">
      <c r="A95" s="207" t="s">
        <v>389</v>
      </c>
      <c r="B95" s="212" t="s">
        <v>314</v>
      </c>
      <c r="C95" s="210" t="s">
        <v>409</v>
      </c>
      <c r="D95" s="76" t="s">
        <v>411</v>
      </c>
      <c r="J95" s="60"/>
    </row>
    <row r="96" spans="1:10" x14ac:dyDescent="0.25">
      <c r="A96" s="207"/>
      <c r="J96" s="60"/>
    </row>
    <row r="97" spans="1:10" ht="15.75" x14ac:dyDescent="0.25">
      <c r="A97" s="82" t="s">
        <v>196</v>
      </c>
      <c r="J97" s="60"/>
    </row>
    <row r="98" spans="1:10" ht="15.75" x14ac:dyDescent="0.25">
      <c r="A98" s="82"/>
      <c r="J98" s="60"/>
    </row>
    <row r="99" spans="1:10" x14ac:dyDescent="0.25">
      <c r="A99" s="199" t="s">
        <v>338</v>
      </c>
      <c r="J99" s="60"/>
    </row>
    <row r="100" spans="1:10" x14ac:dyDescent="0.25">
      <c r="A100" s="81" t="s">
        <v>339</v>
      </c>
      <c r="B100" s="72" t="s">
        <v>340</v>
      </c>
      <c r="C100" s="72" t="s">
        <v>335</v>
      </c>
      <c r="D100" s="73" t="s">
        <v>334</v>
      </c>
      <c r="J100" s="72">
        <v>1</v>
      </c>
    </row>
    <row r="101" spans="1:10" x14ac:dyDescent="0.25">
      <c r="A101" s="81" t="s">
        <v>339</v>
      </c>
      <c r="B101" s="72" t="s">
        <v>340</v>
      </c>
      <c r="C101" s="72" t="s">
        <v>336</v>
      </c>
      <c r="D101" s="73" t="s">
        <v>334</v>
      </c>
      <c r="J101" s="72">
        <v>1</v>
      </c>
    </row>
    <row r="102" spans="1:10" x14ac:dyDescent="0.25">
      <c r="A102" s="81" t="s">
        <v>339</v>
      </c>
      <c r="B102" s="72" t="s">
        <v>340</v>
      </c>
      <c r="C102" s="72" t="s">
        <v>337</v>
      </c>
      <c r="D102" s="73" t="s">
        <v>334</v>
      </c>
      <c r="J102" s="72">
        <v>1</v>
      </c>
    </row>
    <row r="103" spans="1:10" ht="15.75" x14ac:dyDescent="0.25">
      <c r="A103" s="82"/>
      <c r="J103" s="90">
        <f>SUM(J100:J102)</f>
        <v>3</v>
      </c>
    </row>
    <row r="104" spans="1:10" x14ac:dyDescent="0.25">
      <c r="A104" s="84"/>
      <c r="J104" s="60"/>
    </row>
    <row r="105" spans="1:10" x14ac:dyDescent="0.25">
      <c r="A105" s="84" t="s">
        <v>197</v>
      </c>
      <c r="J105" s="60"/>
    </row>
    <row r="106" spans="1:10" x14ac:dyDescent="0.25">
      <c r="A106" s="84"/>
      <c r="J106" s="60"/>
    </row>
    <row r="107" spans="1:10" x14ac:dyDescent="0.25">
      <c r="A107" s="84" t="s">
        <v>198</v>
      </c>
      <c r="J107" s="60"/>
    </row>
    <row r="108" spans="1:10" x14ac:dyDescent="0.25">
      <c r="A108" s="84"/>
      <c r="B108" s="84" t="s">
        <v>199</v>
      </c>
      <c r="J108" s="60"/>
    </row>
    <row r="109" spans="1:10" x14ac:dyDescent="0.25">
      <c r="A109" s="63" t="s">
        <v>267</v>
      </c>
      <c r="B109" s="72" t="s">
        <v>269</v>
      </c>
      <c r="C109" s="72" t="s">
        <v>268</v>
      </c>
      <c r="D109" s="76" t="s">
        <v>270</v>
      </c>
      <c r="J109" s="72">
        <v>1</v>
      </c>
    </row>
    <row r="110" spans="1:10" x14ac:dyDescent="0.25">
      <c r="B110" s="76" t="s">
        <v>369</v>
      </c>
      <c r="C110" s="81"/>
      <c r="D110" s="80"/>
      <c r="E110" s="81"/>
      <c r="F110" s="81"/>
      <c r="G110" s="81"/>
      <c r="H110" s="88"/>
      <c r="I110" s="88"/>
      <c r="J110" s="80"/>
    </row>
    <row r="111" spans="1:10" x14ac:dyDescent="0.25">
      <c r="A111" s="38"/>
      <c r="B111" s="38"/>
      <c r="C111" s="68"/>
      <c r="E111" s="38"/>
      <c r="F111" s="38"/>
      <c r="G111" s="38"/>
      <c r="J111" s="63"/>
    </row>
    <row r="112" spans="1:10" x14ac:dyDescent="0.25">
      <c r="A112" s="38"/>
      <c r="B112" s="38"/>
      <c r="C112" s="38"/>
      <c r="E112" s="38"/>
      <c r="F112" s="38"/>
      <c r="G112" s="38"/>
      <c r="J112" s="60"/>
    </row>
    <row r="113" spans="1:10" x14ac:dyDescent="0.25">
      <c r="B113" s="85" t="s">
        <v>200</v>
      </c>
      <c r="C113" s="38"/>
      <c r="E113" s="38"/>
      <c r="F113" s="38"/>
      <c r="G113" s="38"/>
      <c r="J113" s="60"/>
    </row>
    <row r="114" spans="1:10" x14ac:dyDescent="0.25">
      <c r="A114" s="245" t="s">
        <v>557</v>
      </c>
      <c r="B114" s="244" t="s">
        <v>558</v>
      </c>
      <c r="C114" s="72" t="s">
        <v>268</v>
      </c>
      <c r="D114" s="76" t="s">
        <v>488</v>
      </c>
      <c r="E114" s="38"/>
      <c r="F114" s="38"/>
      <c r="G114" s="38"/>
      <c r="J114" s="60">
        <v>1</v>
      </c>
    </row>
    <row r="115" spans="1:10" x14ac:dyDescent="0.25">
      <c r="A115" s="91"/>
      <c r="B115" s="81"/>
      <c r="C115" s="80"/>
      <c r="D115" s="80"/>
      <c r="E115" s="81"/>
      <c r="F115" s="81"/>
      <c r="G115" s="81"/>
      <c r="H115" s="88"/>
      <c r="I115" s="88"/>
      <c r="J115" s="72"/>
    </row>
    <row r="116" spans="1:10" x14ac:dyDescent="0.25">
      <c r="A116" s="88"/>
      <c r="B116" s="88"/>
      <c r="C116" s="88"/>
      <c r="D116" s="88"/>
      <c r="E116" s="88"/>
      <c r="F116" s="88"/>
      <c r="G116" s="88"/>
      <c r="H116" s="88"/>
      <c r="I116" s="88"/>
      <c r="J116" s="90">
        <f>SUM(J109:J115)</f>
        <v>2</v>
      </c>
    </row>
    <row r="117" spans="1:10" x14ac:dyDescent="0.25">
      <c r="A117" s="84" t="s">
        <v>202</v>
      </c>
    </row>
    <row r="118" spans="1:10" x14ac:dyDescent="0.25">
      <c r="A118" s="84"/>
      <c r="I118" s="72" t="s">
        <v>207</v>
      </c>
      <c r="J118" s="72">
        <f>J21+J24+J29+J35+J38+J58+J79+J87+J103+J116</f>
        <v>74</v>
      </c>
    </row>
    <row r="119" spans="1:10" x14ac:dyDescent="0.25">
      <c r="B119" s="267" t="s">
        <v>203</v>
      </c>
      <c r="C119" s="267"/>
      <c r="E119" s="268" t="s">
        <v>204</v>
      </c>
      <c r="F119" s="268"/>
    </row>
    <row r="120" spans="1:10" x14ac:dyDescent="0.25">
      <c r="B120" s="60"/>
      <c r="C120" s="38"/>
      <c r="E120" s="60"/>
      <c r="F120" s="38"/>
    </row>
    <row r="121" spans="1:10" x14ac:dyDescent="0.25">
      <c r="A121" s="263"/>
      <c r="B121" s="263"/>
      <c r="C121" s="95"/>
      <c r="D121" s="263"/>
      <c r="E121" s="263"/>
      <c r="F121" s="95"/>
    </row>
    <row r="122" spans="1:10" x14ac:dyDescent="0.25">
      <c r="A122" s="63"/>
      <c r="B122" s="63"/>
      <c r="C122" s="86"/>
      <c r="D122" s="63"/>
      <c r="E122" s="63"/>
      <c r="F122" s="86"/>
    </row>
    <row r="123" spans="1:10" x14ac:dyDescent="0.25">
      <c r="B123" s="60"/>
      <c r="C123" s="38"/>
      <c r="E123" s="86"/>
      <c r="F123" s="38"/>
    </row>
    <row r="124" spans="1:10" x14ac:dyDescent="0.25">
      <c r="A124" s="84" t="s">
        <v>206</v>
      </c>
      <c r="B124" s="60"/>
      <c r="C124" s="38"/>
      <c r="E124" s="87"/>
    </row>
    <row r="126" spans="1:10" x14ac:dyDescent="0.25">
      <c r="B126" s="263"/>
      <c r="C126" s="263"/>
      <c r="D126" s="72"/>
      <c r="F126" s="60"/>
    </row>
    <row r="127" spans="1:10" x14ac:dyDescent="0.25">
      <c r="B127" s="263"/>
      <c r="C127" s="263"/>
      <c r="D127" s="72"/>
    </row>
    <row r="128" spans="1:10" x14ac:dyDescent="0.25">
      <c r="B128" s="263"/>
      <c r="C128" s="263"/>
      <c r="D128" s="72"/>
    </row>
    <row r="129" spans="2:4" x14ac:dyDescent="0.25">
      <c r="B129" s="263"/>
      <c r="C129" s="263"/>
      <c r="D129" s="72"/>
    </row>
    <row r="130" spans="2:4" x14ac:dyDescent="0.25">
      <c r="B130" s="263"/>
      <c r="C130" s="263"/>
      <c r="D130" s="72"/>
    </row>
  </sheetData>
  <mergeCells count="12">
    <mergeCell ref="A2:I2"/>
    <mergeCell ref="B119:C119"/>
    <mergeCell ref="E119:F119"/>
    <mergeCell ref="A121:B121"/>
    <mergeCell ref="D121:E121"/>
    <mergeCell ref="A34:B34"/>
    <mergeCell ref="A33:B33"/>
    <mergeCell ref="B126:C126"/>
    <mergeCell ref="B127:C127"/>
    <mergeCell ref="B128:C128"/>
    <mergeCell ref="B129:C129"/>
    <mergeCell ref="B130:C13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3" workbookViewId="0">
      <selection activeCell="D9" sqref="D9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4" t="s">
        <v>300</v>
      </c>
      <c r="C2" s="265"/>
      <c r="D2" s="265"/>
      <c r="E2" s="265"/>
      <c r="F2" s="265"/>
      <c r="G2" s="265"/>
      <c r="H2" s="265"/>
      <c r="I2" s="265"/>
      <c r="J2" s="265"/>
    </row>
    <row r="4" spans="2:10" x14ac:dyDescent="0.25">
      <c r="C4" s="96" t="s">
        <v>208</v>
      </c>
      <c r="D4" s="71" t="s">
        <v>165</v>
      </c>
      <c r="E4" s="71" t="s">
        <v>166</v>
      </c>
      <c r="F4" s="71" t="s">
        <v>209</v>
      </c>
      <c r="G4" s="71" t="s">
        <v>210</v>
      </c>
      <c r="H4" s="71" t="s">
        <v>299</v>
      </c>
      <c r="I4" s="71" t="s">
        <v>211</v>
      </c>
      <c r="J4" s="3" t="s">
        <v>14</v>
      </c>
    </row>
    <row r="5" spans="2:10" x14ac:dyDescent="0.25">
      <c r="C5" s="97" t="s">
        <v>212</v>
      </c>
      <c r="D5" s="98"/>
      <c r="E5" s="98"/>
      <c r="F5" s="98" t="s">
        <v>213</v>
      </c>
      <c r="G5" s="98" t="s">
        <v>214</v>
      </c>
      <c r="H5" s="98"/>
      <c r="I5" s="98" t="s">
        <v>215</v>
      </c>
      <c r="J5" s="11" t="s">
        <v>216</v>
      </c>
    </row>
    <row r="7" spans="2:10" x14ac:dyDescent="0.25">
      <c r="B7" s="81" t="s">
        <v>579</v>
      </c>
      <c r="C7" s="88"/>
      <c r="D7" s="88"/>
      <c r="E7" s="88"/>
      <c r="F7" s="88"/>
      <c r="G7" s="88"/>
      <c r="H7" s="88"/>
    </row>
    <row r="8" spans="2:10" x14ac:dyDescent="0.25">
      <c r="E8" s="100"/>
      <c r="G8" s="100"/>
      <c r="H8" s="100"/>
    </row>
    <row r="9" spans="2:10" x14ac:dyDescent="0.25">
      <c r="B9" s="76" t="s">
        <v>187</v>
      </c>
      <c r="C9" s="100">
        <v>1</v>
      </c>
      <c r="D9" s="194">
        <v>3</v>
      </c>
      <c r="E9" s="100">
        <v>1</v>
      </c>
      <c r="F9" s="195">
        <v>1</v>
      </c>
      <c r="G9" s="100"/>
      <c r="H9" s="200">
        <v>3</v>
      </c>
      <c r="I9" s="101">
        <v>1</v>
      </c>
      <c r="J9" s="99">
        <f>C9+D9+E9+F9+G9+H9+I9</f>
        <v>10</v>
      </c>
    </row>
    <row r="10" spans="2:10" x14ac:dyDescent="0.25">
      <c r="B10" s="81" t="s">
        <v>175</v>
      </c>
      <c r="C10" s="104">
        <v>2</v>
      </c>
      <c r="D10" s="194">
        <v>3</v>
      </c>
      <c r="E10" s="100"/>
      <c r="F10" s="100"/>
      <c r="G10" s="102">
        <v>2</v>
      </c>
      <c r="H10" s="72"/>
      <c r="I10" s="72"/>
      <c r="J10" s="238">
        <f t="shared" ref="J10:J29" si="0">C10+D10+E10+F10+G10+I10</f>
        <v>7</v>
      </c>
    </row>
    <row r="11" spans="2:10" x14ac:dyDescent="0.25">
      <c r="B11" s="81" t="s">
        <v>186</v>
      </c>
      <c r="C11" s="100">
        <v>1</v>
      </c>
      <c r="D11" s="194">
        <v>3</v>
      </c>
      <c r="E11" s="72">
        <v>1</v>
      </c>
      <c r="F11" s="100"/>
      <c r="G11" s="100"/>
      <c r="H11" s="72"/>
      <c r="I11" s="72"/>
      <c r="J11" s="72">
        <f t="shared" si="0"/>
        <v>5</v>
      </c>
    </row>
    <row r="12" spans="2:10" x14ac:dyDescent="0.25">
      <c r="B12" s="81" t="s">
        <v>184</v>
      </c>
      <c r="C12" s="104">
        <v>2</v>
      </c>
      <c r="D12" s="100">
        <v>2</v>
      </c>
      <c r="E12" s="100">
        <v>1</v>
      </c>
      <c r="F12" s="100"/>
      <c r="G12" s="72"/>
      <c r="H12" s="72"/>
      <c r="I12" s="100"/>
      <c r="J12" s="245">
        <f t="shared" si="0"/>
        <v>5</v>
      </c>
    </row>
    <row r="13" spans="2:10" x14ac:dyDescent="0.25">
      <c r="B13" s="81" t="s">
        <v>445</v>
      </c>
      <c r="C13" s="104">
        <v>2</v>
      </c>
      <c r="D13" s="100"/>
      <c r="E13" s="100">
        <v>2</v>
      </c>
      <c r="F13" s="72"/>
      <c r="G13" s="72">
        <v>1</v>
      </c>
      <c r="H13" s="72"/>
      <c r="I13" s="72"/>
      <c r="J13" s="72">
        <f t="shared" si="0"/>
        <v>5</v>
      </c>
    </row>
    <row r="14" spans="2:10" x14ac:dyDescent="0.25">
      <c r="B14" s="81" t="s">
        <v>189</v>
      </c>
      <c r="C14" s="104">
        <v>2</v>
      </c>
      <c r="D14" s="100"/>
      <c r="E14" s="72">
        <v>1</v>
      </c>
      <c r="F14" s="72"/>
      <c r="G14" s="72"/>
      <c r="H14" s="72"/>
      <c r="I14" s="101">
        <v>1</v>
      </c>
      <c r="J14" s="72">
        <f t="shared" si="0"/>
        <v>4</v>
      </c>
    </row>
    <row r="15" spans="2:10" x14ac:dyDescent="0.25">
      <c r="B15" s="81" t="s">
        <v>205</v>
      </c>
      <c r="C15" s="72"/>
      <c r="D15" s="194">
        <v>3</v>
      </c>
      <c r="E15" s="100"/>
      <c r="F15" s="100"/>
      <c r="G15" s="100">
        <v>1</v>
      </c>
      <c r="H15" s="72"/>
      <c r="I15" s="72"/>
      <c r="J15" s="72">
        <f t="shared" si="0"/>
        <v>4</v>
      </c>
    </row>
    <row r="16" spans="2:10" x14ac:dyDescent="0.25">
      <c r="B16" s="81" t="s">
        <v>176</v>
      </c>
      <c r="C16" s="72"/>
      <c r="D16" s="72">
        <v>1</v>
      </c>
      <c r="E16" s="103">
        <v>3</v>
      </c>
      <c r="F16" s="72"/>
      <c r="G16" s="72"/>
      <c r="H16" s="72"/>
      <c r="I16" s="72"/>
      <c r="J16" s="72">
        <f t="shared" si="0"/>
        <v>4</v>
      </c>
    </row>
    <row r="17" spans="2:10" x14ac:dyDescent="0.25">
      <c r="B17" s="81" t="s">
        <v>181</v>
      </c>
      <c r="C17" s="100">
        <v>1</v>
      </c>
      <c r="D17" s="100">
        <v>1</v>
      </c>
      <c r="E17" s="100">
        <v>1</v>
      </c>
      <c r="F17" s="72"/>
      <c r="G17" s="72"/>
      <c r="H17" s="72"/>
      <c r="I17" s="72"/>
      <c r="J17" s="72">
        <f t="shared" si="0"/>
        <v>3</v>
      </c>
    </row>
    <row r="18" spans="2:10" x14ac:dyDescent="0.25">
      <c r="B18" s="81" t="s">
        <v>183</v>
      </c>
      <c r="C18" s="100"/>
      <c r="D18" s="100">
        <v>1</v>
      </c>
      <c r="E18" s="100">
        <v>2</v>
      </c>
      <c r="F18" s="72"/>
      <c r="G18" s="100"/>
      <c r="H18" s="72"/>
      <c r="I18" s="72"/>
      <c r="J18" s="72">
        <f t="shared" si="0"/>
        <v>3</v>
      </c>
    </row>
    <row r="19" spans="2:10" x14ac:dyDescent="0.25">
      <c r="B19" s="81" t="s">
        <v>220</v>
      </c>
      <c r="C19" s="100"/>
      <c r="D19" s="100">
        <v>1</v>
      </c>
      <c r="E19" s="100">
        <v>2</v>
      </c>
      <c r="F19" s="72"/>
      <c r="G19" s="72"/>
      <c r="H19" s="72"/>
      <c r="I19" s="72"/>
      <c r="J19" s="72">
        <f t="shared" si="0"/>
        <v>3</v>
      </c>
    </row>
    <row r="20" spans="2:10" x14ac:dyDescent="0.25">
      <c r="B20" s="81" t="s">
        <v>192</v>
      </c>
      <c r="C20" s="72"/>
      <c r="D20" s="100"/>
      <c r="E20" s="103">
        <v>3</v>
      </c>
      <c r="F20" s="72"/>
      <c r="G20" s="72"/>
      <c r="H20" s="72"/>
      <c r="I20" s="72"/>
      <c r="J20" s="72">
        <f t="shared" si="0"/>
        <v>3</v>
      </c>
    </row>
    <row r="21" spans="2:10" x14ac:dyDescent="0.25">
      <c r="B21" s="73" t="s">
        <v>182</v>
      </c>
      <c r="C21" s="100">
        <v>1</v>
      </c>
      <c r="D21" s="100">
        <v>1</v>
      </c>
      <c r="E21" s="100"/>
      <c r="F21" s="72"/>
      <c r="G21" s="72"/>
      <c r="H21" s="72"/>
      <c r="I21" s="72"/>
      <c r="J21" s="72">
        <f t="shared" si="0"/>
        <v>2</v>
      </c>
    </row>
    <row r="22" spans="2:10" x14ac:dyDescent="0.25">
      <c r="B22" s="81" t="s">
        <v>222</v>
      </c>
      <c r="C22" s="100">
        <v>1</v>
      </c>
      <c r="D22" s="100"/>
      <c r="E22" s="100">
        <v>1</v>
      </c>
      <c r="F22" s="72"/>
      <c r="G22" s="72"/>
      <c r="H22" s="72"/>
      <c r="I22" s="72"/>
      <c r="J22" s="72">
        <f t="shared" si="0"/>
        <v>2</v>
      </c>
    </row>
    <row r="23" spans="2:10" x14ac:dyDescent="0.25">
      <c r="B23" s="81" t="s">
        <v>179</v>
      </c>
      <c r="C23" s="104">
        <v>2</v>
      </c>
      <c r="D23" s="100"/>
      <c r="E23" s="100"/>
      <c r="F23" s="72"/>
      <c r="G23" s="72"/>
      <c r="H23" s="72"/>
      <c r="I23" s="72"/>
      <c r="J23" s="72">
        <f t="shared" si="0"/>
        <v>2</v>
      </c>
    </row>
    <row r="24" spans="2:10" x14ac:dyDescent="0.25">
      <c r="B24" s="81" t="s">
        <v>178</v>
      </c>
      <c r="C24" s="104">
        <v>2</v>
      </c>
      <c r="D24" s="100"/>
      <c r="E24" s="100"/>
      <c r="F24" s="72"/>
      <c r="G24" s="72"/>
      <c r="H24" s="72"/>
      <c r="I24" s="72"/>
      <c r="J24" s="72">
        <f t="shared" si="0"/>
        <v>2</v>
      </c>
    </row>
    <row r="25" spans="2:10" x14ac:dyDescent="0.25">
      <c r="B25" s="81" t="s">
        <v>185</v>
      </c>
      <c r="C25" s="100"/>
      <c r="D25" s="100"/>
      <c r="E25" s="100">
        <v>2</v>
      </c>
      <c r="F25" s="100"/>
      <c r="G25" s="72"/>
      <c r="H25" s="72"/>
      <c r="I25" s="72"/>
      <c r="J25" s="72">
        <f t="shared" si="0"/>
        <v>2</v>
      </c>
    </row>
    <row r="26" spans="2:10" x14ac:dyDescent="0.25">
      <c r="B26" s="81" t="s">
        <v>177</v>
      </c>
      <c r="C26" s="100">
        <v>1</v>
      </c>
      <c r="D26" s="100"/>
      <c r="E26" s="100"/>
      <c r="F26" s="72"/>
      <c r="G26" s="72"/>
      <c r="H26" s="72"/>
      <c r="I26" s="72"/>
      <c r="J26" s="72">
        <f t="shared" si="0"/>
        <v>1</v>
      </c>
    </row>
    <row r="27" spans="2:10" x14ac:dyDescent="0.25">
      <c r="B27" s="81" t="s">
        <v>221</v>
      </c>
      <c r="C27" s="100">
        <v>1</v>
      </c>
      <c r="D27" s="100"/>
      <c r="E27" s="72"/>
      <c r="F27" s="72"/>
      <c r="G27" s="100"/>
      <c r="H27" s="100"/>
      <c r="I27" s="72"/>
      <c r="J27" s="238">
        <f t="shared" si="0"/>
        <v>1</v>
      </c>
    </row>
    <row r="28" spans="2:10" x14ac:dyDescent="0.25">
      <c r="B28" s="81" t="s">
        <v>219</v>
      </c>
      <c r="C28" s="72"/>
      <c r="D28" s="100">
        <v>1</v>
      </c>
      <c r="E28" s="100"/>
      <c r="F28" s="100"/>
      <c r="G28" s="72"/>
      <c r="H28" s="72"/>
      <c r="I28" s="72"/>
      <c r="J28" s="72">
        <f t="shared" si="0"/>
        <v>1</v>
      </c>
    </row>
    <row r="29" spans="2:10" x14ac:dyDescent="0.25">
      <c r="B29" s="73" t="s">
        <v>230</v>
      </c>
      <c r="C29" s="72"/>
      <c r="D29" s="100">
        <v>1</v>
      </c>
      <c r="E29" s="100"/>
      <c r="F29" s="100"/>
      <c r="G29" s="72"/>
      <c r="H29" s="72"/>
      <c r="I29" s="72"/>
      <c r="J29" s="72">
        <f t="shared" si="0"/>
        <v>1</v>
      </c>
    </row>
    <row r="30" spans="2:10" x14ac:dyDescent="0.25">
      <c r="B30" s="73" t="s">
        <v>225</v>
      </c>
      <c r="C30" s="72"/>
      <c r="D30" s="100">
        <v>1</v>
      </c>
      <c r="E30" s="100"/>
      <c r="F30" s="100"/>
      <c r="G30" s="72"/>
      <c r="H30" s="72"/>
      <c r="I30" s="72"/>
      <c r="J30" s="72">
        <v>1</v>
      </c>
    </row>
    <row r="31" spans="2:10" x14ac:dyDescent="0.25">
      <c r="B31" s="81" t="s">
        <v>217</v>
      </c>
      <c r="C31" s="72"/>
      <c r="D31" s="100"/>
      <c r="E31" s="100">
        <v>1</v>
      </c>
      <c r="F31" s="72"/>
      <c r="G31" s="72"/>
      <c r="H31" s="72"/>
      <c r="I31" s="72"/>
      <c r="J31" s="72">
        <f>C31+D31+E31+F31+G31+I31</f>
        <v>1</v>
      </c>
    </row>
    <row r="32" spans="2:10" x14ac:dyDescent="0.25">
      <c r="B32" s="81" t="s">
        <v>190</v>
      </c>
      <c r="C32" s="72"/>
      <c r="D32" s="100"/>
      <c r="E32" s="100">
        <v>1</v>
      </c>
      <c r="F32" s="72"/>
      <c r="G32" s="72"/>
      <c r="H32" s="72"/>
      <c r="I32" s="72"/>
      <c r="J32" s="72">
        <f>C32+D32+E32+F32+G32+I32</f>
        <v>1</v>
      </c>
    </row>
    <row r="33" spans="1:10" x14ac:dyDescent="0.25">
      <c r="B33" s="81" t="s">
        <v>191</v>
      </c>
      <c r="C33" s="72"/>
      <c r="D33" s="100"/>
      <c r="E33" s="100">
        <v>1</v>
      </c>
      <c r="F33" s="100"/>
      <c r="G33" s="72"/>
      <c r="H33" s="72"/>
      <c r="I33" s="72"/>
      <c r="J33" s="72">
        <v>1</v>
      </c>
    </row>
    <row r="34" spans="1:10" x14ac:dyDescent="0.25">
      <c r="B34" s="81"/>
      <c r="C34" s="72"/>
      <c r="D34" s="100"/>
      <c r="E34" s="100"/>
      <c r="F34" s="100"/>
      <c r="G34" s="72"/>
      <c r="H34" s="72"/>
      <c r="I34" s="72"/>
      <c r="J34" s="72"/>
    </row>
    <row r="35" spans="1:10" x14ac:dyDescent="0.25">
      <c r="A35" t="s">
        <v>14</v>
      </c>
      <c r="B35" s="218">
        <f>COUNTA(B9:B33)</f>
        <v>25</v>
      </c>
      <c r="C35" s="72">
        <f>SUM(C9:C33)</f>
        <v>19</v>
      </c>
      <c r="D35" s="72">
        <f t="shared" ref="D35:I35" si="1">SUM(D9:D33)</f>
        <v>22</v>
      </c>
      <c r="E35" s="72">
        <f t="shared" si="1"/>
        <v>23</v>
      </c>
      <c r="F35" s="72">
        <f t="shared" si="1"/>
        <v>1</v>
      </c>
      <c r="G35" s="72">
        <f t="shared" si="1"/>
        <v>4</v>
      </c>
      <c r="H35" s="72">
        <f t="shared" si="1"/>
        <v>3</v>
      </c>
      <c r="I35" s="72">
        <f t="shared" si="1"/>
        <v>2</v>
      </c>
      <c r="J35" s="72">
        <f>SUM(J9:J33)</f>
        <v>74</v>
      </c>
    </row>
    <row r="36" spans="1:10" x14ac:dyDescent="0.25">
      <c r="B36" s="81"/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81" t="s">
        <v>229</v>
      </c>
      <c r="C37" s="72"/>
      <c r="D37" s="100"/>
      <c r="E37" s="100"/>
      <c r="F37" s="72"/>
      <c r="G37" s="72"/>
      <c r="H37" s="72"/>
      <c r="I37" s="72"/>
      <c r="J37" s="72"/>
    </row>
    <row r="38" spans="1:10" x14ac:dyDescent="0.25">
      <c r="B38" s="81"/>
      <c r="C38" s="72"/>
      <c r="D38" s="100"/>
      <c r="E38" s="100"/>
      <c r="F38" s="72"/>
      <c r="G38" s="72"/>
      <c r="H38" s="72"/>
      <c r="I38" s="72"/>
      <c r="J38" s="72"/>
    </row>
    <row r="39" spans="1:10" x14ac:dyDescent="0.25">
      <c r="B39" s="73"/>
      <c r="C39" s="72"/>
      <c r="D39" s="72"/>
      <c r="E39" s="100"/>
      <c r="F39" s="72"/>
      <c r="G39" s="72"/>
      <c r="H39" s="72"/>
      <c r="I39" s="72"/>
      <c r="J39" s="72"/>
    </row>
    <row r="40" spans="1:10" x14ac:dyDescent="0.25">
      <c r="B40" s="73" t="s">
        <v>231</v>
      </c>
      <c r="C40" s="88"/>
      <c r="D40" s="88"/>
      <c r="E40" s="88"/>
      <c r="F40" s="88"/>
      <c r="G40" s="88"/>
      <c r="H40" s="88"/>
      <c r="I40" s="88"/>
      <c r="J40" s="72"/>
    </row>
    <row r="41" spans="1:10" x14ac:dyDescent="0.25">
      <c r="B41" s="73" t="s">
        <v>226</v>
      </c>
      <c r="C41" s="72"/>
      <c r="D41" s="72"/>
      <c r="E41" s="100"/>
      <c r="F41" s="72"/>
      <c r="G41" s="72"/>
      <c r="H41" s="72"/>
      <c r="I41" s="72"/>
      <c r="J41" s="72"/>
    </row>
    <row r="42" spans="1:10" x14ac:dyDescent="0.25">
      <c r="B42" s="81" t="s">
        <v>201</v>
      </c>
      <c r="C42" s="72"/>
      <c r="D42" s="100"/>
      <c r="E42" s="72"/>
      <c r="F42" s="72"/>
      <c r="G42" s="72"/>
      <c r="H42" s="72"/>
      <c r="I42" s="72"/>
      <c r="J42" s="72"/>
    </row>
    <row r="43" spans="1:10" x14ac:dyDescent="0.25">
      <c r="B43" s="73" t="s">
        <v>224</v>
      </c>
      <c r="C43" s="72"/>
      <c r="D43" s="72"/>
      <c r="E43" s="100"/>
      <c r="F43" s="72"/>
      <c r="G43" s="72"/>
      <c r="H43" s="72"/>
      <c r="I43" s="72"/>
      <c r="J43" s="72"/>
    </row>
    <row r="44" spans="1:10" x14ac:dyDescent="0.25">
      <c r="B44" s="81" t="s">
        <v>218</v>
      </c>
      <c r="C44" s="72"/>
      <c r="D44" s="100"/>
      <c r="E44" s="100"/>
      <c r="F44" s="72"/>
      <c r="G44" s="72"/>
      <c r="H44" s="72"/>
      <c r="I44" s="72"/>
      <c r="J44" s="72"/>
    </row>
    <row r="45" spans="1:10" x14ac:dyDescent="0.25">
      <c r="B45" s="73" t="s">
        <v>433</v>
      </c>
      <c r="C45" s="88"/>
      <c r="D45" s="88"/>
      <c r="E45" s="88"/>
      <c r="F45" s="88"/>
      <c r="G45" s="88"/>
      <c r="H45" s="88"/>
      <c r="I45" s="88"/>
      <c r="J45" s="72"/>
    </row>
    <row r="46" spans="1:10" x14ac:dyDescent="0.25">
      <c r="B46" s="81" t="s">
        <v>223</v>
      </c>
      <c r="C46" s="72"/>
      <c r="D46" s="72"/>
      <c r="E46" s="100"/>
      <c r="F46" s="72"/>
      <c r="G46" s="72"/>
      <c r="H46" s="72"/>
      <c r="I46" s="72"/>
      <c r="J46" s="72"/>
    </row>
    <row r="47" spans="1:10" x14ac:dyDescent="0.25">
      <c r="B47" s="73" t="s">
        <v>227</v>
      </c>
      <c r="C47" s="72"/>
      <c r="D47" s="72"/>
      <c r="E47" s="100"/>
      <c r="F47" s="72"/>
      <c r="G47" s="72"/>
      <c r="H47" s="72"/>
      <c r="I47" s="72"/>
      <c r="J47" s="72"/>
    </row>
    <row r="48" spans="1:10" x14ac:dyDescent="0.25">
      <c r="B48" s="81" t="s">
        <v>180</v>
      </c>
      <c r="C48" s="72"/>
      <c r="D48" s="100"/>
      <c r="E48" s="72"/>
      <c r="F48" s="72"/>
      <c r="G48" s="72"/>
      <c r="H48" s="72"/>
      <c r="I48" s="72"/>
      <c r="J48" s="72"/>
    </row>
    <row r="49" spans="1:10" x14ac:dyDescent="0.25">
      <c r="B49" s="81" t="s">
        <v>219</v>
      </c>
      <c r="C49" s="72"/>
      <c r="D49" s="100"/>
      <c r="E49" s="100"/>
      <c r="F49" s="72"/>
      <c r="G49" s="72"/>
      <c r="H49" s="72"/>
      <c r="I49" s="72"/>
      <c r="J49" s="72"/>
    </row>
    <row r="50" spans="1:10" x14ac:dyDescent="0.25">
      <c r="B50" s="73" t="s">
        <v>434</v>
      </c>
      <c r="C50" s="88"/>
      <c r="D50" s="88"/>
      <c r="E50" s="88"/>
      <c r="F50" s="88"/>
      <c r="G50" s="88"/>
      <c r="H50" s="88"/>
      <c r="I50" s="88"/>
      <c r="J50" s="72"/>
    </row>
    <row r="51" spans="1:10" x14ac:dyDescent="0.25">
      <c r="B51" s="81" t="s">
        <v>188</v>
      </c>
      <c r="C51" s="72"/>
      <c r="D51" s="72"/>
      <c r="E51" s="72"/>
      <c r="F51" s="72"/>
      <c r="G51" s="72"/>
      <c r="H51" s="72"/>
      <c r="I51" s="72"/>
      <c r="J51" s="72"/>
    </row>
    <row r="52" spans="1:10" x14ac:dyDescent="0.25">
      <c r="B52" s="73" t="s">
        <v>228</v>
      </c>
      <c r="C52" s="72"/>
      <c r="D52" s="72"/>
      <c r="E52" s="72"/>
      <c r="F52" s="72"/>
      <c r="G52" s="72"/>
      <c r="H52" s="72"/>
      <c r="I52" s="72"/>
      <c r="J52" s="72"/>
    </row>
    <row r="53" spans="1:10" x14ac:dyDescent="0.25">
      <c r="B53" s="73" t="s">
        <v>232</v>
      </c>
      <c r="C53" s="88"/>
      <c r="D53" s="88"/>
      <c r="E53" s="88"/>
      <c r="F53" s="88"/>
      <c r="G53" s="88"/>
      <c r="H53" s="88"/>
      <c r="I53" s="88"/>
      <c r="J53" s="72"/>
    </row>
    <row r="54" spans="1:10" x14ac:dyDescent="0.25">
      <c r="B54" s="81"/>
      <c r="C54" s="88"/>
      <c r="D54" s="88"/>
      <c r="E54" s="88"/>
      <c r="F54" s="88"/>
      <c r="G54" s="88"/>
      <c r="H54" s="88"/>
      <c r="I54" s="88"/>
      <c r="J54" s="88"/>
    </row>
    <row r="55" spans="1:10" x14ac:dyDescent="0.25">
      <c r="A55" t="s">
        <v>14</v>
      </c>
      <c r="B55" s="218">
        <f>COUNTA(B39:B53)</f>
        <v>14</v>
      </c>
      <c r="C55" s="88"/>
      <c r="D55" s="88"/>
      <c r="E55" s="88"/>
      <c r="F55" s="88"/>
      <c r="G55" s="88"/>
      <c r="H55" s="88"/>
      <c r="I55" s="88"/>
      <c r="J55" s="88"/>
    </row>
  </sheetData>
  <sortState ref="B9:J33">
    <sortCondition descending="1" ref="J9:J33"/>
    <sortCondition ref="C9:C33"/>
    <sortCondition descending="1" ref="F9:F33"/>
    <sortCondition descending="1" ref="H9:H33"/>
    <sortCondition descending="1" ref="G9:G33"/>
    <sortCondition ref="I9:I33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377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233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234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70" t="s">
        <v>235</v>
      </c>
      <c r="F9" s="270"/>
      <c r="G9" s="270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236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236</v>
      </c>
      <c r="F12" s="80">
        <v>4</v>
      </c>
      <c r="G12" s="81" t="s">
        <v>382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236</v>
      </c>
      <c r="F13" s="80">
        <v>4</v>
      </c>
      <c r="G13" s="81" t="s">
        <v>383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236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7">
        <v>2020</v>
      </c>
      <c r="E17" s="80" t="s">
        <v>236</v>
      </c>
      <c r="F17" s="80">
        <v>4</v>
      </c>
      <c r="G17" s="81" t="s">
        <v>382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7" t="s">
        <v>236</v>
      </c>
      <c r="F18" s="207">
        <v>4</v>
      </c>
      <c r="G18" s="81" t="s">
        <v>383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236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7">
        <v>2020</v>
      </c>
      <c r="E22" s="80" t="s">
        <v>236</v>
      </c>
      <c r="F22" s="80">
        <v>4</v>
      </c>
      <c r="G22" s="81" t="s">
        <v>382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236</v>
      </c>
      <c r="F23" s="80">
        <v>4</v>
      </c>
      <c r="G23" s="81" t="s">
        <v>383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7">
        <v>10</v>
      </c>
      <c r="C26" s="72">
        <v>11</v>
      </c>
      <c r="D26" s="72">
        <v>2019</v>
      </c>
      <c r="E26" s="80" t="s">
        <v>236</v>
      </c>
      <c r="F26" s="80">
        <v>4</v>
      </c>
      <c r="G26" s="81" t="s">
        <v>142</v>
      </c>
      <c r="H26" s="81" t="s">
        <v>237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7">
        <v>2020</v>
      </c>
      <c r="E27" s="80" t="s">
        <v>236</v>
      </c>
      <c r="F27" s="80">
        <v>4</v>
      </c>
      <c r="G27" s="81" t="s">
        <v>382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236</v>
      </c>
      <c r="F28" s="80">
        <v>4</v>
      </c>
      <c r="G28" s="81" t="s">
        <v>383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7">
        <v>10</v>
      </c>
      <c r="C31" s="72">
        <v>11</v>
      </c>
      <c r="D31" s="72">
        <v>2019</v>
      </c>
      <c r="E31" s="80" t="s">
        <v>236</v>
      </c>
      <c r="F31" s="80">
        <v>4</v>
      </c>
      <c r="G31" s="81" t="s">
        <v>142</v>
      </c>
      <c r="H31" s="81" t="s">
        <v>238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7">
        <v>2020</v>
      </c>
      <c r="E32" s="80" t="s">
        <v>236</v>
      </c>
      <c r="F32" s="80">
        <v>4</v>
      </c>
      <c r="G32" s="81" t="s">
        <v>382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236</v>
      </c>
      <c r="F33" s="80">
        <v>4</v>
      </c>
      <c r="G33" s="81" t="s">
        <v>383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239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70" t="s">
        <v>240</v>
      </c>
      <c r="F39" s="270"/>
      <c r="G39" s="270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7">
        <v>10</v>
      </c>
      <c r="C41" s="72">
        <v>11</v>
      </c>
      <c r="D41" s="72">
        <v>2019</v>
      </c>
      <c r="E41" s="80" t="s">
        <v>241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7">
        <v>2020</v>
      </c>
      <c r="E42" s="80" t="s">
        <v>241</v>
      </c>
      <c r="F42" s="80">
        <v>4</v>
      </c>
      <c r="G42" s="81" t="s">
        <v>380</v>
      </c>
      <c r="H42" s="81"/>
      <c r="I42" s="72">
        <v>1188</v>
      </c>
      <c r="J42" s="72">
        <v>7</v>
      </c>
      <c r="K42" s="75">
        <f>I42/J42</f>
        <v>169.71428571428572</v>
      </c>
    </row>
    <row r="43" spans="2:11" x14ac:dyDescent="0.25">
      <c r="B43" s="72">
        <v>17</v>
      </c>
      <c r="C43" s="72">
        <v>5</v>
      </c>
      <c r="D43" s="72">
        <v>2020</v>
      </c>
      <c r="E43" s="80" t="s">
        <v>241</v>
      </c>
      <c r="F43" s="80">
        <v>4</v>
      </c>
      <c r="G43" s="81" t="s">
        <v>381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2105</v>
      </c>
      <c r="J44" s="90">
        <f>SUM(J41:J43)</f>
        <v>13</v>
      </c>
      <c r="K44" s="111">
        <f>I44/J44</f>
        <v>161.92307692307693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7">
        <v>10</v>
      </c>
      <c r="C46" s="72">
        <v>11</v>
      </c>
      <c r="D46" s="72">
        <v>2019</v>
      </c>
      <c r="E46" s="80" t="s">
        <v>241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7">
        <v>2020</v>
      </c>
      <c r="E47" s="80" t="s">
        <v>241</v>
      </c>
      <c r="F47" s="80">
        <v>4</v>
      </c>
      <c r="G47" s="81" t="s">
        <v>380</v>
      </c>
      <c r="H47" s="81"/>
      <c r="I47" s="72">
        <v>572</v>
      </c>
      <c r="J47" s="72">
        <v>4</v>
      </c>
      <c r="K47" s="75">
        <f>I47/J47</f>
        <v>143</v>
      </c>
    </row>
    <row r="48" spans="2:11" x14ac:dyDescent="0.25">
      <c r="B48" s="72">
        <v>17</v>
      </c>
      <c r="C48" s="72">
        <v>5</v>
      </c>
      <c r="D48" s="72">
        <v>2020</v>
      </c>
      <c r="E48" s="80" t="s">
        <v>241</v>
      </c>
      <c r="F48" s="80">
        <v>4</v>
      </c>
      <c r="G48" s="81" t="s">
        <v>381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1106</v>
      </c>
      <c r="J49" s="90">
        <f>SUM(J46:J48)</f>
        <v>8</v>
      </c>
      <c r="K49" s="111">
        <f>I49/J49</f>
        <v>138.25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7">
        <v>10</v>
      </c>
      <c r="C51" s="72">
        <v>11</v>
      </c>
      <c r="D51" s="72">
        <v>2019</v>
      </c>
      <c r="E51" s="80" t="s">
        <v>241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7">
        <v>2020</v>
      </c>
      <c r="E52" s="80" t="s">
        <v>241</v>
      </c>
      <c r="F52" s="80">
        <v>4</v>
      </c>
      <c r="G52" s="81" t="s">
        <v>380</v>
      </c>
      <c r="H52" s="81"/>
      <c r="I52" s="72">
        <v>426</v>
      </c>
      <c r="J52" s="72">
        <v>3</v>
      </c>
      <c r="K52" s="75">
        <f>I52/J52</f>
        <v>142</v>
      </c>
    </row>
    <row r="53" spans="2:11" x14ac:dyDescent="0.25">
      <c r="B53" s="72">
        <v>17</v>
      </c>
      <c r="C53" s="72">
        <v>5</v>
      </c>
      <c r="D53" s="72">
        <v>2020</v>
      </c>
      <c r="E53" s="207" t="s">
        <v>241</v>
      </c>
      <c r="F53" s="207">
        <v>4</v>
      </c>
      <c r="G53" s="81" t="s">
        <v>381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1355</v>
      </c>
      <c r="J54" s="90">
        <f>SUM(J51:J52)</f>
        <v>9</v>
      </c>
      <c r="K54" s="111">
        <f>I54/J54</f>
        <v>150.55555555555554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7">
        <v>10</v>
      </c>
      <c r="C57" s="72">
        <v>11</v>
      </c>
      <c r="D57" s="72">
        <v>2019</v>
      </c>
      <c r="E57" s="80" t="s">
        <v>241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7">
        <v>2020</v>
      </c>
      <c r="E58" s="80" t="s">
        <v>241</v>
      </c>
      <c r="F58" s="80">
        <v>4</v>
      </c>
      <c r="G58" s="81" t="s">
        <v>380</v>
      </c>
      <c r="H58" s="88"/>
      <c r="I58" s="72">
        <v>1179</v>
      </c>
      <c r="J58" s="72">
        <v>7</v>
      </c>
      <c r="K58" s="75">
        <f>I58/J58</f>
        <v>168.42857142857142</v>
      </c>
    </row>
    <row r="59" spans="2:11" x14ac:dyDescent="0.25">
      <c r="B59" s="72">
        <v>17</v>
      </c>
      <c r="C59" s="72">
        <v>5</v>
      </c>
      <c r="D59" s="72">
        <v>2020</v>
      </c>
      <c r="E59" s="80" t="s">
        <v>241</v>
      </c>
      <c r="F59" s="80">
        <v>4</v>
      </c>
      <c r="G59" s="81" t="s">
        <v>381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1917</v>
      </c>
      <c r="J60" s="90">
        <f>SUM(J57:J59)</f>
        <v>12</v>
      </c>
      <c r="K60" s="111">
        <f>I60/J60</f>
        <v>159.75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7">
        <v>10</v>
      </c>
      <c r="C63" s="72">
        <v>11</v>
      </c>
      <c r="D63" s="72">
        <v>2019</v>
      </c>
      <c r="E63" s="80" t="s">
        <v>241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7">
        <v>2020</v>
      </c>
      <c r="E64" s="80" t="s">
        <v>241</v>
      </c>
      <c r="F64" s="80">
        <v>4</v>
      </c>
      <c r="G64" s="81" t="s">
        <v>380</v>
      </c>
      <c r="H64" s="88"/>
      <c r="I64" s="72">
        <v>1073</v>
      </c>
      <c r="J64" s="72">
        <v>7</v>
      </c>
      <c r="K64" s="75">
        <f>I64/J64</f>
        <v>153.28571428571428</v>
      </c>
    </row>
    <row r="65" spans="2:11" x14ac:dyDescent="0.25">
      <c r="B65" s="72">
        <v>17</v>
      </c>
      <c r="C65" s="72">
        <v>5</v>
      </c>
      <c r="D65" s="72">
        <v>2020</v>
      </c>
      <c r="E65" s="207" t="s">
        <v>241</v>
      </c>
      <c r="F65" s="207">
        <v>4</v>
      </c>
      <c r="G65" s="81" t="s">
        <v>381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2187</v>
      </c>
      <c r="J66" s="90">
        <f>SUM(J63:J64)</f>
        <v>14</v>
      </c>
      <c r="K66" s="75">
        <f>I66/J66</f>
        <v>156.21428571428572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239</v>
      </c>
      <c r="I68" s="113">
        <f>I44+I49+I54+I60+I66</f>
        <v>8670</v>
      </c>
      <c r="J68" s="114">
        <f>J44+J49+J54+J60+J66</f>
        <v>56</v>
      </c>
      <c r="K68" s="115">
        <f>I68/J68</f>
        <v>154.82142857142858</v>
      </c>
    </row>
    <row r="69" spans="2:11" ht="15.75" x14ac:dyDescent="0.25">
      <c r="C69" s="73"/>
      <c r="E69" s="270" t="s">
        <v>242</v>
      </c>
      <c r="F69" s="270"/>
      <c r="G69" s="270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7">
        <v>17</v>
      </c>
      <c r="C71" s="72">
        <v>11</v>
      </c>
      <c r="D71" s="72">
        <v>2019</v>
      </c>
      <c r="E71" s="80" t="s">
        <v>243</v>
      </c>
      <c r="F71" s="80">
        <v>3</v>
      </c>
      <c r="G71" s="81" t="s">
        <v>142</v>
      </c>
      <c r="H71" s="73" t="s">
        <v>244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243</v>
      </c>
      <c r="F72" s="207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243</v>
      </c>
      <c r="F73" s="207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7">
        <v>17</v>
      </c>
      <c r="C76" s="72">
        <v>11</v>
      </c>
      <c r="D76" s="72">
        <v>2019</v>
      </c>
      <c r="E76" s="80" t="s">
        <v>243</v>
      </c>
      <c r="F76" s="207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7"/>
      <c r="C77" s="72"/>
      <c r="D77" s="72"/>
      <c r="E77" s="207" t="s">
        <v>243</v>
      </c>
      <c r="F77" s="207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243</v>
      </c>
      <c r="F78" s="207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7">
        <v>17</v>
      </c>
      <c r="C81" s="72">
        <v>11</v>
      </c>
      <c r="D81" s="72">
        <v>2019</v>
      </c>
      <c r="E81" s="80" t="s">
        <v>243</v>
      </c>
      <c r="F81" s="207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243</v>
      </c>
      <c r="F82" s="207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243</v>
      </c>
      <c r="F83" s="207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7">
        <v>17</v>
      </c>
      <c r="C86" s="72">
        <v>11</v>
      </c>
      <c r="D86" s="72">
        <v>2019</v>
      </c>
      <c r="E86" s="80" t="s">
        <v>243</v>
      </c>
      <c r="F86" s="207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7"/>
      <c r="C87" s="72"/>
      <c r="D87" s="72"/>
      <c r="E87" s="207" t="s">
        <v>243</v>
      </c>
      <c r="F87" s="207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243</v>
      </c>
      <c r="F88" s="207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239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377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245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234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246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243</v>
      </c>
      <c r="F9" s="80">
        <v>5</v>
      </c>
      <c r="G9" s="73" t="s">
        <v>247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243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243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2">
        <v>17</v>
      </c>
      <c r="C14" s="72">
        <v>11</v>
      </c>
      <c r="D14" s="72">
        <v>2019</v>
      </c>
      <c r="E14" s="212" t="s">
        <v>243</v>
      </c>
      <c r="F14" s="212">
        <v>5</v>
      </c>
      <c r="G14" s="73" t="s">
        <v>247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243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243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2">
        <v>17</v>
      </c>
      <c r="C19" s="72">
        <v>11</v>
      </c>
      <c r="D19" s="72">
        <v>2019</v>
      </c>
      <c r="E19" s="212" t="s">
        <v>243</v>
      </c>
      <c r="F19" s="212">
        <v>5</v>
      </c>
      <c r="G19" s="73" t="s">
        <v>247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243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243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2">
        <v>17</v>
      </c>
      <c r="C24" s="72">
        <v>11</v>
      </c>
      <c r="D24" s="72">
        <v>2019</v>
      </c>
      <c r="E24" s="212" t="s">
        <v>243</v>
      </c>
      <c r="F24" s="212">
        <v>5</v>
      </c>
      <c r="G24" s="73" t="s">
        <v>247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243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243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2">
        <v>17</v>
      </c>
      <c r="C29" s="72">
        <v>11</v>
      </c>
      <c r="D29" s="72">
        <v>2019</v>
      </c>
      <c r="E29" s="212" t="s">
        <v>243</v>
      </c>
      <c r="F29" s="212">
        <v>5</v>
      </c>
      <c r="G29" s="73" t="s">
        <v>247</v>
      </c>
      <c r="H29" s="81" t="s">
        <v>169</v>
      </c>
      <c r="I29" s="72">
        <v>1381</v>
      </c>
      <c r="J29" s="72">
        <v>7</v>
      </c>
      <c r="K29" s="213">
        <f>I29/J29</f>
        <v>197.28571428571428</v>
      </c>
    </row>
    <row r="30" spans="2:11" x14ac:dyDescent="0.25">
      <c r="B30" s="110"/>
      <c r="C30" s="72"/>
      <c r="D30" s="80"/>
      <c r="E30" s="80" t="s">
        <v>243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243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2">
        <v>17</v>
      </c>
      <c r="C34" s="72">
        <v>11</v>
      </c>
      <c r="D34" s="72">
        <v>2019</v>
      </c>
      <c r="E34" s="212" t="s">
        <v>243</v>
      </c>
      <c r="F34" s="212">
        <v>5</v>
      </c>
      <c r="G34" s="73" t="s">
        <v>247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243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243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239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246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2">
        <v>17</v>
      </c>
      <c r="C42" s="72">
        <v>11</v>
      </c>
      <c r="D42" s="72">
        <v>2019</v>
      </c>
      <c r="E42" s="212" t="s">
        <v>243</v>
      </c>
      <c r="F42" s="212">
        <v>5</v>
      </c>
      <c r="G42" s="73" t="s">
        <v>247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2">
        <v>17</v>
      </c>
      <c r="C46" s="72">
        <v>11</v>
      </c>
      <c r="D46" s="72">
        <v>2019</v>
      </c>
      <c r="E46" s="212" t="s">
        <v>243</v>
      </c>
      <c r="F46" s="212">
        <v>5</v>
      </c>
      <c r="G46" s="73" t="s">
        <v>247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2">
        <v>17</v>
      </c>
      <c r="C51" s="72">
        <v>11</v>
      </c>
      <c r="D51" s="72">
        <v>2019</v>
      </c>
      <c r="E51" s="212" t="s">
        <v>243</v>
      </c>
      <c r="F51" s="212">
        <v>5</v>
      </c>
      <c r="G51" s="73" t="s">
        <v>247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2">
        <v>17</v>
      </c>
      <c r="C55" s="72">
        <v>11</v>
      </c>
      <c r="D55" s="72">
        <v>2019</v>
      </c>
      <c r="E55" s="212" t="s">
        <v>243</v>
      </c>
      <c r="F55" s="212">
        <v>5</v>
      </c>
      <c r="G55" s="73" t="s">
        <v>247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2">
        <v>17</v>
      </c>
      <c r="C61" s="72">
        <v>11</v>
      </c>
      <c r="D61" s="72">
        <v>2019</v>
      </c>
      <c r="E61" s="212" t="s">
        <v>243</v>
      </c>
      <c r="F61" s="212">
        <v>5</v>
      </c>
      <c r="G61" s="73" t="s">
        <v>247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2">
        <v>17</v>
      </c>
      <c r="C66" s="72">
        <v>11</v>
      </c>
      <c r="D66" s="72">
        <v>2019</v>
      </c>
      <c r="E66" s="212" t="s">
        <v>243</v>
      </c>
      <c r="F66" s="212">
        <v>5</v>
      </c>
      <c r="G66" s="73" t="s">
        <v>247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2" t="s">
        <v>239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419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2">
        <v>17</v>
      </c>
      <c r="C75" s="72">
        <v>11</v>
      </c>
      <c r="D75" s="72">
        <v>2019</v>
      </c>
      <c r="E75" s="212" t="s">
        <v>420</v>
      </c>
      <c r="F75" s="212">
        <v>5</v>
      </c>
      <c r="G75" s="73" t="s">
        <v>248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2">
        <v>17</v>
      </c>
      <c r="C79" s="72">
        <v>11</v>
      </c>
      <c r="D79" s="72">
        <v>2019</v>
      </c>
      <c r="E79" s="212" t="s">
        <v>420</v>
      </c>
      <c r="F79" s="212">
        <v>5</v>
      </c>
      <c r="G79" s="73" t="s">
        <v>248</v>
      </c>
      <c r="H79" s="73" t="s">
        <v>404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2">
        <v>17</v>
      </c>
      <c r="C83" s="72">
        <v>11</v>
      </c>
      <c r="D83" s="72">
        <v>2019</v>
      </c>
      <c r="E83" s="212" t="s">
        <v>420</v>
      </c>
      <c r="F83" s="212">
        <v>5</v>
      </c>
      <c r="G83" s="73" t="s">
        <v>248</v>
      </c>
      <c r="H83" s="73" t="s">
        <v>287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2">
        <v>17</v>
      </c>
      <c r="C87" s="72">
        <v>11</v>
      </c>
      <c r="D87" s="72">
        <v>2019</v>
      </c>
      <c r="E87" s="212" t="s">
        <v>420</v>
      </c>
      <c r="F87" s="212">
        <v>5</v>
      </c>
      <c r="G87" s="73" t="s">
        <v>248</v>
      </c>
      <c r="H87" s="73" t="s">
        <v>396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2">
        <v>17</v>
      </c>
      <c r="C91" s="72">
        <v>11</v>
      </c>
      <c r="D91" s="72">
        <v>2019</v>
      </c>
      <c r="E91" s="212" t="s">
        <v>420</v>
      </c>
      <c r="F91" s="212">
        <v>5</v>
      </c>
      <c r="G91" s="73" t="s">
        <v>248</v>
      </c>
      <c r="H91" s="73" t="s">
        <v>395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2" t="s">
        <v>239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2"/>
      <c r="C95" s="72"/>
      <c r="D95" s="72"/>
      <c r="E95" s="212"/>
      <c r="F95" s="212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421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2020-03-18T16:09:47Z</dcterms:modified>
</cp:coreProperties>
</file>