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19_2020" sheetId="1" r:id="rId1"/>
    <sheet name="CHRONO_19_20" sheetId="2" r:id="rId2"/>
    <sheet name="palmares19_20" sheetId="3" r:id="rId3"/>
    <sheet name="nomines_19_20" sheetId="4" r:id="rId4"/>
    <sheet name="dames_clubs_18_19" sheetId="5" r:id="rId5"/>
    <sheet name="hommes_clubs_18_19" sheetId="6" r:id="rId6"/>
  </sheets>
  <definedNames>
    <definedName name="_xlnm._FilterDatabase" localSheetId="1" hidden="1">CHRONO_19_20!$A$6:$M$6</definedName>
  </definedNames>
  <calcPr calcId="144525"/>
</workbook>
</file>

<file path=xl/calcChain.xml><?xml version="1.0" encoding="utf-8"?>
<calcChain xmlns="http://schemas.openxmlformats.org/spreadsheetml/2006/main">
  <c r="T100" i="1" l="1"/>
  <c r="T73" i="1"/>
  <c r="T40" i="1"/>
  <c r="E100" i="1"/>
  <c r="E97" i="1"/>
  <c r="E70" i="1"/>
  <c r="E49" i="1"/>
  <c r="E43" i="1"/>
  <c r="E40" i="1"/>
  <c r="E31" i="1"/>
  <c r="H21" i="2"/>
  <c r="K21" i="2"/>
  <c r="L20" i="2"/>
  <c r="J21" i="2"/>
  <c r="L19" i="2"/>
  <c r="L18" i="2"/>
  <c r="L17" i="2"/>
  <c r="L16" i="2"/>
  <c r="L15" i="2"/>
  <c r="L14" i="2"/>
  <c r="L13" i="2" l="1"/>
  <c r="D97" i="1"/>
  <c r="D94" i="1"/>
  <c r="D73" i="1"/>
  <c r="D64" i="1"/>
  <c r="D49" i="1"/>
  <c r="D34" i="1"/>
  <c r="D31" i="1"/>
  <c r="L12" i="2"/>
  <c r="L8" i="2"/>
  <c r="L9" i="2"/>
  <c r="A123" i="1" l="1"/>
  <c r="A122" i="1"/>
  <c r="A121" i="1"/>
  <c r="A118" i="1"/>
  <c r="A115" i="1"/>
  <c r="A112" i="1"/>
  <c r="A109" i="1"/>
  <c r="A106" i="1"/>
  <c r="A103" i="1"/>
  <c r="A100" i="1"/>
  <c r="A97" i="1"/>
  <c r="A94" i="1"/>
  <c r="A91" i="1"/>
  <c r="A88" i="1"/>
  <c r="A85" i="1"/>
  <c r="A82" i="1"/>
  <c r="A79" i="1"/>
  <c r="A76" i="1"/>
  <c r="A73" i="1"/>
  <c r="A70" i="1"/>
  <c r="A67" i="1"/>
  <c r="A64" i="1"/>
  <c r="A61" i="1"/>
  <c r="A58" i="1"/>
  <c r="A55" i="1"/>
  <c r="A52" i="1"/>
  <c r="A49" i="1"/>
  <c r="A46" i="1"/>
  <c r="A43" i="1"/>
  <c r="A40" i="1"/>
  <c r="A37" i="1"/>
  <c r="A34" i="1"/>
  <c r="A31" i="1"/>
  <c r="A28" i="1"/>
  <c r="A25" i="1"/>
  <c r="A22" i="1"/>
  <c r="A16" i="1"/>
  <c r="A13" i="1"/>
  <c r="K73" i="6" l="1"/>
  <c r="J73" i="6"/>
  <c r="I73" i="6"/>
  <c r="K72" i="6"/>
  <c r="K71" i="6"/>
  <c r="K70" i="6"/>
  <c r="J68" i="6"/>
  <c r="I68" i="6"/>
  <c r="K68" i="6" s="1"/>
  <c r="K67" i="6"/>
  <c r="K66" i="6"/>
  <c r="K65" i="6"/>
  <c r="K63" i="6"/>
  <c r="J63" i="6"/>
  <c r="I63" i="6"/>
  <c r="K62" i="6"/>
  <c r="K61" i="6"/>
  <c r="K60" i="6"/>
  <c r="J58" i="6"/>
  <c r="I58" i="6"/>
  <c r="K58" i="6" s="1"/>
  <c r="K57" i="6"/>
  <c r="K56" i="6"/>
  <c r="K55" i="6"/>
  <c r="K53" i="6"/>
  <c r="J53" i="6"/>
  <c r="I53" i="6"/>
  <c r="K52" i="6"/>
  <c r="K51" i="6"/>
  <c r="K49" i="6"/>
  <c r="J49" i="6"/>
  <c r="I49" i="6"/>
  <c r="K48" i="6"/>
  <c r="K47" i="6"/>
  <c r="K46" i="6"/>
  <c r="J44" i="6"/>
  <c r="J75" i="6" s="1"/>
  <c r="I44" i="6"/>
  <c r="I75" i="6" s="1"/>
  <c r="K43" i="6"/>
  <c r="K42" i="6"/>
  <c r="J37" i="6"/>
  <c r="I37" i="6"/>
  <c r="K37" i="6" s="1"/>
  <c r="K36" i="6"/>
  <c r="K35" i="6"/>
  <c r="K34" i="6"/>
  <c r="K32" i="6"/>
  <c r="J32" i="6"/>
  <c r="I32" i="6"/>
  <c r="K31" i="6"/>
  <c r="K30" i="6"/>
  <c r="K29" i="6"/>
  <c r="J27" i="6"/>
  <c r="I27" i="6"/>
  <c r="K27" i="6" s="1"/>
  <c r="K26" i="6"/>
  <c r="K25" i="6"/>
  <c r="K24" i="6"/>
  <c r="K22" i="6"/>
  <c r="J22" i="6"/>
  <c r="I22" i="6"/>
  <c r="K21" i="6"/>
  <c r="K20" i="6"/>
  <c r="K19" i="6"/>
  <c r="J17" i="6"/>
  <c r="J39" i="6" s="1"/>
  <c r="I17" i="6"/>
  <c r="K17" i="6" s="1"/>
  <c r="K16" i="6"/>
  <c r="K15" i="6"/>
  <c r="K14" i="6"/>
  <c r="K12" i="6"/>
  <c r="J12" i="6"/>
  <c r="I12" i="6"/>
  <c r="I39" i="6" s="1"/>
  <c r="K11" i="6"/>
  <c r="K10" i="6"/>
  <c r="K9" i="6"/>
  <c r="J88" i="5"/>
  <c r="I88" i="5"/>
  <c r="K88" i="5" s="1"/>
  <c r="K87" i="5"/>
  <c r="K86" i="5"/>
  <c r="J84" i="5"/>
  <c r="J90" i="5" s="1"/>
  <c r="I84" i="5"/>
  <c r="K84" i="5" s="1"/>
  <c r="K83" i="5"/>
  <c r="K82" i="5"/>
  <c r="K81" i="5"/>
  <c r="J79" i="5"/>
  <c r="I79" i="5"/>
  <c r="K79" i="5" s="1"/>
  <c r="K78" i="5"/>
  <c r="K77" i="5"/>
  <c r="J75" i="5"/>
  <c r="I75" i="5"/>
  <c r="K75" i="5" s="1"/>
  <c r="K74" i="5"/>
  <c r="J72" i="5"/>
  <c r="I72" i="5"/>
  <c r="I90" i="5" s="1"/>
  <c r="K90" i="5" s="1"/>
  <c r="K71" i="5"/>
  <c r="K70" i="5"/>
  <c r="K69" i="5"/>
  <c r="J64" i="5"/>
  <c r="I64" i="5"/>
  <c r="K64" i="5" s="1"/>
  <c r="K63" i="5"/>
  <c r="K62" i="5"/>
  <c r="K59" i="5"/>
  <c r="J59" i="5"/>
  <c r="I59" i="5"/>
  <c r="K58" i="5"/>
  <c r="K57" i="5"/>
  <c r="K56" i="5"/>
  <c r="J53" i="5"/>
  <c r="I53" i="5"/>
  <c r="K53" i="5" s="1"/>
  <c r="K52" i="5"/>
  <c r="K51" i="5"/>
  <c r="J49" i="5"/>
  <c r="I49" i="5"/>
  <c r="K49" i="5" s="1"/>
  <c r="K48" i="5"/>
  <c r="K47" i="5"/>
  <c r="K46" i="5"/>
  <c r="J44" i="5"/>
  <c r="J66" i="5" s="1"/>
  <c r="I44" i="5"/>
  <c r="K44" i="5" s="1"/>
  <c r="K43" i="5"/>
  <c r="K42" i="5"/>
  <c r="K41" i="5"/>
  <c r="K35" i="5"/>
  <c r="J33" i="5"/>
  <c r="I33" i="5"/>
  <c r="K33" i="5" s="1"/>
  <c r="K32" i="5"/>
  <c r="K31" i="5"/>
  <c r="K30" i="5"/>
  <c r="J28" i="5"/>
  <c r="I28" i="5"/>
  <c r="K28" i="5" s="1"/>
  <c r="K27" i="5"/>
  <c r="K26" i="5"/>
  <c r="K25" i="5"/>
  <c r="J23" i="5"/>
  <c r="J37" i="5" s="1"/>
  <c r="I23" i="5"/>
  <c r="K23" i="5" s="1"/>
  <c r="K22" i="5"/>
  <c r="K21" i="5"/>
  <c r="K20" i="5"/>
  <c r="J18" i="5"/>
  <c r="I18" i="5"/>
  <c r="K18" i="5" s="1"/>
  <c r="K17" i="5"/>
  <c r="K16" i="5"/>
  <c r="J14" i="5"/>
  <c r="I14" i="5"/>
  <c r="I37" i="5" s="1"/>
  <c r="K37" i="5" s="1"/>
  <c r="K13" i="5"/>
  <c r="K12" i="5"/>
  <c r="K11" i="5"/>
  <c r="H43" i="4"/>
  <c r="G43" i="4"/>
  <c r="F43" i="4"/>
  <c r="E43" i="4"/>
  <c r="D43" i="4"/>
  <c r="C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J63" i="3"/>
  <c r="J44" i="3"/>
  <c r="J36" i="3"/>
  <c r="J32" i="3"/>
  <c r="J23" i="3"/>
  <c r="J10" i="3"/>
  <c r="L11" i="2"/>
  <c r="L10" i="2"/>
  <c r="L7" i="2"/>
  <c r="I43" i="4" l="1"/>
  <c r="J65" i="3"/>
  <c r="L21" i="2"/>
  <c r="K39" i="6"/>
  <c r="K75" i="6"/>
  <c r="K44" i="6"/>
  <c r="K14" i="5"/>
  <c r="I66" i="5"/>
  <c r="K66" i="5" s="1"/>
  <c r="K72" i="5"/>
  <c r="P125" i="1"/>
  <c r="R123" i="1"/>
  <c r="I123" i="1"/>
  <c r="H123" i="1"/>
  <c r="G123" i="1"/>
  <c r="F123" i="1"/>
  <c r="E123" i="1"/>
  <c r="D123" i="1"/>
  <c r="R122" i="1"/>
  <c r="I122" i="1"/>
  <c r="H122" i="1"/>
  <c r="G122" i="1"/>
  <c r="F122" i="1"/>
  <c r="E122" i="1"/>
  <c r="D122" i="1"/>
  <c r="R121" i="1"/>
  <c r="K120" i="1"/>
  <c r="J120" i="1"/>
  <c r="J119" i="1"/>
  <c r="J121" i="1" s="1"/>
  <c r="R118" i="1"/>
  <c r="K117" i="1"/>
  <c r="J117" i="1"/>
  <c r="J116" i="1"/>
  <c r="J118" i="1" s="1"/>
  <c r="R115" i="1"/>
  <c r="K114" i="1"/>
  <c r="J114" i="1"/>
  <c r="J113" i="1"/>
  <c r="J115" i="1" s="1"/>
  <c r="T115" i="1" s="1"/>
  <c r="R112" i="1"/>
  <c r="K111" i="1"/>
  <c r="J111" i="1"/>
  <c r="J110" i="1"/>
  <c r="J112" i="1" s="1"/>
  <c r="T112" i="1" s="1"/>
  <c r="R109" i="1"/>
  <c r="K108" i="1"/>
  <c r="J108" i="1"/>
  <c r="J107" i="1"/>
  <c r="J109" i="1" s="1"/>
  <c r="R106" i="1"/>
  <c r="K105" i="1"/>
  <c r="J105" i="1"/>
  <c r="J104" i="1"/>
  <c r="J106" i="1" s="1"/>
  <c r="R103" i="1"/>
  <c r="K102" i="1"/>
  <c r="J102" i="1"/>
  <c r="J101" i="1"/>
  <c r="J103" i="1" s="1"/>
  <c r="T103" i="1" s="1"/>
  <c r="R100" i="1"/>
  <c r="K99" i="1"/>
  <c r="J99" i="1"/>
  <c r="J98" i="1"/>
  <c r="J100" i="1" s="1"/>
  <c r="R97" i="1"/>
  <c r="K96" i="1"/>
  <c r="J96" i="1"/>
  <c r="J95" i="1"/>
  <c r="R94" i="1"/>
  <c r="K93" i="1"/>
  <c r="J93" i="1"/>
  <c r="R91" i="1"/>
  <c r="K90" i="1"/>
  <c r="J90" i="1"/>
  <c r="J89" i="1"/>
  <c r="J91" i="1" s="1"/>
  <c r="R88" i="1"/>
  <c r="K87" i="1"/>
  <c r="J87" i="1"/>
  <c r="J86" i="1"/>
  <c r="R85" i="1"/>
  <c r="K84" i="1"/>
  <c r="J84" i="1"/>
  <c r="J83" i="1"/>
  <c r="J85" i="1" s="1"/>
  <c r="R82" i="1"/>
  <c r="K81" i="1"/>
  <c r="J81" i="1"/>
  <c r="J80" i="1"/>
  <c r="J82" i="1" s="1"/>
  <c r="R79" i="1"/>
  <c r="K78" i="1"/>
  <c r="J78" i="1"/>
  <c r="J77" i="1"/>
  <c r="J79" i="1" s="1"/>
  <c r="R76" i="1"/>
  <c r="K75" i="1"/>
  <c r="J75" i="1"/>
  <c r="J74" i="1"/>
  <c r="J76" i="1" s="1"/>
  <c r="T76" i="1" s="1"/>
  <c r="R73" i="1"/>
  <c r="K72" i="1"/>
  <c r="J72" i="1"/>
  <c r="J71" i="1"/>
  <c r="R70" i="1"/>
  <c r="K69" i="1"/>
  <c r="J69" i="1"/>
  <c r="J68" i="1"/>
  <c r="R67" i="1"/>
  <c r="K66" i="1"/>
  <c r="J66" i="1"/>
  <c r="J65" i="1"/>
  <c r="R64" i="1"/>
  <c r="K63" i="1"/>
  <c r="J63" i="1"/>
  <c r="J62" i="1"/>
  <c r="R61" i="1"/>
  <c r="K60" i="1"/>
  <c r="J60" i="1"/>
  <c r="J59" i="1"/>
  <c r="J61" i="1" s="1"/>
  <c r="R58" i="1"/>
  <c r="K57" i="1"/>
  <c r="J57" i="1"/>
  <c r="J56" i="1"/>
  <c r="J58" i="1" s="1"/>
  <c r="T58" i="1" s="1"/>
  <c r="R55" i="1"/>
  <c r="K54" i="1"/>
  <c r="J54" i="1"/>
  <c r="J53" i="1"/>
  <c r="J55" i="1" s="1"/>
  <c r="R52" i="1"/>
  <c r="K51" i="1"/>
  <c r="J51" i="1"/>
  <c r="J50" i="1"/>
  <c r="J52" i="1" s="1"/>
  <c r="R49" i="1"/>
  <c r="K48" i="1"/>
  <c r="J48" i="1"/>
  <c r="J47" i="1"/>
  <c r="R46" i="1"/>
  <c r="K45" i="1"/>
  <c r="J45" i="1"/>
  <c r="R43" i="1"/>
  <c r="K42" i="1"/>
  <c r="J42" i="1"/>
  <c r="J41" i="1"/>
  <c r="R40" i="1"/>
  <c r="K39" i="1"/>
  <c r="J39" i="1"/>
  <c r="J38" i="1"/>
  <c r="R37" i="1"/>
  <c r="K36" i="1"/>
  <c r="J36" i="1"/>
  <c r="J35" i="1"/>
  <c r="J37" i="1" s="1"/>
  <c r="R34" i="1"/>
  <c r="K33" i="1"/>
  <c r="J33" i="1"/>
  <c r="J32" i="1"/>
  <c r="R31" i="1"/>
  <c r="E126" i="1"/>
  <c r="K30" i="1"/>
  <c r="J30" i="1"/>
  <c r="J29" i="1"/>
  <c r="R28" i="1"/>
  <c r="K27" i="1"/>
  <c r="J27" i="1"/>
  <c r="J26" i="1"/>
  <c r="R25" i="1"/>
  <c r="K24" i="1"/>
  <c r="J24" i="1"/>
  <c r="J23" i="1"/>
  <c r="J25" i="1" s="1"/>
  <c r="T25" i="1" s="1"/>
  <c r="R22" i="1"/>
  <c r="K21" i="1"/>
  <c r="J21" i="1"/>
  <c r="J20" i="1"/>
  <c r="J22" i="1" s="1"/>
  <c r="K18" i="1"/>
  <c r="J18" i="1"/>
  <c r="J17" i="1"/>
  <c r="J19" i="1" s="1"/>
  <c r="R16" i="1"/>
  <c r="K15" i="1"/>
  <c r="J15" i="1"/>
  <c r="J14" i="1"/>
  <c r="J16" i="1" s="1"/>
  <c r="R13" i="1"/>
  <c r="G126" i="1"/>
  <c r="K12" i="1"/>
  <c r="J12" i="1"/>
  <c r="J11" i="1"/>
  <c r="J13" i="1" s="1"/>
  <c r="J70" i="1" l="1"/>
  <c r="J97" i="1"/>
  <c r="T97" i="1" s="1"/>
  <c r="J64" i="1"/>
  <c r="T64" i="1" s="1"/>
  <c r="J73" i="1"/>
  <c r="J28" i="1"/>
  <c r="J40" i="1"/>
  <c r="J49" i="1"/>
  <c r="T49" i="1" s="1"/>
  <c r="J67" i="1"/>
  <c r="K123" i="1"/>
  <c r="T13" i="1"/>
  <c r="F124" i="1"/>
  <c r="R124" i="1"/>
  <c r="T28" i="1"/>
  <c r="D126" i="1"/>
  <c r="J126" i="1" s="1"/>
  <c r="F126" i="1"/>
  <c r="H126" i="1"/>
  <c r="I126" i="1"/>
  <c r="T52" i="1"/>
  <c r="T79" i="1"/>
  <c r="T91" i="1"/>
  <c r="T61" i="1"/>
  <c r="T67" i="1"/>
  <c r="T70" i="1"/>
  <c r="T82" i="1"/>
  <c r="T106" i="1"/>
  <c r="A124" i="1"/>
  <c r="G124" i="1"/>
  <c r="T22" i="1"/>
  <c r="J31" i="1"/>
  <c r="T31" i="1" s="1"/>
  <c r="J34" i="1"/>
  <c r="T34" i="1" s="1"/>
  <c r="T37" i="1"/>
  <c r="J43" i="1"/>
  <c r="T43" i="1" s="1"/>
  <c r="T55" i="1"/>
  <c r="J88" i="1"/>
  <c r="T88" i="1" s="1"/>
  <c r="D124" i="1"/>
  <c r="H124" i="1"/>
  <c r="E124" i="1"/>
  <c r="I124" i="1"/>
  <c r="J122" i="1"/>
  <c r="J44" i="1"/>
  <c r="J46" i="1" s="1"/>
  <c r="T46" i="1" s="1"/>
  <c r="J92" i="1"/>
  <c r="J94" i="1" s="1"/>
  <c r="T94" i="1" s="1"/>
  <c r="J123" i="1"/>
  <c r="J124" i="1" l="1"/>
</calcChain>
</file>

<file path=xl/sharedStrings.xml><?xml version="1.0" encoding="utf-8"?>
<sst xmlns="http://schemas.openxmlformats.org/spreadsheetml/2006/main" count="800" uniqueCount="321">
  <si>
    <t>Lieux</t>
  </si>
  <si>
    <t>bayeux</t>
  </si>
  <si>
    <t>st-lô</t>
  </si>
  <si>
    <t>cherbourg</t>
  </si>
  <si>
    <t>progres-</t>
  </si>
  <si>
    <t>listing</t>
  </si>
  <si>
    <t>macao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</si>
  <si>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</si>
  <si>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</si>
  <si>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</si>
  <si>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</si>
  <si>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</si>
  <si>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</si>
  <si>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</si>
  <si>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</si>
  <si>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</si>
  <si>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</si>
  <si>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début</t>
  </si>
  <si>
    <t>et niveaux</t>
  </si>
  <si>
    <t>elite D</t>
  </si>
  <si>
    <t>honneur</t>
  </si>
  <si>
    <t>excellence</t>
  </si>
  <si>
    <t>elite H</t>
  </si>
  <si>
    <t>lignes</t>
  </si>
  <si>
    <t>tour-</t>
  </si>
  <si>
    <t>saison</t>
  </si>
  <si>
    <t>région</t>
  </si>
  <si>
    <t>depart.</t>
  </si>
  <si>
    <t>district</t>
  </si>
  <si>
    <t>moyennes</t>
  </si>
  <si>
    <t>nois</t>
  </si>
  <si>
    <t>AOUT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</si>
  <si>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</si>
  <si>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</si>
  <si>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</si>
  <si>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</si>
  <si>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</si>
  <si>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</si>
  <si>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</si>
  <si>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</si>
  <si>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</si>
  <si>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</si>
  <si>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</si>
  <si>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</si>
  <si>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</si>
  <si>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</si>
  <si>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</si>
  <si>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</si>
  <si>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</si>
  <si>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</si>
  <si>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</si>
  <si>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</si>
  <si>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</si>
  <si>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</si>
  <si>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</si>
  <si>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</si>
  <si>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</si>
  <si>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</si>
  <si>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</si>
  <si>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</si>
  <si>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</si>
  <si>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</si>
  <si>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</si>
  <si>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</si>
  <si>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</si>
  <si>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</si>
  <si>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</si>
  <si>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</si>
  <si>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</si>
  <si>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</si>
  <si>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</si>
  <si>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</si>
  <si>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</si>
  <si>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</si>
  <si>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</si>
  <si>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</si>
  <si>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</si>
  <si>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</si>
  <si>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</si>
  <si>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</si>
  <si>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</si>
  <si>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</si>
  <si>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</si>
  <si>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</si>
  <si>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</si>
  <si>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</si>
  <si>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</si>
  <si>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</si>
  <si>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</si>
  <si>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</si>
  <si>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</si>
  <si>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</si>
  <si>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</si>
  <si>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</si>
  <si>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</si>
  <si>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</si>
  <si>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</si>
  <si>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</si>
  <si>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</si>
  <si>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</si>
  <si>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</si>
  <si>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</si>
  <si>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</si>
  <si>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</si>
  <si>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</si>
  <si>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</si>
  <si>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</si>
  <si>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</si>
  <si>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</si>
  <si>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</si>
  <si>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</si>
  <si>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</si>
  <si>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</si>
  <si>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</si>
  <si>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</si>
  <si>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</si>
  <si>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</si>
  <si>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</si>
  <si>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</si>
  <si>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</si>
  <si>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</si>
  <si>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</si>
  <si>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</si>
  <si>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</si>
  <si>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</si>
  <si>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</si>
  <si>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</si>
  <si>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</si>
  <si>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</si>
  <si>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</si>
  <si>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REGGI</t>
  </si>
  <si>
    <t>Florence</t>
  </si>
  <si>
    <t>11.101567</t>
  </si>
  <si>
    <t>TASSET</t>
  </si>
  <si>
    <t>78.4327</t>
  </si>
  <si>
    <t>TOMINI</t>
  </si>
  <si>
    <t>Pascal</t>
  </si>
  <si>
    <t>14.106487</t>
  </si>
  <si>
    <t>VERNAY</t>
  </si>
  <si>
    <t>7.93191</t>
  </si>
  <si>
    <t>nombre global de joueurs</t>
  </si>
  <si>
    <t>nombre de joueurs</t>
  </si>
  <si>
    <t>1 seul joueur n'a pas de ligne au listing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</si>
  <si>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</si>
  <si>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</si>
  <si>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</si>
  <si>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</si>
  <si>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</si>
  <si>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</si>
  <si>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</si>
  <si>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</si>
  <si>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</si>
  <si>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</si>
  <si>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</si>
  <si>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</si>
  <si>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</si>
  <si>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</si>
  <si>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</si>
  <si>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</si>
  <si>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</si>
  <si>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</si>
  <si>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</si>
  <si>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</si>
  <si>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</si>
  <si>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</si>
  <si>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</si>
  <si>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</si>
  <si>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</si>
  <si>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</si>
  <si>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</si>
  <si>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Cherbourg</t>
  </si>
  <si>
    <t>Asselin Line</t>
  </si>
  <si>
    <t>Madelaine Sabrina</t>
  </si>
  <si>
    <t>Canteux Andrée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</si>
  <si>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</si>
  <si>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</si>
  <si>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</si>
  <si>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</si>
  <si>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</si>
  <si>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</si>
  <si>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</si>
  <si>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Reggi Florence</t>
  </si>
  <si>
    <t>Villeneuve d' Ascq</t>
  </si>
  <si>
    <t>Gadais Lucie</t>
  </si>
  <si>
    <t>Orléans</t>
  </si>
  <si>
    <t>Delafosse Nicolas</t>
  </si>
  <si>
    <t>Bourel Daniel</t>
  </si>
  <si>
    <t>Leparquier Didier</t>
  </si>
  <si>
    <t>Tomini Pascal</t>
  </si>
  <si>
    <t>Tasset Daniel</t>
  </si>
  <si>
    <t>Argentan</t>
  </si>
  <si>
    <t>St Nazaire</t>
  </si>
  <si>
    <t>Contrexéville</t>
  </si>
  <si>
    <t>nominés</t>
  </si>
  <si>
    <t>10 TITRES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</si>
  <si>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</si>
  <si>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</si>
  <si>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</si>
  <si>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</si>
  <si>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</si>
  <si>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</si>
  <si>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</si>
  <si>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</si>
  <si>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</si>
  <si>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</si>
  <si>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</si>
  <si>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</si>
  <si>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REGGI Florence</t>
  </si>
  <si>
    <t>LECORDIER Lolita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</si>
  <si>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</si>
  <si>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</si>
  <si>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</si>
  <si>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</si>
  <si>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</si>
  <si>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</si>
  <si>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</si>
  <si>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</si>
  <si>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</si>
  <si>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</si>
  <si>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</si>
  <si>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</si>
  <si>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</si>
  <si>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</si>
  <si>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LES  ECARTS  DE MOYENNES  ( listing sept 18 et fin saison 18/19 )</t>
  </si>
  <si>
    <t>PROGRESSIONS : 20 joueurs</t>
  </si>
  <si>
    <t>BAISSES : 10 joueurs</t>
  </si>
  <si>
    <t>CANTEUX Thierry</t>
  </si>
  <si>
    <t>MESNIER Fanfan 1</t>
  </si>
  <si>
    <t>LES  GROS JOUEURS : nombre lignes tournois</t>
  </si>
  <si>
    <t>cumul</t>
  </si>
  <si>
    <t>Bad  Boys  Saint - Lô  : les nominés du palmarès   2018  -  2019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</si>
  <si>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</si>
  <si>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</si>
  <si>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</si>
  <si>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</si>
  <si>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</si>
  <si>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</si>
  <si>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</si>
  <si>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</si>
  <si>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</si>
  <si>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classement : nbre nominations, titres, victoires en tournois, 2 ème place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</si>
  <si>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</si>
  <si>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</si>
  <si>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</si>
  <si>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</si>
  <si>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</si>
  <si>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</si>
  <si>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</si>
  <si>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</si>
  <si>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</si>
  <si>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</si>
  <si>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</si>
  <si>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</si>
  <si>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33 joueurs</t>
  </si>
  <si>
    <t>absents du palmares :</t>
  </si>
  <si>
    <t>CANTEUX Andrée</t>
  </si>
  <si>
    <t>BOXSTAEL Yohan</t>
  </si>
  <si>
    <t>VERNAY Annie</t>
  </si>
  <si>
    <t>4 joueurs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</si>
  <si>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</si>
  <si>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</si>
  <si>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</si>
  <si>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</si>
  <si>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</si>
  <si>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</si>
  <si>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</si>
  <si>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</si>
  <si>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</si>
  <si>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</si>
  <si>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</si>
  <si>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</si>
  <si>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</si>
  <si>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</si>
  <si>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</si>
  <si>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Régionale   2</t>
  </si>
  <si>
    <t>Régionale 2</t>
  </si>
  <si>
    <t>St-lô Macao</t>
  </si>
  <si>
    <t xml:space="preserve">Bad   Boys    Saint - Lô     :   résultats   individuels   aux Chpts des Clubs saison  2018  -  2019 </t>
  </si>
  <si>
    <t>N S</t>
  </si>
  <si>
    <t>Bad   Boys    Saint - Lô     :   résultats   saison  2019  -  2020  classement par compétition et quilleur</t>
  </si>
  <si>
    <t>Bad   Boys    Saint - Lô     :   résultats   saison  2019  -  2020  classement chronologique</t>
  </si>
  <si>
    <t>Bad   Boys    Saint - Lô     :   Palmarès  de  la  saison  2019  -  2020</t>
  </si>
  <si>
    <t xml:space="preserve"> PODIUMS : hors 1 ère place</t>
  </si>
  <si>
    <t xml:space="preserve">  VICTOIRE en Tournoi Départemental</t>
  </si>
  <si>
    <t xml:space="preserve"> VICTOIRES en Tournois Districts </t>
  </si>
  <si>
    <t xml:space="preserve"> VICTOIRE en Tournoi Régional</t>
  </si>
  <si>
    <t xml:space="preserve"> VICTOIRE en Tournoi National</t>
  </si>
  <si>
    <t>cumuls 2019-20</t>
  </si>
  <si>
    <t>août</t>
  </si>
  <si>
    <t>très bonne entrée de saison !</t>
  </si>
  <si>
    <t>en douceur, l'entame !</t>
  </si>
  <si>
    <t>entame correcte !</t>
  </si>
  <si>
    <t>pas facile, mais casse limitée !</t>
  </si>
  <si>
    <t>21 èmes</t>
  </si>
  <si>
    <t>12 èmes</t>
  </si>
  <si>
    <t xml:space="preserve">  5 èmes</t>
  </si>
  <si>
    <t>2hdp</t>
  </si>
  <si>
    <t>St-Lô 14</t>
  </si>
  <si>
    <t>Gadais Catherine</t>
  </si>
  <si>
    <t>C</t>
  </si>
  <si>
    <t>1 ère</t>
  </si>
  <si>
    <t>15 èmes</t>
  </si>
  <si>
    <t>33 èmes</t>
  </si>
  <si>
    <t>29 èmes</t>
  </si>
  <si>
    <t>st-lô 14</t>
  </si>
  <si>
    <t>2 hdp</t>
  </si>
  <si>
    <t>la régularité même !</t>
  </si>
  <si>
    <t>reprise dans la moyenne, c'est</t>
  </si>
  <si>
    <t>déjà ça !</t>
  </si>
  <si>
    <t>calculateur : vise la meilleure</t>
  </si>
  <si>
    <t>progression sur l'année !</t>
  </si>
  <si>
    <t>très bonne rentrée, de plus, pour voir</t>
  </si>
  <si>
    <t>mes semelles, il les a vues, papa !</t>
  </si>
  <si>
    <t>j'aurais mieux fait d'aller à la pêche !</t>
  </si>
  <si>
    <t>adepte de la politique des petits pas !</t>
  </si>
  <si>
    <t>LECORDIER Lolita  ( avec F Maincent, école st-lô )</t>
  </si>
  <si>
    <t>double hdp</t>
  </si>
  <si>
    <t>Saint-Lô 14</t>
  </si>
  <si>
    <t>197,29 / 14</t>
  </si>
  <si>
    <t>LECORDIER Lolita  : moyenne listing + 46 !</t>
  </si>
  <si>
    <t>a star is born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</si>
</sst>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CC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8" fillId="3" borderId="9" xfId="0" applyNumberFormat="1" applyFont="1" applyFill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9" fontId="1" fillId="4" borderId="9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49" fontId="1" fillId="5" borderId="9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10" fillId="0" borderId="5" xfId="0" applyFont="1" applyFill="1" applyBorder="1"/>
    <xf numFmtId="0" fontId="9" fillId="0" borderId="5" xfId="0" applyFont="1" applyFill="1" applyBorder="1"/>
    <xf numFmtId="49" fontId="7" fillId="3" borderId="3" xfId="0" applyNumberFormat="1" applyFont="1" applyFill="1" applyBorder="1" applyAlignment="1">
      <alignment horizontal="center"/>
    </xf>
    <xf numFmtId="0" fontId="9" fillId="0" borderId="4" xfId="0" applyFont="1" applyBorder="1"/>
    <xf numFmtId="0" fontId="17" fillId="0" borderId="0" xfId="0" applyFont="1" applyBorder="1"/>
    <xf numFmtId="0" fontId="17" fillId="0" borderId="5" xfId="0" applyFont="1" applyBorder="1"/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9" borderId="12" xfId="0" applyFont="1" applyFill="1" applyBorder="1" applyAlignment="1">
      <alignment vertical="center"/>
    </xf>
    <xf numFmtId="0" fontId="23" fillId="9" borderId="13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6" borderId="0" xfId="0" applyFont="1" applyFill="1" applyAlignment="1">
      <alignment horizontal="center"/>
    </xf>
    <xf numFmtId="0" fontId="22" fillId="17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8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9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9" fillId="3" borderId="4" xfId="0" applyFont="1" applyFill="1" applyBorder="1" applyAlignment="1">
      <alignment horizontal="center"/>
    </xf>
    <xf numFmtId="49" fontId="29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49" fontId="29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30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4" fontId="5" fillId="0" borderId="9" xfId="0" applyNumberFormat="1" applyFont="1" applyFill="1" applyBorder="1" applyAlignment="1">
      <alignment horizontal="center"/>
    </xf>
    <xf numFmtId="4" fontId="15" fillId="0" borderId="9" xfId="0" applyNumberFormat="1" applyFont="1" applyFill="1" applyBorder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15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9" fillId="18" borderId="0" xfId="0" applyFont="1" applyFill="1" applyAlignment="1">
      <alignment horizontal="center"/>
    </xf>
    <xf numFmtId="4" fontId="17" fillId="20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  <color rgb="FFFFFF66"/>
      <color rgb="FF0099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tabSelected="1" topLeftCell="A48" workbookViewId="0">
      <selection activeCell="M65" sqref="M65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9" width="9.7109375" customWidth="1"/>
    <col min="10" max="10" width="10.7109375" customWidth="1"/>
    <col min="11" max="11" width="8.5703125" customWidth="1"/>
    <col min="15" max="15" width="0.85546875" customWidth="1"/>
    <col min="16" max="16" width="12.42578125" customWidth="1"/>
    <col min="17" max="17" width="2.28515625" customWidth="1"/>
    <col min="18" max="18" width="9.28515625" customWidth="1"/>
    <col min="19" max="19" width="2.42578125" customWidth="1"/>
    <col min="20" max="20" width="9.85546875" customWidth="1"/>
  </cols>
  <sheetData>
    <row r="1" spans="1:20" ht="15.75" x14ac:dyDescent="0.25">
      <c r="A1" s="75" t="s">
        <v>279</v>
      </c>
    </row>
    <row r="4" spans="1:20" x14ac:dyDescent="0.25">
      <c r="A4" s="1"/>
      <c r="B4" s="173" t="s">
        <v>0</v>
      </c>
      <c r="C4" s="2"/>
      <c r="D4" s="135" t="s">
        <v>1</v>
      </c>
      <c r="E4" s="135" t="s">
        <v>304</v>
      </c>
      <c r="F4" s="135" t="s">
        <v>1</v>
      </c>
      <c r="G4" s="135" t="s">
        <v>2</v>
      </c>
      <c r="H4" s="135" t="s">
        <v>3</v>
      </c>
      <c r="I4" s="135" t="s">
        <v>1</v>
      </c>
      <c r="J4" s="146"/>
      <c r="K4" s="147"/>
      <c r="P4" s="4"/>
      <c r="R4" s="5"/>
      <c r="T4" s="6" t="s">
        <v>4</v>
      </c>
    </row>
    <row r="5" spans="1:20" x14ac:dyDescent="0.25">
      <c r="A5" s="167" t="s">
        <v>5</v>
      </c>
      <c r="B5" s="167"/>
      <c r="C5" s="7"/>
      <c r="D5" s="136"/>
      <c r="E5" s="136"/>
      <c r="F5" s="148"/>
      <c r="G5" s="136" t="s">
        <v>6</v>
      </c>
      <c r="H5" s="136"/>
      <c r="I5" s="148"/>
      <c r="J5" s="200" t="s">
        <v>287</v>
      </c>
      <c r="K5" s="201"/>
      <c r="P5" s="8"/>
      <c r="R5" s="9" t="s">
        <v>7</v>
      </c>
      <c r="T5" s="10" t="s">
        <v>8</v>
      </c>
    </row>
    <row r="6" spans="1:20" x14ac:dyDescent="0.25">
      <c r="A6" s="167"/>
      <c r="B6" s="174" t="s">
        <v>9</v>
      </c>
      <c r="C6" s="7"/>
      <c r="D6" s="137">
        <v>43351</v>
      </c>
      <c r="E6" s="137">
        <v>43723</v>
      </c>
      <c r="F6" s="137">
        <v>43372</v>
      </c>
      <c r="G6" s="137">
        <v>43373</v>
      </c>
      <c r="H6" s="137">
        <v>43373</v>
      </c>
      <c r="I6" s="137">
        <v>43373</v>
      </c>
      <c r="J6" s="149"/>
      <c r="K6" s="150"/>
      <c r="P6" s="4"/>
      <c r="R6" s="9" t="s">
        <v>5</v>
      </c>
      <c r="T6" s="10" t="s">
        <v>10</v>
      </c>
    </row>
    <row r="7" spans="1:20" x14ac:dyDescent="0.25">
      <c r="A7" s="167" t="s">
        <v>288</v>
      </c>
      <c r="B7" s="174" t="s">
        <v>11</v>
      </c>
      <c r="C7" s="7"/>
      <c r="D7" s="138" t="s">
        <v>12</v>
      </c>
      <c r="E7" s="138" t="s">
        <v>12</v>
      </c>
      <c r="F7" s="151" t="s">
        <v>13</v>
      </c>
      <c r="G7" s="151" t="s">
        <v>13</v>
      </c>
      <c r="H7" s="151" t="s">
        <v>13</v>
      </c>
      <c r="I7" s="151" t="s">
        <v>13</v>
      </c>
      <c r="J7" s="143" t="s">
        <v>14</v>
      </c>
      <c r="K7" s="143" t="s">
        <v>15</v>
      </c>
      <c r="P7" s="4"/>
      <c r="R7" s="9" t="s">
        <v>16</v>
      </c>
      <c r="T7" s="10" t="s">
        <v>17</v>
      </c>
    </row>
    <row r="8" spans="1:20" x14ac:dyDescent="0.25">
      <c r="A8" s="167"/>
      <c r="B8" s="174" t="s">
        <v>18</v>
      </c>
      <c r="C8" s="7"/>
      <c r="D8" s="138"/>
      <c r="E8" s="138"/>
      <c r="F8" s="151" t="s">
        <v>19</v>
      </c>
      <c r="G8" s="151" t="s">
        <v>20</v>
      </c>
      <c r="H8" s="151" t="s">
        <v>21</v>
      </c>
      <c r="I8" s="151" t="s">
        <v>22</v>
      </c>
      <c r="J8" s="143" t="s">
        <v>23</v>
      </c>
      <c r="K8" s="143" t="s">
        <v>24</v>
      </c>
      <c r="M8" s="13"/>
      <c r="P8" s="4"/>
      <c r="R8" s="9"/>
      <c r="T8" s="10" t="s">
        <v>25</v>
      </c>
    </row>
    <row r="9" spans="1:20" x14ac:dyDescent="0.25">
      <c r="A9" s="167">
        <v>2019</v>
      </c>
      <c r="B9" s="167"/>
      <c r="C9" s="7"/>
      <c r="D9" s="138"/>
      <c r="E9" s="138"/>
      <c r="F9" s="151" t="s">
        <v>26</v>
      </c>
      <c r="G9" s="151" t="s">
        <v>27</v>
      </c>
      <c r="H9" s="151" t="s">
        <v>28</v>
      </c>
      <c r="I9" s="151" t="s">
        <v>26</v>
      </c>
      <c r="J9" s="143" t="s">
        <v>29</v>
      </c>
      <c r="K9" s="143" t="s">
        <v>30</v>
      </c>
      <c r="L9" s="202"/>
      <c r="M9" s="203"/>
      <c r="N9" s="203"/>
      <c r="P9" s="8"/>
      <c r="R9" s="12" t="s">
        <v>31</v>
      </c>
      <c r="T9" s="10"/>
    </row>
    <row r="10" spans="1:20" x14ac:dyDescent="0.25">
      <c r="A10" s="14"/>
      <c r="B10" s="175" t="s">
        <v>32</v>
      </c>
      <c r="C10" s="15"/>
      <c r="D10" s="139" t="s">
        <v>33</v>
      </c>
      <c r="E10" s="139" t="s">
        <v>305</v>
      </c>
      <c r="F10" s="152" t="s">
        <v>34</v>
      </c>
      <c r="G10" s="152" t="s">
        <v>34</v>
      </c>
      <c r="H10" s="152" t="s">
        <v>34</v>
      </c>
      <c r="I10" s="152" t="s">
        <v>34</v>
      </c>
      <c r="J10" s="144" t="s">
        <v>28</v>
      </c>
      <c r="K10" s="145"/>
      <c r="P10" s="16"/>
      <c r="R10" s="17">
        <v>2019</v>
      </c>
      <c r="T10" s="18">
        <v>43709</v>
      </c>
    </row>
    <row r="11" spans="1:20" x14ac:dyDescent="0.25">
      <c r="A11" s="141">
        <v>6866</v>
      </c>
      <c r="B11" s="153" t="s">
        <v>35</v>
      </c>
      <c r="C11" s="19" t="s">
        <v>36</v>
      </c>
      <c r="D11" s="178"/>
      <c r="E11" s="179"/>
      <c r="F11" s="179"/>
      <c r="G11" s="179"/>
      <c r="H11" s="179"/>
      <c r="I11" s="179"/>
      <c r="J11" s="176" t="str">
        <f>IF(SUM(D11:I11)=0,"",SUM(D11:I11))</f>
        <v/>
      </c>
      <c r="K11" s="21"/>
      <c r="L11" s="22"/>
      <c r="M11" s="23"/>
      <c r="N11" s="23"/>
      <c r="O11" s="23"/>
      <c r="P11" s="24" t="s">
        <v>35</v>
      </c>
      <c r="R11" s="141">
        <v>6866</v>
      </c>
      <c r="T11" s="20"/>
    </row>
    <row r="12" spans="1:20" x14ac:dyDescent="0.25">
      <c r="A12" s="143">
        <v>52</v>
      </c>
      <c r="B12" s="154" t="s">
        <v>37</v>
      </c>
      <c r="C12" s="25" t="s">
        <v>38</v>
      </c>
      <c r="D12" s="178"/>
      <c r="E12" s="178"/>
      <c r="F12" s="178"/>
      <c r="G12" s="179"/>
      <c r="H12" s="179"/>
      <c r="I12" s="179"/>
      <c r="J12" s="176" t="str">
        <f>IF(SUM(D12:I12)=0,"",SUM(D12:I12))</f>
        <v/>
      </c>
      <c r="K12" s="143" t="str">
        <f>IF(COUNTA(D12:I12)=0,"",COUNTA(D12:I12))</f>
        <v/>
      </c>
      <c r="L12" s="26"/>
      <c r="M12" s="27"/>
      <c r="N12" s="27"/>
      <c r="O12" s="27"/>
      <c r="P12" s="28" t="s">
        <v>37</v>
      </c>
      <c r="R12" s="143">
        <v>52</v>
      </c>
      <c r="T12" s="20"/>
    </row>
    <row r="13" spans="1:20" x14ac:dyDescent="0.25">
      <c r="A13" s="168">
        <f>IF(A11="","",A11/A12)</f>
        <v>132.03846153846155</v>
      </c>
      <c r="B13" s="155" t="s">
        <v>39</v>
      </c>
      <c r="C13" s="25" t="s">
        <v>40</v>
      </c>
      <c r="D13" s="180"/>
      <c r="E13" s="172"/>
      <c r="F13" s="172"/>
      <c r="G13" s="168"/>
      <c r="H13" s="172"/>
      <c r="I13" s="172"/>
      <c r="J13" s="168" t="str">
        <f>IF(J11="","",J11/J12)</f>
        <v/>
      </c>
      <c r="K13" s="29"/>
      <c r="L13" s="26"/>
      <c r="M13" s="26"/>
      <c r="N13" s="26"/>
      <c r="O13" s="26"/>
      <c r="P13" s="30" t="s">
        <v>39</v>
      </c>
      <c r="R13" s="168">
        <f>IF(R11="","",R11/R12)</f>
        <v>132.03846153846155</v>
      </c>
      <c r="T13" s="172" t="e">
        <f>J13-A13</f>
        <v>#VALUE!</v>
      </c>
    </row>
    <row r="14" spans="1:20" x14ac:dyDescent="0.25">
      <c r="A14" s="170">
        <v>4395</v>
      </c>
      <c r="B14" s="156" t="s">
        <v>41</v>
      </c>
      <c r="C14" s="19" t="s">
        <v>36</v>
      </c>
      <c r="D14" s="178"/>
      <c r="E14" s="181"/>
      <c r="F14" s="181"/>
      <c r="G14" s="169"/>
      <c r="H14" s="181"/>
      <c r="I14" s="181"/>
      <c r="J14" s="176" t="str">
        <f>IF(SUM(D14:I14)=0,"",SUM(D14:I14))</f>
        <v/>
      </c>
      <c r="K14" s="21"/>
      <c r="L14" s="26"/>
      <c r="M14" s="26"/>
      <c r="N14" s="26"/>
      <c r="O14" s="26"/>
      <c r="P14" s="31" t="s">
        <v>41</v>
      </c>
      <c r="R14" s="170">
        <v>4395</v>
      </c>
      <c r="T14" s="176"/>
    </row>
    <row r="15" spans="1:20" x14ac:dyDescent="0.25">
      <c r="A15" s="170">
        <v>25</v>
      </c>
      <c r="B15" s="157" t="s">
        <v>42</v>
      </c>
      <c r="C15" s="25" t="s">
        <v>38</v>
      </c>
      <c r="D15" s="178"/>
      <c r="E15" s="181"/>
      <c r="F15" s="181"/>
      <c r="G15" s="169"/>
      <c r="H15" s="181"/>
      <c r="I15" s="181"/>
      <c r="J15" s="176" t="str">
        <f>IF(SUM(D15:I15)=0,"",SUM(D15:I15))</f>
        <v/>
      </c>
      <c r="K15" s="143" t="str">
        <f>IF(COUNTA(D15:I15)=0,"",COUNTA(D15:I15))</f>
        <v/>
      </c>
      <c r="L15" s="26"/>
      <c r="M15" s="26"/>
      <c r="N15" s="26"/>
      <c r="O15" s="26"/>
      <c r="P15" s="32" t="s">
        <v>42</v>
      </c>
      <c r="R15" s="170">
        <v>25</v>
      </c>
      <c r="T15" s="176"/>
    </row>
    <row r="16" spans="1:20" x14ac:dyDescent="0.25">
      <c r="A16" s="168">
        <f>IF(A14="","",A14/A15)</f>
        <v>175.8</v>
      </c>
      <c r="B16" s="158" t="s">
        <v>43</v>
      </c>
      <c r="C16" s="25" t="s">
        <v>40</v>
      </c>
      <c r="D16" s="182"/>
      <c r="E16" s="172"/>
      <c r="F16" s="172"/>
      <c r="G16" s="168"/>
      <c r="H16" s="172"/>
      <c r="I16" s="172"/>
      <c r="J16" s="168" t="str">
        <f>IF(J14="","",J14/J15)</f>
        <v/>
      </c>
      <c r="K16" s="29"/>
      <c r="L16" s="26"/>
      <c r="M16" s="26"/>
      <c r="N16" s="26"/>
      <c r="O16" s="26"/>
      <c r="P16" s="33" t="s">
        <v>43</v>
      </c>
      <c r="R16" s="168">
        <f>IF(R14="","",R14/R15)</f>
        <v>175.8</v>
      </c>
      <c r="T16" s="172"/>
    </row>
    <row r="17" spans="1:20" x14ac:dyDescent="0.25">
      <c r="A17" s="170"/>
      <c r="B17" s="159" t="s">
        <v>44</v>
      </c>
      <c r="C17" s="19" t="s">
        <v>36</v>
      </c>
      <c r="D17" s="178"/>
      <c r="E17" s="181"/>
      <c r="F17" s="181"/>
      <c r="G17" s="176"/>
      <c r="H17" s="176"/>
      <c r="I17" s="176"/>
      <c r="J17" s="176" t="str">
        <f>IF(SUM(D17:I17)=0,"",SUM(D17:I17))</f>
        <v/>
      </c>
      <c r="K17" s="21"/>
      <c r="L17" s="34"/>
      <c r="M17" s="35"/>
      <c r="P17" s="36" t="s">
        <v>44</v>
      </c>
      <c r="R17" s="170"/>
      <c r="T17" s="176" t="s">
        <v>278</v>
      </c>
    </row>
    <row r="18" spans="1:20" x14ac:dyDescent="0.25">
      <c r="A18" s="170"/>
      <c r="B18" s="160" t="s">
        <v>45</v>
      </c>
      <c r="C18" s="25" t="s">
        <v>38</v>
      </c>
      <c r="D18" s="178"/>
      <c r="E18" s="181"/>
      <c r="F18" s="181"/>
      <c r="G18" s="176"/>
      <c r="H18" s="176"/>
      <c r="I18" s="176"/>
      <c r="J18" s="176" t="str">
        <f>IF(SUM(D18:I18)=0,"",SUM(D18:I18))</f>
        <v/>
      </c>
      <c r="K18" s="143" t="str">
        <f>IF(COUNTA(D18:I18)=0,"",COUNTA(D18:I18))</f>
        <v/>
      </c>
      <c r="L18" s="26"/>
      <c r="M18" s="27"/>
      <c r="N18" s="27"/>
      <c r="O18" s="27"/>
      <c r="P18" s="32" t="s">
        <v>45</v>
      </c>
      <c r="R18" s="170"/>
      <c r="T18" s="176"/>
    </row>
    <row r="19" spans="1:20" x14ac:dyDescent="0.25">
      <c r="A19" s="168"/>
      <c r="B19" s="161" t="s">
        <v>46</v>
      </c>
      <c r="C19" s="25" t="s">
        <v>40</v>
      </c>
      <c r="D19" s="180"/>
      <c r="E19" s="172"/>
      <c r="F19" s="172"/>
      <c r="G19" s="172"/>
      <c r="H19" s="172"/>
      <c r="I19" s="172"/>
      <c r="J19" s="168" t="str">
        <f>IF(J17="","",J17/J18)</f>
        <v/>
      </c>
      <c r="K19" s="29"/>
      <c r="L19" s="34"/>
      <c r="P19" s="37" t="s">
        <v>46</v>
      </c>
      <c r="R19" s="168"/>
      <c r="T19" s="172"/>
    </row>
    <row r="20" spans="1:20" x14ac:dyDescent="0.25">
      <c r="A20" s="141">
        <v>3658</v>
      </c>
      <c r="B20" s="24" t="s">
        <v>47</v>
      </c>
      <c r="C20" s="19" t="s">
        <v>36</v>
      </c>
      <c r="D20" s="183"/>
      <c r="E20" s="184"/>
      <c r="F20" s="184"/>
      <c r="G20" s="183"/>
      <c r="H20" s="183"/>
      <c r="I20" s="183"/>
      <c r="J20" s="176" t="str">
        <f>IF(SUM(D20:I20)=0,"",SUM(D20:I20))</f>
        <v/>
      </c>
      <c r="K20" s="21"/>
      <c r="L20" s="38"/>
      <c r="N20" s="39"/>
      <c r="P20" s="24" t="s">
        <v>47</v>
      </c>
      <c r="R20" s="141">
        <v>3658</v>
      </c>
      <c r="T20" s="176"/>
    </row>
    <row r="21" spans="1:20" x14ac:dyDescent="0.25">
      <c r="A21" s="141">
        <v>25</v>
      </c>
      <c r="B21" s="162" t="s">
        <v>48</v>
      </c>
      <c r="C21" s="25" t="s">
        <v>38</v>
      </c>
      <c r="D21" s="143"/>
      <c r="E21" s="143"/>
      <c r="F21" s="143"/>
      <c r="G21" s="183"/>
      <c r="H21" s="183"/>
      <c r="I21" s="183"/>
      <c r="J21" s="176" t="str">
        <f>IF(SUM(D21:I21)=0,"",SUM(D21:I21))</f>
        <v/>
      </c>
      <c r="K21" s="143" t="str">
        <f>IF(COUNTA(D21:I21)=0,"",COUNTA(D21:I21))</f>
        <v/>
      </c>
      <c r="L21" s="26"/>
      <c r="M21" s="26"/>
      <c r="N21" s="26"/>
      <c r="O21" s="26"/>
      <c r="P21" s="40" t="s">
        <v>48</v>
      </c>
      <c r="Q21" s="41"/>
      <c r="R21" s="141">
        <v>25</v>
      </c>
      <c r="T21" s="176"/>
    </row>
    <row r="22" spans="1:20" x14ac:dyDescent="0.25">
      <c r="A22" s="168">
        <f>IF(A20="","",A20/A21)</f>
        <v>146.32</v>
      </c>
      <c r="B22" s="163" t="s">
        <v>49</v>
      </c>
      <c r="C22" s="25" t="s">
        <v>40</v>
      </c>
      <c r="D22" s="172"/>
      <c r="E22" s="172"/>
      <c r="F22" s="172"/>
      <c r="G22" s="172"/>
      <c r="H22" s="172"/>
      <c r="I22" s="172"/>
      <c r="J22" s="168" t="str">
        <f>IF(J20="","",J20/J21)</f>
        <v/>
      </c>
      <c r="K22" s="29"/>
      <c r="L22" s="26"/>
      <c r="M22" s="27"/>
      <c r="N22" s="27"/>
      <c r="O22" s="27"/>
      <c r="P22" s="30" t="s">
        <v>49</v>
      </c>
      <c r="Q22" s="41"/>
      <c r="R22" s="168">
        <f>IF(R20="","",R20/R21)</f>
        <v>146.32</v>
      </c>
      <c r="S22" s="38"/>
      <c r="T22" s="172" t="e">
        <f>J22-A22</f>
        <v>#VALUE!</v>
      </c>
    </row>
    <row r="23" spans="1:20" x14ac:dyDescent="0.25">
      <c r="A23" s="141">
        <v>3881</v>
      </c>
      <c r="B23" s="42" t="s">
        <v>47</v>
      </c>
      <c r="C23" s="25" t="s">
        <v>36</v>
      </c>
      <c r="D23" s="142"/>
      <c r="E23" s="142"/>
      <c r="F23" s="142"/>
      <c r="G23" s="185"/>
      <c r="H23" s="183"/>
      <c r="I23" s="183"/>
      <c r="J23" s="176" t="str">
        <f>IF(SUM(D23:I23)=0,"",SUM(D23:I23))</f>
        <v/>
      </c>
      <c r="K23" s="21"/>
      <c r="L23" s="26"/>
      <c r="M23" s="27"/>
      <c r="N23" s="27"/>
      <c r="O23" s="27"/>
      <c r="P23" s="42" t="s">
        <v>47</v>
      </c>
      <c r="Q23" s="41"/>
      <c r="R23" s="141">
        <v>3881</v>
      </c>
      <c r="S23" s="43"/>
      <c r="T23" s="176"/>
    </row>
    <row r="24" spans="1:20" x14ac:dyDescent="0.25">
      <c r="A24" s="141">
        <v>24</v>
      </c>
      <c r="B24" s="164" t="s">
        <v>50</v>
      </c>
      <c r="C24" s="25" t="s">
        <v>38</v>
      </c>
      <c r="D24" s="143"/>
      <c r="E24" s="143"/>
      <c r="F24" s="143"/>
      <c r="G24" s="183"/>
      <c r="H24" s="183"/>
      <c r="I24" s="183"/>
      <c r="J24" s="176" t="str">
        <f>IF(SUM(D24:I24)=0,"",SUM(D24:I24))</f>
        <v/>
      </c>
      <c r="K24" s="143" t="str">
        <f>IF(COUNTA(D24:I24)=0,"",COUNTA(D24:I24))</f>
        <v/>
      </c>
      <c r="L24" s="26"/>
      <c r="M24" s="27"/>
      <c r="N24" s="27"/>
      <c r="O24" s="27"/>
      <c r="P24" s="32" t="s">
        <v>50</v>
      </c>
      <c r="Q24" s="41"/>
      <c r="R24" s="141">
        <v>24</v>
      </c>
      <c r="S24" s="43"/>
      <c r="T24" s="176"/>
    </row>
    <row r="25" spans="1:20" x14ac:dyDescent="0.25">
      <c r="A25" s="168">
        <f>IF(A23="","",A23/A24)</f>
        <v>161.70833333333334</v>
      </c>
      <c r="B25" s="165" t="s">
        <v>51</v>
      </c>
      <c r="C25" s="25" t="s">
        <v>40</v>
      </c>
      <c r="D25" s="182"/>
      <c r="E25" s="172"/>
      <c r="F25" s="172"/>
      <c r="G25" s="172"/>
      <c r="H25" s="172"/>
      <c r="I25" s="172"/>
      <c r="J25" s="168" t="str">
        <f>IF(J23="","",J23/J24)</f>
        <v/>
      </c>
      <c r="K25" s="29"/>
      <c r="L25" s="26"/>
      <c r="M25" s="27"/>
      <c r="N25" s="27"/>
      <c r="O25" s="27"/>
      <c r="P25" s="33" t="s">
        <v>51</v>
      </c>
      <c r="Q25" s="41"/>
      <c r="R25" s="168">
        <f>IF(R23="","",R23/R24)</f>
        <v>161.70833333333334</v>
      </c>
      <c r="S25" s="38"/>
      <c r="T25" s="192" t="e">
        <f>J25-A25</f>
        <v>#VALUE!</v>
      </c>
    </row>
    <row r="26" spans="1:20" x14ac:dyDescent="0.25">
      <c r="A26" s="141">
        <v>4726</v>
      </c>
      <c r="B26" s="46" t="s">
        <v>52</v>
      </c>
      <c r="C26" s="25" t="s">
        <v>36</v>
      </c>
      <c r="D26" s="183"/>
      <c r="E26" s="143"/>
      <c r="F26" s="143"/>
      <c r="G26" s="183"/>
      <c r="H26" s="183"/>
      <c r="I26" s="183"/>
      <c r="J26" s="176" t="str">
        <f>IF(SUM(D26:I26)=0,"",SUM(D26:I26))</f>
        <v/>
      </c>
      <c r="K26" s="21"/>
      <c r="L26" s="26"/>
      <c r="M26" s="26"/>
      <c r="N26" s="26"/>
      <c r="O26" s="26"/>
      <c r="P26" s="44" t="s">
        <v>52</v>
      </c>
      <c r="Q26" s="41"/>
      <c r="R26" s="141">
        <v>4726</v>
      </c>
      <c r="S26" s="38"/>
      <c r="T26" s="176"/>
    </row>
    <row r="27" spans="1:20" x14ac:dyDescent="0.25">
      <c r="A27" s="141">
        <v>29</v>
      </c>
      <c r="B27" s="164" t="s">
        <v>53</v>
      </c>
      <c r="C27" s="25" t="s">
        <v>38</v>
      </c>
      <c r="D27" s="184"/>
      <c r="E27" s="143"/>
      <c r="F27" s="143"/>
      <c r="G27" s="183"/>
      <c r="H27" s="183"/>
      <c r="I27" s="183"/>
      <c r="J27" s="176" t="str">
        <f>IF(SUM(D27:I27)=0,"",SUM(D27:I27))</f>
        <v/>
      </c>
      <c r="K27" s="143" t="str">
        <f>IF(COUNTA(D27:I27)=0,"",COUNTA(D27:I27))</f>
        <v/>
      </c>
      <c r="L27" s="26"/>
      <c r="M27" s="26"/>
      <c r="N27" s="26"/>
      <c r="O27" s="26"/>
      <c r="P27" s="32" t="s">
        <v>53</v>
      </c>
      <c r="Q27" s="38"/>
      <c r="R27" s="141">
        <v>29</v>
      </c>
      <c r="S27" s="38"/>
      <c r="T27" s="176"/>
    </row>
    <row r="28" spans="1:20" x14ac:dyDescent="0.25">
      <c r="A28" s="168">
        <f>IF(A26="","",A26/A27)</f>
        <v>162.9655172413793</v>
      </c>
      <c r="B28" s="165" t="s">
        <v>54</v>
      </c>
      <c r="C28" s="25" t="s">
        <v>40</v>
      </c>
      <c r="D28" s="168"/>
      <c r="E28" s="182"/>
      <c r="F28" s="182"/>
      <c r="G28" s="182"/>
      <c r="H28" s="182"/>
      <c r="I28" s="182"/>
      <c r="J28" s="168" t="str">
        <f>IF(J26="","",J26/J27)</f>
        <v/>
      </c>
      <c r="K28" s="29"/>
      <c r="L28" s="26"/>
      <c r="M28" s="26"/>
      <c r="N28" s="26"/>
      <c r="O28" s="26"/>
      <c r="P28" s="33" t="s">
        <v>54</v>
      </c>
      <c r="Q28" s="38"/>
      <c r="R28" s="168">
        <f>IF(R26="","",R26/R27)</f>
        <v>162.9655172413793</v>
      </c>
      <c r="S28" s="38"/>
      <c r="T28" s="172" t="e">
        <f>J28-A28</f>
        <v>#VALUE!</v>
      </c>
    </row>
    <row r="29" spans="1:20" x14ac:dyDescent="0.25">
      <c r="A29" s="141">
        <v>51763</v>
      </c>
      <c r="B29" s="45" t="s">
        <v>55</v>
      </c>
      <c r="C29" s="25" t="s">
        <v>36</v>
      </c>
      <c r="D29" s="183">
        <v>2608</v>
      </c>
      <c r="E29" s="183">
        <v>2462</v>
      </c>
      <c r="F29" s="183"/>
      <c r="G29" s="183"/>
      <c r="H29" s="183"/>
      <c r="I29" s="183"/>
      <c r="J29" s="176">
        <f>IF(SUM(D29:I29)=0,"",SUM(D29:I29))</f>
        <v>5070</v>
      </c>
      <c r="K29" s="21"/>
      <c r="L29" s="22"/>
      <c r="M29" s="22"/>
      <c r="N29" s="22"/>
      <c r="O29" s="22"/>
      <c r="P29" s="45" t="s">
        <v>55</v>
      </c>
      <c r="Q29" s="38"/>
      <c r="R29" s="141">
        <v>51763</v>
      </c>
      <c r="S29" s="38"/>
      <c r="T29" s="176"/>
    </row>
    <row r="30" spans="1:20" x14ac:dyDescent="0.25">
      <c r="A30" s="141">
        <v>288</v>
      </c>
      <c r="B30" s="162" t="s">
        <v>56</v>
      </c>
      <c r="C30" s="25" t="s">
        <v>38</v>
      </c>
      <c r="D30" s="184">
        <v>15</v>
      </c>
      <c r="E30" s="183">
        <v>14</v>
      </c>
      <c r="F30" s="183"/>
      <c r="G30" s="183"/>
      <c r="H30" s="183"/>
      <c r="I30" s="183"/>
      <c r="J30" s="176">
        <f>IF(SUM(D30:I30)=0,"",SUM(D30:I30))</f>
        <v>29</v>
      </c>
      <c r="K30" s="143">
        <f>IF(COUNTA(D30:I30)=0,"",COUNTA(D30:I30))</f>
        <v>2</v>
      </c>
      <c r="L30" s="199" t="s">
        <v>314</v>
      </c>
      <c r="M30" s="199"/>
      <c r="N30" s="199"/>
      <c r="O30" s="26"/>
      <c r="P30" s="40" t="s">
        <v>56</v>
      </c>
      <c r="Q30" s="38"/>
      <c r="R30" s="141">
        <v>288</v>
      </c>
      <c r="S30" s="38"/>
      <c r="T30" s="176"/>
    </row>
    <row r="31" spans="1:20" x14ac:dyDescent="0.25">
      <c r="A31" s="168">
        <f>IF(A29="","",A29/A30)</f>
        <v>179.73263888888889</v>
      </c>
      <c r="B31" s="163" t="s">
        <v>57</v>
      </c>
      <c r="C31" s="25" t="s">
        <v>40</v>
      </c>
      <c r="D31" s="168">
        <f>IF(D29="","",D29/D30)</f>
        <v>173.86666666666667</v>
      </c>
      <c r="E31" s="168">
        <f>IF(E29="","",E29/E30)</f>
        <v>175.85714285714286</v>
      </c>
      <c r="F31" s="168"/>
      <c r="G31" s="172"/>
      <c r="H31" s="172"/>
      <c r="I31" s="172"/>
      <c r="J31" s="168">
        <f>IF(J29="","",J29/J30)</f>
        <v>174.82758620689654</v>
      </c>
      <c r="K31" s="29"/>
      <c r="L31" s="38"/>
      <c r="M31" s="22"/>
      <c r="N31" s="22"/>
      <c r="O31" s="22"/>
      <c r="P31" s="30" t="s">
        <v>57</v>
      </c>
      <c r="Q31" s="38"/>
      <c r="R31" s="168">
        <f>IF(R29="","",R29/R30)</f>
        <v>179.73263888888889</v>
      </c>
      <c r="S31" s="38"/>
      <c r="T31" s="172">
        <f>J31-A31</f>
        <v>-4.9050526819923448</v>
      </c>
    </row>
    <row r="32" spans="1:20" x14ac:dyDescent="0.25">
      <c r="A32" s="141">
        <v>26308</v>
      </c>
      <c r="B32" s="46" t="s">
        <v>58</v>
      </c>
      <c r="C32" s="25" t="s">
        <v>36</v>
      </c>
      <c r="D32" s="143">
        <v>2802</v>
      </c>
      <c r="E32" s="183"/>
      <c r="F32" s="183"/>
      <c r="G32" s="183"/>
      <c r="H32" s="183"/>
      <c r="I32" s="183"/>
      <c r="J32" s="176">
        <f>IF(SUM(D32:I32)=0,"",SUM(D32:I32))</f>
        <v>2802</v>
      </c>
      <c r="K32" s="21"/>
      <c r="L32" s="38"/>
      <c r="M32" s="38"/>
      <c r="N32" s="38"/>
      <c r="O32" s="38"/>
      <c r="P32" s="46" t="s">
        <v>58</v>
      </c>
      <c r="Q32" s="38"/>
      <c r="R32" s="141">
        <v>26308</v>
      </c>
      <c r="S32" s="38"/>
      <c r="T32" s="176"/>
    </row>
    <row r="33" spans="1:20" x14ac:dyDescent="0.25">
      <c r="A33" s="141">
        <v>138</v>
      </c>
      <c r="B33" s="164" t="s">
        <v>59</v>
      </c>
      <c r="C33" s="25" t="s">
        <v>38</v>
      </c>
      <c r="D33" s="184">
        <v>15</v>
      </c>
      <c r="E33" s="143"/>
      <c r="F33" s="143"/>
      <c r="G33" s="183"/>
      <c r="H33" s="183"/>
      <c r="I33" s="183"/>
      <c r="J33" s="176">
        <f>IF(SUM(D33:I33)=0,"",SUM(D33:I33))</f>
        <v>15</v>
      </c>
      <c r="K33" s="143">
        <f>IF(COUNTA(D33:I33)=0,"",COUNTA(D33:I33))</f>
        <v>1</v>
      </c>
      <c r="L33" s="26" t="s">
        <v>292</v>
      </c>
      <c r="M33" s="26"/>
      <c r="N33" s="26"/>
      <c r="O33" s="26"/>
      <c r="P33" s="32" t="s">
        <v>59</v>
      </c>
      <c r="Q33" s="38"/>
      <c r="R33" s="141">
        <v>138</v>
      </c>
      <c r="S33" s="38"/>
      <c r="T33" s="176"/>
    </row>
    <row r="34" spans="1:20" x14ac:dyDescent="0.25">
      <c r="A34" s="168">
        <f>IF(A32="","",A32/A33)</f>
        <v>190.63768115942028</v>
      </c>
      <c r="B34" s="165" t="s">
        <v>60</v>
      </c>
      <c r="C34" s="25" t="s">
        <v>40</v>
      </c>
      <c r="D34" s="168">
        <f>IF(D32="","",D32/D33)</f>
        <v>186.8</v>
      </c>
      <c r="E34" s="186"/>
      <c r="F34" s="186"/>
      <c r="G34" s="182"/>
      <c r="H34" s="168"/>
      <c r="I34" s="182"/>
      <c r="J34" s="168">
        <f>IF(J32="","",J32/J33)</f>
        <v>186.8</v>
      </c>
      <c r="K34" s="29"/>
      <c r="L34" s="26"/>
      <c r="M34" s="26"/>
      <c r="N34" s="26"/>
      <c r="O34" s="26"/>
      <c r="P34" s="33" t="s">
        <v>60</v>
      </c>
      <c r="Q34" s="38"/>
      <c r="R34" s="168">
        <f>IF(R32="","",R32/R33)</f>
        <v>190.63768115942028</v>
      </c>
      <c r="S34" s="38"/>
      <c r="T34" s="172">
        <f>J34-A34</f>
        <v>-3.8376811594202707</v>
      </c>
    </row>
    <row r="35" spans="1:20" x14ac:dyDescent="0.25">
      <c r="A35" s="141">
        <v>5138</v>
      </c>
      <c r="B35" s="46" t="s">
        <v>58</v>
      </c>
      <c r="C35" s="19" t="s">
        <v>36</v>
      </c>
      <c r="D35" s="143"/>
      <c r="E35" s="183"/>
      <c r="F35" s="183"/>
      <c r="G35" s="183"/>
      <c r="H35" s="183"/>
      <c r="I35" s="183"/>
      <c r="J35" s="176" t="str">
        <f>IF(SUM(D35:I35)=0,"",SUM(D35:I35))</f>
        <v/>
      </c>
      <c r="K35" s="21"/>
      <c r="L35" s="34"/>
      <c r="P35" s="46" t="s">
        <v>58</v>
      </c>
      <c r="R35" s="141">
        <v>5138</v>
      </c>
      <c r="T35" s="176"/>
    </row>
    <row r="36" spans="1:20" x14ac:dyDescent="0.25">
      <c r="A36" s="141">
        <v>26</v>
      </c>
      <c r="B36" s="164" t="s">
        <v>61</v>
      </c>
      <c r="C36" s="25" t="s">
        <v>38</v>
      </c>
      <c r="D36" s="143"/>
      <c r="E36" s="143"/>
      <c r="F36" s="143"/>
      <c r="G36" s="143"/>
      <c r="H36" s="143"/>
      <c r="I36" s="143"/>
      <c r="J36" s="176" t="str">
        <f>IF(SUM(D36:I36)=0,"",SUM(D36:I36))</f>
        <v/>
      </c>
      <c r="K36" s="143" t="str">
        <f>IF(COUNTA(D36:I36)=0,"",COUNTA(D36:I36))</f>
        <v/>
      </c>
      <c r="L36" s="26"/>
      <c r="M36" s="27"/>
      <c r="N36" s="27"/>
      <c r="O36" s="27"/>
      <c r="P36" s="32" t="s">
        <v>61</v>
      </c>
      <c r="R36" s="141">
        <v>26</v>
      </c>
      <c r="T36" s="176"/>
    </row>
    <row r="37" spans="1:20" x14ac:dyDescent="0.25">
      <c r="A37" s="168">
        <f>IF(A35="","",A35/A36)</f>
        <v>197.61538461538461</v>
      </c>
      <c r="B37" s="165" t="s">
        <v>62</v>
      </c>
      <c r="C37" s="25" t="s">
        <v>40</v>
      </c>
      <c r="D37" s="168"/>
      <c r="E37" s="172"/>
      <c r="F37" s="172"/>
      <c r="G37" s="172"/>
      <c r="H37" s="172"/>
      <c r="I37" s="172"/>
      <c r="J37" s="168" t="str">
        <f>IF(J35="","",J35/J36)</f>
        <v/>
      </c>
      <c r="K37" s="29"/>
      <c r="L37" s="26"/>
      <c r="M37" s="26"/>
      <c r="N37" s="26"/>
      <c r="O37" s="26"/>
      <c r="P37" s="33" t="s">
        <v>62</v>
      </c>
      <c r="Q37" s="38"/>
      <c r="R37" s="168">
        <f>IF(R35="","",R35/R36)</f>
        <v>197.61538461538461</v>
      </c>
      <c r="S37" s="38"/>
      <c r="T37" s="172" t="e">
        <f>J37-A37</f>
        <v>#VALUE!</v>
      </c>
    </row>
    <row r="38" spans="1:20" x14ac:dyDescent="0.25">
      <c r="A38" s="141">
        <v>21730</v>
      </c>
      <c r="B38" s="46" t="s">
        <v>63</v>
      </c>
      <c r="C38" s="25" t="s">
        <v>36</v>
      </c>
      <c r="D38" s="185"/>
      <c r="E38" s="185">
        <v>2263</v>
      </c>
      <c r="F38" s="185"/>
      <c r="G38" s="185"/>
      <c r="H38" s="183"/>
      <c r="I38" s="183"/>
      <c r="J38" s="176">
        <f>IF(SUM(D38:I38)=0,"",SUM(D38:I38))</f>
        <v>2263</v>
      </c>
      <c r="K38" s="21"/>
      <c r="L38" s="38"/>
      <c r="P38" s="46" t="s">
        <v>63</v>
      </c>
      <c r="R38" s="141">
        <v>21730</v>
      </c>
      <c r="T38" s="176"/>
    </row>
    <row r="39" spans="1:20" x14ac:dyDescent="0.25">
      <c r="A39" s="141">
        <v>122</v>
      </c>
      <c r="B39" s="164" t="s">
        <v>64</v>
      </c>
      <c r="C39" s="25" t="s">
        <v>38</v>
      </c>
      <c r="D39" s="184"/>
      <c r="E39" s="183">
        <v>14</v>
      </c>
      <c r="F39" s="183"/>
      <c r="G39" s="183"/>
      <c r="H39" s="183"/>
      <c r="I39" s="183"/>
      <c r="J39" s="176">
        <f>IF(SUM(D39:I39)=0,"",SUM(D39:I39))</f>
        <v>14</v>
      </c>
      <c r="K39" s="143">
        <f>IF(COUNTA(D39:I39)=0,"",COUNTA(D39:I39))</f>
        <v>1</v>
      </c>
      <c r="L39" s="199" t="s">
        <v>313</v>
      </c>
      <c r="M39" s="199"/>
      <c r="N39" s="199"/>
      <c r="O39" s="26"/>
      <c r="P39" s="32" t="s">
        <v>64</v>
      </c>
      <c r="R39" s="141">
        <v>122</v>
      </c>
      <c r="T39" s="176"/>
    </row>
    <row r="40" spans="1:20" x14ac:dyDescent="0.25">
      <c r="A40" s="168">
        <f>IF(A38="","",A38/A39)</f>
        <v>178.11475409836066</v>
      </c>
      <c r="B40" s="165" t="s">
        <v>65</v>
      </c>
      <c r="C40" s="25" t="s">
        <v>40</v>
      </c>
      <c r="D40" s="168"/>
      <c r="E40" s="168">
        <f>IF(E38="","",E38/E39)</f>
        <v>161.64285714285714</v>
      </c>
      <c r="F40" s="182"/>
      <c r="G40" s="182"/>
      <c r="H40" s="182"/>
      <c r="I40" s="168"/>
      <c r="J40" s="168">
        <f>IF(J38="","",J38/J39)</f>
        <v>161.64285714285714</v>
      </c>
      <c r="K40" s="29"/>
      <c r="L40" s="26"/>
      <c r="M40" s="27"/>
      <c r="N40" s="27"/>
      <c r="O40" s="27"/>
      <c r="P40" s="33" t="s">
        <v>65</v>
      </c>
      <c r="Q40" s="38"/>
      <c r="R40" s="168">
        <f>IF(R38="","",R38/R39)</f>
        <v>178.11475409836066</v>
      </c>
      <c r="S40" s="38"/>
      <c r="T40" s="172">
        <f>J40-A40</f>
        <v>-16.471896955503524</v>
      </c>
    </row>
    <row r="41" spans="1:20" x14ac:dyDescent="0.25">
      <c r="A41" s="141">
        <v>22135</v>
      </c>
      <c r="B41" s="45" t="s">
        <v>63</v>
      </c>
      <c r="C41" s="25" t="s">
        <v>36</v>
      </c>
      <c r="D41" s="183"/>
      <c r="E41" s="183">
        <v>2415</v>
      </c>
      <c r="F41" s="183"/>
      <c r="G41" s="183"/>
      <c r="H41" s="183"/>
      <c r="I41" s="183"/>
      <c r="J41" s="176">
        <f>IF(SUM(D41:I41)=0,"",SUM(D41:I41))</f>
        <v>2415</v>
      </c>
      <c r="K41" s="21"/>
      <c r="L41" s="199" t="s">
        <v>311</v>
      </c>
      <c r="M41" s="199"/>
      <c r="N41" s="199"/>
      <c r="O41" s="38"/>
      <c r="P41" s="45" t="s">
        <v>63</v>
      </c>
      <c r="Q41" s="38"/>
      <c r="R41" s="141">
        <v>22135</v>
      </c>
      <c r="S41" s="38"/>
      <c r="T41" s="176"/>
    </row>
    <row r="42" spans="1:20" x14ac:dyDescent="0.25">
      <c r="A42" s="141">
        <v>131</v>
      </c>
      <c r="B42" s="166" t="s">
        <v>66</v>
      </c>
      <c r="C42" s="25" t="s">
        <v>38</v>
      </c>
      <c r="D42" s="143"/>
      <c r="E42" s="183">
        <v>14</v>
      </c>
      <c r="F42" s="183"/>
      <c r="G42" s="183"/>
      <c r="H42" s="183"/>
      <c r="I42" s="183"/>
      <c r="J42" s="176">
        <f>IF(SUM(D42:I42)=0,"",SUM(D42:I42))</f>
        <v>14</v>
      </c>
      <c r="K42" s="143">
        <f>IF(COUNTA(D42:I42)=0,"",COUNTA(D42:I42))</f>
        <v>1</v>
      </c>
      <c r="L42" s="199" t="s">
        <v>312</v>
      </c>
      <c r="M42" s="199"/>
      <c r="N42" s="199"/>
      <c r="O42" s="26"/>
      <c r="P42" s="47" t="s">
        <v>66</v>
      </c>
      <c r="Q42" s="38"/>
      <c r="R42" s="141">
        <v>131</v>
      </c>
      <c r="S42" s="38"/>
      <c r="T42" s="176"/>
    </row>
    <row r="43" spans="1:20" x14ac:dyDescent="0.25">
      <c r="A43" s="168">
        <f>IF(A41="","",A41/A42)</f>
        <v>168.96946564885496</v>
      </c>
      <c r="B43" s="163" t="s">
        <v>67</v>
      </c>
      <c r="C43" s="25" t="s">
        <v>40</v>
      </c>
      <c r="D43" s="168"/>
      <c r="E43" s="168">
        <f>IF(E41="","",E41/E42)</f>
        <v>172.5</v>
      </c>
      <c r="F43" s="168"/>
      <c r="G43" s="172"/>
      <c r="H43" s="172"/>
      <c r="I43" s="172"/>
      <c r="J43" s="168">
        <f>IF(J41="","",J41/J42)</f>
        <v>172.5</v>
      </c>
      <c r="K43" s="29"/>
      <c r="L43" s="26"/>
      <c r="M43" s="26"/>
      <c r="N43" s="26"/>
      <c r="O43" s="26"/>
      <c r="P43" s="30" t="s">
        <v>67</v>
      </c>
      <c r="Q43" s="38"/>
      <c r="R43" s="168">
        <f>IF(R41="","",R41/R42)</f>
        <v>168.96946564885496</v>
      </c>
      <c r="S43" s="38"/>
      <c r="T43" s="172">
        <f>J43-A43</f>
        <v>3.530534351145036</v>
      </c>
    </row>
    <row r="44" spans="1:20" x14ac:dyDescent="0.25">
      <c r="A44" s="141">
        <v>6211</v>
      </c>
      <c r="B44" s="45" t="s">
        <v>63</v>
      </c>
      <c r="C44" s="25" t="s">
        <v>36</v>
      </c>
      <c r="D44" s="143"/>
      <c r="E44" s="183"/>
      <c r="F44" s="183"/>
      <c r="G44" s="183"/>
      <c r="H44" s="183"/>
      <c r="I44" s="183"/>
      <c r="J44" s="176" t="str">
        <f>IF(SUM(D44:I44)=0,"",SUM(D44:I44))</f>
        <v/>
      </c>
      <c r="K44" s="21"/>
      <c r="L44" s="26"/>
      <c r="M44" s="26"/>
      <c r="N44" s="26"/>
      <c r="O44" s="26"/>
      <c r="P44" s="45" t="s">
        <v>63</v>
      </c>
      <c r="Q44" s="38"/>
      <c r="R44" s="141">
        <v>6211</v>
      </c>
      <c r="S44" s="38"/>
      <c r="T44" s="176"/>
    </row>
    <row r="45" spans="1:20" x14ac:dyDescent="0.25">
      <c r="A45" s="141">
        <v>40</v>
      </c>
      <c r="B45" s="162" t="s">
        <v>68</v>
      </c>
      <c r="C45" s="25" t="s">
        <v>38</v>
      </c>
      <c r="D45" s="143"/>
      <c r="E45" s="183"/>
      <c r="F45" s="183"/>
      <c r="G45" s="183"/>
      <c r="H45" s="183"/>
      <c r="I45" s="183"/>
      <c r="J45" s="176" t="str">
        <f>IF(SUM(D45:I45)=0,"",SUM(D45:I45))</f>
        <v/>
      </c>
      <c r="K45" s="143" t="str">
        <f>IF(COUNTA(D45:I45)=0,"",COUNTA(D45:I45))</f>
        <v/>
      </c>
      <c r="L45" s="26"/>
      <c r="M45" s="26"/>
      <c r="N45" s="26"/>
      <c r="O45" s="26"/>
      <c r="P45" s="40" t="s">
        <v>68</v>
      </c>
      <c r="Q45" s="38"/>
      <c r="R45" s="141">
        <v>40</v>
      </c>
      <c r="S45" s="38"/>
      <c r="T45" s="176"/>
    </row>
    <row r="46" spans="1:20" x14ac:dyDescent="0.25">
      <c r="A46" s="168">
        <f>IF(A44="","",A44/A45)</f>
        <v>155.27500000000001</v>
      </c>
      <c r="B46" s="163" t="s">
        <v>69</v>
      </c>
      <c r="C46" s="25" t="s">
        <v>40</v>
      </c>
      <c r="D46" s="182"/>
      <c r="E46" s="182"/>
      <c r="F46" s="182"/>
      <c r="G46" s="182"/>
      <c r="H46" s="182"/>
      <c r="I46" s="182"/>
      <c r="J46" s="168" t="str">
        <f>IF(J44="","",J44/J45)</f>
        <v/>
      </c>
      <c r="K46" s="29"/>
      <c r="L46" s="26"/>
      <c r="M46" s="26"/>
      <c r="N46" s="26"/>
      <c r="O46" s="26"/>
      <c r="P46" s="30" t="s">
        <v>69</v>
      </c>
      <c r="Q46" s="38"/>
      <c r="R46" s="168">
        <f>IF(R44="","",R44/R45)</f>
        <v>155.27500000000001</v>
      </c>
      <c r="S46" s="38"/>
      <c r="T46" s="172" t="e">
        <f>J46-A46</f>
        <v>#VALUE!</v>
      </c>
    </row>
    <row r="47" spans="1:20" x14ac:dyDescent="0.25">
      <c r="A47" s="141">
        <v>29363</v>
      </c>
      <c r="B47" s="46" t="s">
        <v>70</v>
      </c>
      <c r="C47" s="19" t="s">
        <v>36</v>
      </c>
      <c r="D47" s="176">
        <v>2671</v>
      </c>
      <c r="E47" s="176">
        <v>2202</v>
      </c>
      <c r="F47" s="176"/>
      <c r="G47" s="176"/>
      <c r="H47" s="176"/>
      <c r="I47" s="176"/>
      <c r="J47" s="176">
        <f>IF(SUM(D47:I47)=0,"",SUM(D47:I47))</f>
        <v>4873</v>
      </c>
      <c r="K47" s="21"/>
      <c r="L47" s="199" t="s">
        <v>309</v>
      </c>
      <c r="M47" s="199"/>
      <c r="N47" s="199"/>
      <c r="O47" s="26"/>
      <c r="P47" s="46" t="s">
        <v>70</v>
      </c>
      <c r="Q47" s="48"/>
      <c r="R47" s="141">
        <v>29363</v>
      </c>
      <c r="S47" s="48"/>
      <c r="T47" s="176"/>
    </row>
    <row r="48" spans="1:20" x14ac:dyDescent="0.25">
      <c r="A48" s="141">
        <v>161</v>
      </c>
      <c r="B48" s="164" t="s">
        <v>71</v>
      </c>
      <c r="C48" s="25" t="s">
        <v>38</v>
      </c>
      <c r="D48" s="176">
        <v>15</v>
      </c>
      <c r="E48" s="176">
        <v>14</v>
      </c>
      <c r="F48" s="176"/>
      <c r="G48" s="176"/>
      <c r="H48" s="176"/>
      <c r="I48" s="176"/>
      <c r="J48" s="176">
        <f>IF(SUM(D48:I48)=0,"",SUM(D48:I48))</f>
        <v>29</v>
      </c>
      <c r="K48" s="143">
        <f>IF(COUNTA(D48:I48)=0,"",COUNTA(D48:I48))</f>
        <v>2</v>
      </c>
      <c r="L48" s="199" t="s">
        <v>310</v>
      </c>
      <c r="M48" s="199"/>
      <c r="N48" s="199"/>
      <c r="O48" s="26"/>
      <c r="P48" s="32" t="s">
        <v>71</v>
      </c>
      <c r="Q48" s="48"/>
      <c r="R48" s="141">
        <v>161</v>
      </c>
      <c r="S48" s="48"/>
      <c r="T48" s="176"/>
    </row>
    <row r="49" spans="1:20" x14ac:dyDescent="0.25">
      <c r="A49" s="168">
        <f>IF(A47="","",A47/A48)</f>
        <v>182.37888198757764</v>
      </c>
      <c r="B49" s="165" t="s">
        <v>72</v>
      </c>
      <c r="C49" s="25" t="s">
        <v>40</v>
      </c>
      <c r="D49" s="168">
        <f>IF(D47="","",D47/D48)</f>
        <v>178.06666666666666</v>
      </c>
      <c r="E49" s="168">
        <f>IF(E47="","",E47/E48)</f>
        <v>157.28571428571428</v>
      </c>
      <c r="F49" s="172"/>
      <c r="G49" s="172"/>
      <c r="H49" s="172"/>
      <c r="I49" s="168"/>
      <c r="J49" s="168">
        <f>IF(J47="","",J47/J48)</f>
        <v>168.0344827586207</v>
      </c>
      <c r="K49" s="29"/>
      <c r="L49" s="26"/>
      <c r="M49" s="26"/>
      <c r="N49" s="26"/>
      <c r="O49" s="26"/>
      <c r="P49" s="33" t="s">
        <v>72</v>
      </c>
      <c r="Q49" s="48"/>
      <c r="R49" s="168">
        <f>IF(R47="","",R47/R48)</f>
        <v>182.37888198757764</v>
      </c>
      <c r="S49" s="48"/>
      <c r="T49" s="172">
        <f>J49-A49</f>
        <v>-14.344399228956945</v>
      </c>
    </row>
    <row r="50" spans="1:20" x14ac:dyDescent="0.25">
      <c r="A50" s="140">
        <v>16969</v>
      </c>
      <c r="B50" s="46" t="s">
        <v>73</v>
      </c>
      <c r="C50" s="19" t="s">
        <v>36</v>
      </c>
      <c r="D50" s="176"/>
      <c r="E50" s="176"/>
      <c r="F50" s="176"/>
      <c r="G50" s="176"/>
      <c r="H50" s="176"/>
      <c r="I50" s="176"/>
      <c r="J50" s="176" t="str">
        <f>IF(SUM(D50:I50)=0,"",SUM(D50:I50))</f>
        <v/>
      </c>
      <c r="K50" s="21"/>
      <c r="L50" s="26"/>
      <c r="M50" s="26"/>
      <c r="N50" s="26"/>
      <c r="O50" s="26"/>
      <c r="P50" s="46" t="s">
        <v>73</v>
      </c>
      <c r="Q50" s="48"/>
      <c r="R50" s="140">
        <v>16969</v>
      </c>
      <c r="S50" s="48"/>
      <c r="T50" s="176"/>
    </row>
    <row r="51" spans="1:20" x14ac:dyDescent="0.25">
      <c r="A51" s="143">
        <v>97</v>
      </c>
      <c r="B51" s="164" t="s">
        <v>74</v>
      </c>
      <c r="C51" s="25" t="s">
        <v>38</v>
      </c>
      <c r="D51" s="176"/>
      <c r="E51" s="176"/>
      <c r="F51" s="176"/>
      <c r="G51" s="176"/>
      <c r="H51" s="176"/>
      <c r="I51" s="176"/>
      <c r="J51" s="176" t="str">
        <f>IF(SUM(D51:I51)=0,"",SUM(D51:I51))</f>
        <v/>
      </c>
      <c r="K51" s="143" t="str">
        <f>IF(COUNTA(D51:I51)=0,"",COUNTA(D51:I51))</f>
        <v/>
      </c>
      <c r="L51" s="26"/>
      <c r="M51" s="26"/>
      <c r="N51" s="26"/>
      <c r="O51" s="26"/>
      <c r="P51" s="32" t="s">
        <v>74</v>
      </c>
      <c r="Q51" s="48"/>
      <c r="R51" s="143">
        <v>97</v>
      </c>
      <c r="S51" s="48"/>
      <c r="T51" s="176"/>
    </row>
    <row r="52" spans="1:20" x14ac:dyDescent="0.25">
      <c r="A52" s="168">
        <f>IF(A50="","",A50/A51)</f>
        <v>174.93814432989691</v>
      </c>
      <c r="B52" s="165" t="s">
        <v>75</v>
      </c>
      <c r="C52" s="25" t="s">
        <v>40</v>
      </c>
      <c r="D52" s="168"/>
      <c r="E52" s="172"/>
      <c r="F52" s="172"/>
      <c r="G52" s="172"/>
      <c r="H52" s="172"/>
      <c r="I52" s="172"/>
      <c r="J52" s="168" t="str">
        <f>IF(J50="","",J50/J51)</f>
        <v/>
      </c>
      <c r="K52" s="29"/>
      <c r="L52" s="22"/>
      <c r="M52" s="22"/>
      <c r="N52" s="22"/>
      <c r="O52" s="22"/>
      <c r="P52" s="33" t="s">
        <v>75</v>
      </c>
      <c r="Q52" s="48"/>
      <c r="R52" s="168">
        <f>IF(R50="","",R50/R51)</f>
        <v>174.93814432989691</v>
      </c>
      <c r="S52" s="48"/>
      <c r="T52" s="172" t="e">
        <f>J52-A52</f>
        <v>#VALUE!</v>
      </c>
    </row>
    <row r="53" spans="1:20" x14ac:dyDescent="0.25">
      <c r="A53" s="143">
        <v>7124</v>
      </c>
      <c r="B53" s="46" t="s">
        <v>76</v>
      </c>
      <c r="C53" s="19" t="s">
        <v>36</v>
      </c>
      <c r="D53" s="181"/>
      <c r="E53" s="176"/>
      <c r="F53" s="176"/>
      <c r="G53" s="176"/>
      <c r="H53" s="176"/>
      <c r="I53" s="176"/>
      <c r="J53" s="176" t="str">
        <f>IF(SUM(D53:I53)=0,"",SUM(D53:I53))</f>
        <v/>
      </c>
      <c r="K53" s="21"/>
      <c r="L53" s="26"/>
      <c r="M53" s="26"/>
      <c r="N53" s="26"/>
      <c r="O53" s="26"/>
      <c r="P53" s="46" t="s">
        <v>76</v>
      </c>
      <c r="Q53" s="48"/>
      <c r="R53" s="143">
        <v>7124</v>
      </c>
      <c r="S53" s="48"/>
      <c r="T53" s="176"/>
    </row>
    <row r="54" spans="1:20" x14ac:dyDescent="0.25">
      <c r="A54" s="143">
        <v>48</v>
      </c>
      <c r="B54" s="164" t="s">
        <v>77</v>
      </c>
      <c r="C54" s="25" t="s">
        <v>38</v>
      </c>
      <c r="D54" s="181"/>
      <c r="E54" s="176"/>
      <c r="F54" s="176"/>
      <c r="G54" s="176"/>
      <c r="H54" s="176"/>
      <c r="I54" s="176"/>
      <c r="J54" s="176" t="str">
        <f>IF(SUM(D54:I54)=0,"",SUM(D54:I54))</f>
        <v/>
      </c>
      <c r="K54" s="143" t="str">
        <f>IF(COUNTA(D54:I54)=0,"",COUNTA(D54:I54))</f>
        <v/>
      </c>
      <c r="L54" s="26"/>
      <c r="M54" s="27"/>
      <c r="N54" s="27"/>
      <c r="O54" s="27"/>
      <c r="P54" s="32" t="s">
        <v>77</v>
      </c>
      <c r="Q54" s="48"/>
      <c r="R54" s="143">
        <v>48</v>
      </c>
      <c r="S54" s="48"/>
      <c r="T54" s="176"/>
    </row>
    <row r="55" spans="1:20" x14ac:dyDescent="0.25">
      <c r="A55" s="168">
        <f>IF(A53="","",A53/A54)</f>
        <v>148.41666666666666</v>
      </c>
      <c r="B55" s="165" t="s">
        <v>78</v>
      </c>
      <c r="C55" s="25" t="s">
        <v>40</v>
      </c>
      <c r="D55" s="172"/>
      <c r="E55" s="172"/>
      <c r="F55" s="172"/>
      <c r="G55" s="172"/>
      <c r="H55" s="172"/>
      <c r="I55" s="172"/>
      <c r="J55" s="168" t="str">
        <f>IF(J53="","",J53/J54)</f>
        <v/>
      </c>
      <c r="K55" s="29"/>
      <c r="L55" s="26"/>
      <c r="M55" s="26"/>
      <c r="N55" s="26"/>
      <c r="O55" s="26"/>
      <c r="P55" s="33" t="s">
        <v>78</v>
      </c>
      <c r="Q55" s="48"/>
      <c r="R55" s="168">
        <f>IF(R53="","",R53/R54)</f>
        <v>148.41666666666666</v>
      </c>
      <c r="S55" s="48"/>
      <c r="T55" s="192" t="e">
        <f>J55-A55</f>
        <v>#VALUE!</v>
      </c>
    </row>
    <row r="56" spans="1:20" x14ac:dyDescent="0.25">
      <c r="A56" s="141">
        <v>8880</v>
      </c>
      <c r="B56" s="46" t="s">
        <v>79</v>
      </c>
      <c r="C56" s="19" t="s">
        <v>36</v>
      </c>
      <c r="D56" s="181"/>
      <c r="E56" s="176"/>
      <c r="F56" s="176"/>
      <c r="G56" s="176"/>
      <c r="H56" s="176"/>
      <c r="I56" s="176"/>
      <c r="J56" s="176" t="str">
        <f>IF(SUM(D56:I56)=0,"",SUM(D56:I56))</f>
        <v/>
      </c>
      <c r="K56" s="21"/>
      <c r="L56" s="26"/>
      <c r="M56" s="26"/>
      <c r="N56" s="26"/>
      <c r="O56" s="26"/>
      <c r="P56" s="46" t="s">
        <v>79</v>
      </c>
      <c r="Q56" s="48"/>
      <c r="R56" s="141">
        <v>8880</v>
      </c>
      <c r="S56" s="48"/>
      <c r="T56" s="176"/>
    </row>
    <row r="57" spans="1:20" x14ac:dyDescent="0.25">
      <c r="A57" s="141">
        <v>50</v>
      </c>
      <c r="B57" s="164" t="s">
        <v>50</v>
      </c>
      <c r="C57" s="25" t="s">
        <v>38</v>
      </c>
      <c r="D57" s="181"/>
      <c r="E57" s="176"/>
      <c r="F57" s="176"/>
      <c r="G57" s="176"/>
      <c r="H57" s="176"/>
      <c r="I57" s="176"/>
      <c r="J57" s="176" t="str">
        <f>IF(SUM(D57:I57)=0,"",SUM(D57:I57))</f>
        <v/>
      </c>
      <c r="K57" s="143" t="str">
        <f>IF(COUNTA(D57:I57)=0,"",COUNTA(D57:I57))</f>
        <v/>
      </c>
      <c r="L57" s="26"/>
      <c r="M57" s="26"/>
      <c r="N57" s="26"/>
      <c r="O57" s="26"/>
      <c r="P57" s="32" t="s">
        <v>50</v>
      </c>
      <c r="Q57" s="48"/>
      <c r="R57" s="141">
        <v>50</v>
      </c>
      <c r="S57" s="48"/>
      <c r="T57" s="176"/>
    </row>
    <row r="58" spans="1:20" x14ac:dyDescent="0.25">
      <c r="A58" s="168">
        <f>IF(A56="","",A56/A57)</f>
        <v>177.6</v>
      </c>
      <c r="B58" s="165" t="s">
        <v>80</v>
      </c>
      <c r="C58" s="25" t="s">
        <v>40</v>
      </c>
      <c r="D58" s="172"/>
      <c r="E58" s="168"/>
      <c r="F58" s="168"/>
      <c r="G58" s="172"/>
      <c r="H58" s="172"/>
      <c r="I58" s="172"/>
      <c r="J58" s="168" t="str">
        <f>IF(J56="","",J56/J57)</f>
        <v/>
      </c>
      <c r="K58" s="29"/>
      <c r="L58" s="26"/>
      <c r="M58" s="26"/>
      <c r="N58" s="26"/>
      <c r="O58" s="26"/>
      <c r="P58" s="33" t="s">
        <v>80</v>
      </c>
      <c r="Q58" s="48"/>
      <c r="R58" s="168">
        <f>IF(R56="","",R56/R57)</f>
        <v>177.6</v>
      </c>
      <c r="S58" s="48"/>
      <c r="T58" s="172" t="e">
        <f>J58-A58</f>
        <v>#VALUE!</v>
      </c>
    </row>
    <row r="59" spans="1:20" x14ac:dyDescent="0.25">
      <c r="A59" s="141">
        <v>12767</v>
      </c>
      <c r="B59" s="49" t="s">
        <v>81</v>
      </c>
      <c r="C59" s="19" t="s">
        <v>36</v>
      </c>
      <c r="D59" s="181"/>
      <c r="E59" s="176"/>
      <c r="F59" s="176"/>
      <c r="G59" s="176"/>
      <c r="H59" s="176"/>
      <c r="I59" s="176"/>
      <c r="J59" s="176" t="str">
        <f>IF(SUM(D59:I59)=0,"",SUM(D59:I59))</f>
        <v/>
      </c>
      <c r="K59" s="21"/>
      <c r="L59" s="26"/>
      <c r="M59" s="26"/>
      <c r="N59" s="26"/>
      <c r="O59" s="26"/>
      <c r="P59" s="49" t="s">
        <v>81</v>
      </c>
      <c r="Q59" s="48"/>
      <c r="R59" s="141">
        <v>12767</v>
      </c>
      <c r="S59" s="48"/>
      <c r="T59" s="176"/>
    </row>
    <row r="60" spans="1:20" x14ac:dyDescent="0.25">
      <c r="A60" s="141">
        <v>89</v>
      </c>
      <c r="B60" s="162" t="s">
        <v>82</v>
      </c>
      <c r="C60" s="25" t="s">
        <v>38</v>
      </c>
      <c r="D60" s="181"/>
      <c r="E60" s="176"/>
      <c r="F60" s="176"/>
      <c r="G60" s="176"/>
      <c r="H60" s="176"/>
      <c r="I60" s="176"/>
      <c r="J60" s="176" t="str">
        <f>IF(SUM(D60:I60)=0,"",SUM(D60:I60))</f>
        <v/>
      </c>
      <c r="K60" s="143" t="str">
        <f>IF(COUNTA(D60:I60)=0,"",COUNTA(D60:I60))</f>
        <v/>
      </c>
      <c r="L60" s="26"/>
      <c r="M60" s="26"/>
      <c r="N60" s="26"/>
      <c r="O60" s="26"/>
      <c r="P60" s="40" t="s">
        <v>82</v>
      </c>
      <c r="Q60" s="48"/>
      <c r="R60" s="141">
        <v>89</v>
      </c>
      <c r="S60" s="48"/>
      <c r="T60" s="176"/>
    </row>
    <row r="61" spans="1:20" x14ac:dyDescent="0.25">
      <c r="A61" s="168">
        <f>IF(A59="","",A59/A60)</f>
        <v>143.44943820224719</v>
      </c>
      <c r="B61" s="163" t="s">
        <v>83</v>
      </c>
      <c r="C61" s="25" t="s">
        <v>40</v>
      </c>
      <c r="D61" s="172"/>
      <c r="E61" s="172"/>
      <c r="F61" s="172"/>
      <c r="G61" s="168"/>
      <c r="H61" s="172"/>
      <c r="I61" s="172"/>
      <c r="J61" s="168" t="str">
        <f>IF(J59="","",J59/J60)</f>
        <v/>
      </c>
      <c r="K61" s="29"/>
      <c r="L61" s="26"/>
      <c r="M61" s="26"/>
      <c r="N61" s="26"/>
      <c r="O61" s="26"/>
      <c r="P61" s="30" t="s">
        <v>83</v>
      </c>
      <c r="Q61" s="48"/>
      <c r="R61" s="168">
        <f>IF(R59="","",R59/R60)</f>
        <v>143.44943820224719</v>
      </c>
      <c r="S61" s="48"/>
      <c r="T61" s="172" t="e">
        <f>J61-A61</f>
        <v>#VALUE!</v>
      </c>
    </row>
    <row r="62" spans="1:20" x14ac:dyDescent="0.25">
      <c r="A62" s="141">
        <v>36017</v>
      </c>
      <c r="B62" s="46" t="s">
        <v>84</v>
      </c>
      <c r="C62" s="19" t="s">
        <v>36</v>
      </c>
      <c r="D62" s="176">
        <v>2770</v>
      </c>
      <c r="E62" s="176"/>
      <c r="F62" s="176"/>
      <c r="G62" s="176"/>
      <c r="H62" s="176"/>
      <c r="I62" s="176"/>
      <c r="J62" s="176">
        <f>IF(SUM(D62:I62)=0,"",SUM(D62:I62))</f>
        <v>2770</v>
      </c>
      <c r="K62" s="21"/>
      <c r="L62" s="26"/>
      <c r="M62" s="26"/>
      <c r="N62" s="26"/>
      <c r="O62" s="26"/>
      <c r="P62" s="44" t="s">
        <v>84</v>
      </c>
      <c r="Q62" s="48"/>
      <c r="R62" s="141">
        <v>36017</v>
      </c>
      <c r="S62" s="48"/>
      <c r="T62" s="176"/>
    </row>
    <row r="63" spans="1:20" x14ac:dyDescent="0.25">
      <c r="A63" s="141">
        <v>193</v>
      </c>
      <c r="B63" s="164" t="s">
        <v>85</v>
      </c>
      <c r="C63" s="25" t="s">
        <v>38</v>
      </c>
      <c r="D63" s="176">
        <v>15</v>
      </c>
      <c r="E63" s="176"/>
      <c r="F63" s="176"/>
      <c r="G63" s="176"/>
      <c r="H63" s="176"/>
      <c r="I63" s="176"/>
      <c r="J63" s="176">
        <f>IF(SUM(D63:I63)=0,"",SUM(D63:I63))</f>
        <v>15</v>
      </c>
      <c r="K63" s="143">
        <f>IF(COUNTA(D63:I63)=0,"",COUNTA(D63:I63))</f>
        <v>1</v>
      </c>
      <c r="L63" s="26" t="s">
        <v>291</v>
      </c>
      <c r="M63" s="26"/>
      <c r="N63" s="26"/>
      <c r="O63" s="26"/>
      <c r="P63" s="32" t="s">
        <v>85</v>
      </c>
      <c r="Q63" s="48"/>
      <c r="R63" s="141">
        <v>193</v>
      </c>
      <c r="S63" s="48"/>
      <c r="T63" s="176"/>
    </row>
    <row r="64" spans="1:20" x14ac:dyDescent="0.25">
      <c r="A64" s="168">
        <f>IF(A62="","",A62/A63)</f>
        <v>186.61658031088083</v>
      </c>
      <c r="B64" s="165" t="s">
        <v>86</v>
      </c>
      <c r="C64" s="25" t="s">
        <v>40</v>
      </c>
      <c r="D64" s="168">
        <f>IF(D62="","",D62/D63)</f>
        <v>184.66666666666666</v>
      </c>
      <c r="E64" s="172"/>
      <c r="F64" s="172"/>
      <c r="G64" s="172"/>
      <c r="H64" s="172"/>
      <c r="I64" s="168"/>
      <c r="J64" s="168">
        <f>IF(J62="","",J62/J63)</f>
        <v>184.66666666666666</v>
      </c>
      <c r="K64" s="29"/>
      <c r="L64" s="26"/>
      <c r="M64" s="22"/>
      <c r="N64" s="22"/>
      <c r="O64" s="22"/>
      <c r="P64" s="33" t="s">
        <v>86</v>
      </c>
      <c r="Q64" s="48"/>
      <c r="R64" s="168">
        <f>IF(R62="","",R62/R63)</f>
        <v>186.61658031088083</v>
      </c>
      <c r="S64" s="48"/>
      <c r="T64" s="172">
        <f>J64-A64</f>
        <v>-1.9499136442141776</v>
      </c>
    </row>
    <row r="65" spans="1:20" x14ac:dyDescent="0.25">
      <c r="A65" s="141">
        <v>22551</v>
      </c>
      <c r="B65" s="46" t="s">
        <v>87</v>
      </c>
      <c r="C65" s="19" t="s">
        <v>36</v>
      </c>
      <c r="D65" s="176"/>
      <c r="E65" s="176"/>
      <c r="F65" s="176"/>
      <c r="G65" s="176"/>
      <c r="H65" s="176"/>
      <c r="I65" s="176"/>
      <c r="J65" s="176" t="str">
        <f>IF(SUM(D65:I65)=0,"",SUM(D65:I65))</f>
        <v/>
      </c>
      <c r="K65" s="21"/>
      <c r="L65" s="26"/>
      <c r="M65" s="26"/>
      <c r="N65" s="26"/>
      <c r="O65" s="26"/>
      <c r="P65" s="46" t="s">
        <v>87</v>
      </c>
      <c r="Q65" s="48"/>
      <c r="R65" s="141">
        <v>22551</v>
      </c>
      <c r="S65" s="48"/>
      <c r="T65" s="176"/>
    </row>
    <row r="66" spans="1:20" x14ac:dyDescent="0.25">
      <c r="A66" s="141">
        <v>123</v>
      </c>
      <c r="B66" s="164" t="s">
        <v>88</v>
      </c>
      <c r="C66" s="25" t="s">
        <v>38</v>
      </c>
      <c r="D66" s="176"/>
      <c r="E66" s="176"/>
      <c r="F66" s="176"/>
      <c r="G66" s="176"/>
      <c r="H66" s="176"/>
      <c r="I66" s="176"/>
      <c r="J66" s="176" t="str">
        <f>IF(SUM(D66:I66)=0,"",SUM(D66:I66))</f>
        <v/>
      </c>
      <c r="K66" s="143" t="str">
        <f>IF(COUNTA(D66:I66)=0,"",COUNTA(D66:I66))</f>
        <v/>
      </c>
      <c r="L66" s="26"/>
      <c r="M66" s="26"/>
      <c r="N66" s="26"/>
      <c r="O66" s="26"/>
      <c r="P66" s="32" t="s">
        <v>88</v>
      </c>
      <c r="Q66" s="48"/>
      <c r="R66" s="141">
        <v>123</v>
      </c>
      <c r="S66" s="48"/>
      <c r="T66" s="176"/>
    </row>
    <row r="67" spans="1:20" x14ac:dyDescent="0.25">
      <c r="A67" s="168">
        <f>IF(A65="","",A65/A66)</f>
        <v>183.34146341463415</v>
      </c>
      <c r="B67" s="165" t="s">
        <v>89</v>
      </c>
      <c r="C67" s="25" t="s">
        <v>40</v>
      </c>
      <c r="D67" s="168"/>
      <c r="E67" s="168"/>
      <c r="F67" s="168"/>
      <c r="G67" s="172"/>
      <c r="H67" s="168"/>
      <c r="I67" s="172"/>
      <c r="J67" s="168" t="str">
        <f>IF(J65="","",J65/J66)</f>
        <v/>
      </c>
      <c r="K67" s="29"/>
      <c r="L67" s="26"/>
      <c r="M67" s="26"/>
      <c r="N67" s="26"/>
      <c r="O67" s="26"/>
      <c r="P67" s="33" t="s">
        <v>89</v>
      </c>
      <c r="Q67" s="48"/>
      <c r="R67" s="168">
        <f>IF(R65="","",R65/R66)</f>
        <v>183.34146341463415</v>
      </c>
      <c r="S67" s="48"/>
      <c r="T67" s="192" t="e">
        <f>J67-A67</f>
        <v>#VALUE!</v>
      </c>
    </row>
    <row r="68" spans="1:20" x14ac:dyDescent="0.25">
      <c r="A68" s="170">
        <v>22090</v>
      </c>
      <c r="B68" s="49" t="s">
        <v>87</v>
      </c>
      <c r="C68" s="19" t="s">
        <v>36</v>
      </c>
      <c r="D68" s="181"/>
      <c r="E68" s="176">
        <v>2762</v>
      </c>
      <c r="F68" s="176"/>
      <c r="G68" s="176"/>
      <c r="H68" s="176"/>
      <c r="I68" s="176"/>
      <c r="J68" s="176">
        <f>IF(SUM(D68:I68)=0,"",SUM(D68:I68))</f>
        <v>2762</v>
      </c>
      <c r="K68" s="21"/>
      <c r="L68" s="22"/>
      <c r="M68" s="22"/>
      <c r="N68" s="22"/>
      <c r="O68" s="22"/>
      <c r="P68" s="49" t="s">
        <v>87</v>
      </c>
      <c r="Q68" s="48"/>
      <c r="R68" s="170">
        <v>22090</v>
      </c>
      <c r="S68" s="48"/>
      <c r="T68" s="176"/>
    </row>
    <row r="69" spans="1:20" x14ac:dyDescent="0.25">
      <c r="A69" s="170">
        <v>146</v>
      </c>
      <c r="B69" s="162" t="s">
        <v>90</v>
      </c>
      <c r="C69" s="25" t="s">
        <v>38</v>
      </c>
      <c r="D69" s="181"/>
      <c r="E69" s="176">
        <v>14</v>
      </c>
      <c r="F69" s="176"/>
      <c r="G69" s="176"/>
      <c r="H69" s="176"/>
      <c r="I69" s="176"/>
      <c r="J69" s="176">
        <f>IF(SUM(D69:I69)=0,"",SUM(D69:I69))</f>
        <v>14</v>
      </c>
      <c r="K69" s="143">
        <f>IF(COUNTA(D69:I69)=0,"",COUNTA(D69:I69))</f>
        <v>1</v>
      </c>
      <c r="L69" s="199" t="s">
        <v>320</v>
      </c>
      <c r="M69" s="199"/>
      <c r="N69" s="199"/>
      <c r="O69" s="26"/>
      <c r="P69" s="40" t="s">
        <v>90</v>
      </c>
      <c r="Q69" s="48"/>
      <c r="R69" s="170">
        <v>146</v>
      </c>
      <c r="S69" s="48"/>
      <c r="T69" s="176"/>
    </row>
    <row r="70" spans="1:20" x14ac:dyDescent="0.25">
      <c r="A70" s="168">
        <f>IF(A68="","",A68/A69)</f>
        <v>151.30136986301369</v>
      </c>
      <c r="B70" s="163" t="s">
        <v>91</v>
      </c>
      <c r="C70" s="25" t="s">
        <v>40</v>
      </c>
      <c r="D70" s="172"/>
      <c r="E70" s="168">
        <f>IF(E68="","",E68/E69)</f>
        <v>197.28571428571428</v>
      </c>
      <c r="F70" s="168"/>
      <c r="G70" s="168"/>
      <c r="H70" s="172"/>
      <c r="I70" s="172"/>
      <c r="J70" s="168">
        <f>IF(J68="","",J68/J69)</f>
        <v>197.28571428571428</v>
      </c>
      <c r="K70" s="29"/>
      <c r="L70" s="26"/>
      <c r="M70" s="22"/>
      <c r="N70" s="22"/>
      <c r="O70" s="22"/>
      <c r="P70" s="30" t="s">
        <v>91</v>
      </c>
      <c r="Q70" s="48"/>
      <c r="R70" s="168">
        <f>IF(R68="","",R68/R69)</f>
        <v>151.30136986301369</v>
      </c>
      <c r="S70" s="48"/>
      <c r="T70" s="212">
        <f>J70-A70</f>
        <v>45.984344422700588</v>
      </c>
    </row>
    <row r="71" spans="1:20" x14ac:dyDescent="0.25">
      <c r="A71" s="141">
        <v>9211</v>
      </c>
      <c r="B71" s="49" t="s">
        <v>92</v>
      </c>
      <c r="C71" s="19" t="s">
        <v>36</v>
      </c>
      <c r="D71" s="176">
        <v>2349</v>
      </c>
      <c r="E71" s="176"/>
      <c r="F71" s="176"/>
      <c r="G71" s="176"/>
      <c r="H71" s="176"/>
      <c r="I71" s="176"/>
      <c r="J71" s="176">
        <f>IF(SUM(D71:I71)=0,"",SUM(D71:I71))</f>
        <v>2349</v>
      </c>
      <c r="K71" s="21"/>
      <c r="L71" s="48"/>
      <c r="M71" s="48"/>
      <c r="N71" s="48"/>
      <c r="O71" s="48"/>
      <c r="P71" s="49" t="s">
        <v>92</v>
      </c>
      <c r="Q71" s="48"/>
      <c r="R71" s="141">
        <v>9211</v>
      </c>
      <c r="S71" s="48"/>
      <c r="T71" s="176"/>
    </row>
    <row r="72" spans="1:20" x14ac:dyDescent="0.25">
      <c r="A72" s="141">
        <v>61</v>
      </c>
      <c r="B72" s="162" t="s">
        <v>93</v>
      </c>
      <c r="C72" s="25" t="s">
        <v>38</v>
      </c>
      <c r="D72" s="176">
        <v>15</v>
      </c>
      <c r="E72" s="176"/>
      <c r="F72" s="176"/>
      <c r="G72" s="176"/>
      <c r="H72" s="176"/>
      <c r="I72" s="176"/>
      <c r="J72" s="176">
        <f>IF(SUM(D72:I72)=0,"",SUM(D72:I72))</f>
        <v>15</v>
      </c>
      <c r="K72" s="143">
        <f>IF(COUNTA(D72:I72)=0,"",COUNTA(D72:I72))</f>
        <v>1</v>
      </c>
      <c r="L72" s="26" t="s">
        <v>289</v>
      </c>
      <c r="M72" s="26"/>
      <c r="N72" s="26"/>
      <c r="O72" s="26"/>
      <c r="P72" s="40" t="s">
        <v>93</v>
      </c>
      <c r="Q72" s="48"/>
      <c r="R72" s="141">
        <v>61</v>
      </c>
      <c r="S72" s="48"/>
      <c r="T72" s="176"/>
    </row>
    <row r="73" spans="1:20" x14ac:dyDescent="0.25">
      <c r="A73" s="168">
        <f>IF(A71="","",A71/A72)</f>
        <v>151</v>
      </c>
      <c r="B73" s="163" t="s">
        <v>94</v>
      </c>
      <c r="C73" s="25" t="s">
        <v>40</v>
      </c>
      <c r="D73" s="168">
        <f>IF(D71="","",D71/D72)</f>
        <v>156.6</v>
      </c>
      <c r="E73" s="168"/>
      <c r="F73" s="168"/>
      <c r="G73" s="172"/>
      <c r="H73" s="172"/>
      <c r="I73" s="172"/>
      <c r="J73" s="168">
        <f>IF(J71="","",J71/J72)</f>
        <v>156.6</v>
      </c>
      <c r="K73" s="29"/>
      <c r="L73" s="22"/>
      <c r="M73" s="22"/>
      <c r="N73" s="22"/>
      <c r="O73" s="22"/>
      <c r="P73" s="30" t="s">
        <v>94</v>
      </c>
      <c r="Q73" s="48"/>
      <c r="R73" s="168">
        <f>IF(R71="","",R71/R72)</f>
        <v>151</v>
      </c>
      <c r="S73" s="48"/>
      <c r="T73" s="172">
        <f>J73-A73</f>
        <v>5.5999999999999943</v>
      </c>
    </row>
    <row r="74" spans="1:20" x14ac:dyDescent="0.25">
      <c r="A74" s="170">
        <v>971</v>
      </c>
      <c r="B74" s="46" t="s">
        <v>95</v>
      </c>
      <c r="C74" s="19" t="s">
        <v>36</v>
      </c>
      <c r="D74" s="181"/>
      <c r="E74" s="176"/>
      <c r="F74" s="176"/>
      <c r="G74" s="176"/>
      <c r="H74" s="176"/>
      <c r="I74" s="176"/>
      <c r="J74" s="176" t="str">
        <f>IF(SUM(D74:I74)=0,"",SUM(D74:I74))</f>
        <v/>
      </c>
      <c r="K74" s="21"/>
      <c r="L74" s="34"/>
      <c r="M74" s="48"/>
      <c r="N74" s="48"/>
      <c r="O74" s="48"/>
      <c r="P74" s="46" t="s">
        <v>95</v>
      </c>
      <c r="Q74" s="48"/>
      <c r="R74" s="170">
        <v>971</v>
      </c>
      <c r="S74" s="48"/>
      <c r="T74" s="176"/>
    </row>
    <row r="75" spans="1:20" x14ac:dyDescent="0.25">
      <c r="A75" s="170">
        <v>6</v>
      </c>
      <c r="B75" s="164" t="s">
        <v>96</v>
      </c>
      <c r="C75" s="25" t="s">
        <v>38</v>
      </c>
      <c r="D75" s="181"/>
      <c r="E75" s="176"/>
      <c r="F75" s="176"/>
      <c r="G75" s="176"/>
      <c r="H75" s="176"/>
      <c r="I75" s="176"/>
      <c r="J75" s="176" t="str">
        <f>IF(SUM(D75:I75)=0,"",SUM(D75:I75))</f>
        <v/>
      </c>
      <c r="K75" s="143" t="str">
        <f>IF(COUNTA(D75:I75)=0,"",COUNTA(D75:I75))</f>
        <v/>
      </c>
      <c r="L75" s="26"/>
      <c r="M75" s="26"/>
      <c r="N75" s="26"/>
      <c r="O75" s="26"/>
      <c r="P75" s="32" t="s">
        <v>96</v>
      </c>
      <c r="Q75" s="48"/>
      <c r="R75" s="170">
        <v>6</v>
      </c>
      <c r="S75" s="48"/>
      <c r="T75" s="176"/>
    </row>
    <row r="76" spans="1:20" x14ac:dyDescent="0.25">
      <c r="A76" s="168">
        <f>IF(A74="","",A74/A75)</f>
        <v>161.83333333333334</v>
      </c>
      <c r="B76" s="165" t="s">
        <v>97</v>
      </c>
      <c r="C76" s="25" t="s">
        <v>40</v>
      </c>
      <c r="D76" s="172"/>
      <c r="E76" s="172"/>
      <c r="F76" s="172"/>
      <c r="G76" s="172"/>
      <c r="H76" s="172"/>
      <c r="I76" s="172"/>
      <c r="J76" s="168" t="str">
        <f>IF(J74="","",J74/J75)</f>
        <v/>
      </c>
      <c r="K76" s="29"/>
      <c r="L76" s="26"/>
      <c r="M76" s="26"/>
      <c r="N76" s="26"/>
      <c r="O76" s="26"/>
      <c r="P76" s="33" t="s">
        <v>97</v>
      </c>
      <c r="Q76" s="48"/>
      <c r="R76" s="168">
        <f>IF(R74="","",R74/R75)</f>
        <v>161.83333333333334</v>
      </c>
      <c r="S76" s="48"/>
      <c r="T76" s="172" t="e">
        <f>J76-A76</f>
        <v>#VALUE!</v>
      </c>
    </row>
    <row r="77" spans="1:20" x14ac:dyDescent="0.25">
      <c r="A77" s="170">
        <v>5625</v>
      </c>
      <c r="B77" s="46" t="s">
        <v>98</v>
      </c>
      <c r="C77" s="19" t="s">
        <v>36</v>
      </c>
      <c r="D77" s="181"/>
      <c r="E77" s="176"/>
      <c r="F77" s="176"/>
      <c r="G77" s="176"/>
      <c r="H77" s="176"/>
      <c r="I77" s="176"/>
      <c r="J77" s="176" t="str">
        <f>IF(SUM(D77:I77)=0,"",SUM(D77:I77))</f>
        <v/>
      </c>
      <c r="K77" s="21"/>
      <c r="L77" s="22"/>
      <c r="M77" s="22"/>
      <c r="N77" s="22"/>
      <c r="O77" s="22"/>
      <c r="P77" s="46" t="s">
        <v>98</v>
      </c>
      <c r="Q77" s="48"/>
      <c r="R77" s="170">
        <v>5625</v>
      </c>
      <c r="S77" s="48"/>
      <c r="T77" s="176"/>
    </row>
    <row r="78" spans="1:20" x14ac:dyDescent="0.25">
      <c r="A78" s="170">
        <v>31</v>
      </c>
      <c r="B78" s="164" t="s">
        <v>99</v>
      </c>
      <c r="C78" s="25" t="s">
        <v>38</v>
      </c>
      <c r="D78" s="181"/>
      <c r="E78" s="176"/>
      <c r="F78" s="176"/>
      <c r="G78" s="176"/>
      <c r="H78" s="176"/>
      <c r="I78" s="176"/>
      <c r="J78" s="176" t="str">
        <f>IF(SUM(D78:I78)=0,"",SUM(D78:I78))</f>
        <v/>
      </c>
      <c r="K78" s="143" t="str">
        <f>IF(COUNTA(D78:I78)=0,"",COUNTA(D78:I78))</f>
        <v/>
      </c>
      <c r="L78" s="26"/>
      <c r="M78" s="26"/>
      <c r="N78" s="26"/>
      <c r="O78" s="26"/>
      <c r="P78" s="32" t="s">
        <v>99</v>
      </c>
      <c r="Q78" s="48"/>
      <c r="R78" s="170">
        <v>31</v>
      </c>
      <c r="S78" s="48"/>
      <c r="T78" s="176"/>
    </row>
    <row r="79" spans="1:20" x14ac:dyDescent="0.25">
      <c r="A79" s="168">
        <f>IF(A77="","",A77/A78)</f>
        <v>181.45161290322579</v>
      </c>
      <c r="B79" s="165" t="s">
        <v>100</v>
      </c>
      <c r="C79" s="25" t="s">
        <v>40</v>
      </c>
      <c r="D79" s="172"/>
      <c r="E79" s="172"/>
      <c r="F79" s="172"/>
      <c r="G79" s="172"/>
      <c r="H79" s="172"/>
      <c r="I79" s="172"/>
      <c r="J79" s="168" t="str">
        <f>IF(J77="","",J77/J78)</f>
        <v/>
      </c>
      <c r="K79" s="29"/>
      <c r="L79" s="26"/>
      <c r="M79" s="26"/>
      <c r="N79" s="26"/>
      <c r="O79" s="26"/>
      <c r="P79" s="33" t="s">
        <v>100</v>
      </c>
      <c r="Q79" s="48"/>
      <c r="R79" s="168">
        <f>IF(R77="","",R77/R78)</f>
        <v>181.45161290322579</v>
      </c>
      <c r="S79" s="48"/>
      <c r="T79" s="193" t="e">
        <f>J79-A79</f>
        <v>#VALUE!</v>
      </c>
    </row>
    <row r="80" spans="1:20" x14ac:dyDescent="0.25">
      <c r="A80" s="141">
        <v>5017</v>
      </c>
      <c r="B80" s="49" t="s">
        <v>101</v>
      </c>
      <c r="C80" s="19" t="s">
        <v>36</v>
      </c>
      <c r="D80" s="181"/>
      <c r="E80" s="176"/>
      <c r="F80" s="176"/>
      <c r="G80" s="176"/>
      <c r="H80" s="176"/>
      <c r="I80" s="176"/>
      <c r="J80" s="176" t="str">
        <f>IF(SUM(D80:I80)=0,"",SUM(D80:I80))</f>
        <v/>
      </c>
      <c r="K80" s="21"/>
      <c r="L80" s="48"/>
      <c r="M80" s="48"/>
      <c r="N80" s="48"/>
      <c r="O80" s="48"/>
      <c r="P80" s="49" t="s">
        <v>101</v>
      </c>
      <c r="Q80" s="48"/>
      <c r="R80" s="141">
        <v>5017</v>
      </c>
      <c r="S80" s="48"/>
      <c r="T80" s="176"/>
    </row>
    <row r="81" spans="1:20" x14ac:dyDescent="0.25">
      <c r="A81" s="141">
        <v>30</v>
      </c>
      <c r="B81" s="162" t="s">
        <v>102</v>
      </c>
      <c r="C81" s="25" t="s">
        <v>38</v>
      </c>
      <c r="D81" s="181"/>
      <c r="E81" s="176"/>
      <c r="F81" s="176"/>
      <c r="G81" s="176"/>
      <c r="H81" s="176"/>
      <c r="I81" s="176"/>
      <c r="J81" s="176" t="str">
        <f>IF(SUM(D81:I81)=0,"",SUM(D81:I81))</f>
        <v/>
      </c>
      <c r="K81" s="143" t="str">
        <f>IF(COUNTA(D81:I81)=0,"",COUNTA(D81:I81))</f>
        <v/>
      </c>
      <c r="L81" s="26"/>
      <c r="M81" s="26"/>
      <c r="N81" s="26"/>
      <c r="O81" s="26"/>
      <c r="P81" s="40" t="s">
        <v>102</v>
      </c>
      <c r="Q81" s="48"/>
      <c r="R81" s="141">
        <v>30</v>
      </c>
      <c r="S81" s="48"/>
      <c r="T81" s="176"/>
    </row>
    <row r="82" spans="1:20" x14ac:dyDescent="0.25">
      <c r="A82" s="168">
        <f>IF(A80="","",A80/A81)</f>
        <v>167.23333333333332</v>
      </c>
      <c r="B82" s="163" t="s">
        <v>103</v>
      </c>
      <c r="C82" s="25" t="s">
        <v>40</v>
      </c>
      <c r="D82" s="172"/>
      <c r="E82" s="172"/>
      <c r="F82" s="172"/>
      <c r="G82" s="172"/>
      <c r="H82" s="172"/>
      <c r="I82" s="172"/>
      <c r="J82" s="168" t="str">
        <f>IF(J80="","",J80/J81)</f>
        <v/>
      </c>
      <c r="K82" s="29"/>
      <c r="L82" s="26"/>
      <c r="M82" s="26"/>
      <c r="N82" s="26"/>
      <c r="O82" s="26"/>
      <c r="P82" s="30" t="s">
        <v>103</v>
      </c>
      <c r="Q82" s="48"/>
      <c r="R82" s="168">
        <f>IF(R80="","",R80/R81)</f>
        <v>167.23333333333332</v>
      </c>
      <c r="S82" s="48"/>
      <c r="T82" s="172" t="e">
        <f>J82-A82</f>
        <v>#VALUE!</v>
      </c>
    </row>
    <row r="83" spans="1:20" x14ac:dyDescent="0.25">
      <c r="A83" s="141">
        <v>6782</v>
      </c>
      <c r="B83" s="46" t="s">
        <v>104</v>
      </c>
      <c r="C83" s="19" t="s">
        <v>36</v>
      </c>
      <c r="D83" s="181"/>
      <c r="E83" s="176"/>
      <c r="F83" s="176"/>
      <c r="G83" s="176"/>
      <c r="H83" s="176"/>
      <c r="I83" s="176"/>
      <c r="J83" s="176" t="str">
        <f>IF(SUM(D83:I83)=0,"",SUM(D83:I83))</f>
        <v/>
      </c>
      <c r="K83" s="21"/>
      <c r="L83" s="26"/>
      <c r="M83" s="26"/>
      <c r="N83" s="26"/>
      <c r="O83" s="26"/>
      <c r="P83" s="46" t="s">
        <v>104</v>
      </c>
      <c r="Q83" s="48"/>
      <c r="R83" s="141">
        <v>6782</v>
      </c>
      <c r="S83" s="48"/>
      <c r="T83" s="181"/>
    </row>
    <row r="84" spans="1:20" x14ac:dyDescent="0.25">
      <c r="A84" s="143">
        <v>41</v>
      </c>
      <c r="B84" s="164" t="s">
        <v>105</v>
      </c>
      <c r="C84" s="25" t="s">
        <v>38</v>
      </c>
      <c r="D84" s="181"/>
      <c r="E84" s="176"/>
      <c r="F84" s="176"/>
      <c r="G84" s="176"/>
      <c r="H84" s="176"/>
      <c r="I84" s="176"/>
      <c r="J84" s="176" t="str">
        <f>IF(SUM(D84:I84)=0,"",SUM(D84:I84))</f>
        <v/>
      </c>
      <c r="K84" s="143" t="str">
        <f>IF(COUNTA(D84:I84)=0,"",COUNTA(D84:I84))</f>
        <v/>
      </c>
      <c r="L84" s="26"/>
      <c r="M84" s="26"/>
      <c r="N84" s="26"/>
      <c r="O84" s="26"/>
      <c r="P84" s="32" t="s">
        <v>105</v>
      </c>
      <c r="Q84" s="48"/>
      <c r="R84" s="143">
        <v>41</v>
      </c>
      <c r="S84" s="48"/>
      <c r="T84" s="176"/>
    </row>
    <row r="85" spans="1:20" x14ac:dyDescent="0.25">
      <c r="A85" s="168">
        <f>IF(A83="","",A83/A84)</f>
        <v>165.41463414634146</v>
      </c>
      <c r="B85" s="165" t="s">
        <v>106</v>
      </c>
      <c r="C85" s="25" t="s">
        <v>40</v>
      </c>
      <c r="D85" s="172"/>
      <c r="E85" s="172"/>
      <c r="F85" s="172"/>
      <c r="G85" s="172"/>
      <c r="H85" s="172"/>
      <c r="I85" s="172"/>
      <c r="J85" s="168" t="str">
        <f>IF(J83="","",J83/J84)</f>
        <v/>
      </c>
      <c r="K85" s="29"/>
      <c r="L85" s="26"/>
      <c r="M85" s="26"/>
      <c r="N85" s="26"/>
      <c r="O85" s="26"/>
      <c r="P85" s="33" t="s">
        <v>106</v>
      </c>
      <c r="Q85" s="48"/>
      <c r="R85" s="168">
        <f>IF(R83="","",R83/R84)</f>
        <v>165.41463414634146</v>
      </c>
      <c r="S85" s="48"/>
      <c r="T85" s="172"/>
    </row>
    <row r="86" spans="1:20" x14ac:dyDescent="0.25">
      <c r="A86" s="170">
        <v>9650</v>
      </c>
      <c r="B86" s="49" t="s">
        <v>107</v>
      </c>
      <c r="C86" s="19" t="s">
        <v>36</v>
      </c>
      <c r="D86" s="181"/>
      <c r="E86" s="176"/>
      <c r="F86" s="176"/>
      <c r="G86" s="176"/>
      <c r="H86" s="176"/>
      <c r="I86" s="176"/>
      <c r="J86" s="176" t="str">
        <f>IF(SUM(D86:I86)=0,"",SUM(D86:I86))</f>
        <v/>
      </c>
      <c r="K86" s="21"/>
      <c r="L86" s="26"/>
      <c r="M86" s="26"/>
      <c r="N86" s="26"/>
      <c r="O86" s="26"/>
      <c r="P86" s="49" t="s">
        <v>107</v>
      </c>
      <c r="Q86" s="48"/>
      <c r="R86" s="170">
        <v>9650</v>
      </c>
      <c r="S86" s="48"/>
      <c r="T86" s="176"/>
    </row>
    <row r="87" spans="1:20" x14ac:dyDescent="0.25">
      <c r="A87" s="170">
        <v>70</v>
      </c>
      <c r="B87" s="162" t="s">
        <v>108</v>
      </c>
      <c r="C87" s="25" t="s">
        <v>38</v>
      </c>
      <c r="D87" s="181"/>
      <c r="E87" s="176"/>
      <c r="F87" s="176"/>
      <c r="G87" s="176"/>
      <c r="H87" s="176"/>
      <c r="I87" s="176"/>
      <c r="J87" s="176" t="str">
        <f>IF(SUM(D87:I87)=0,"",SUM(D87:I87))</f>
        <v/>
      </c>
      <c r="K87" s="143" t="str">
        <f>IF(COUNTA(D87:I87)=0,"",COUNTA(D87:I87))</f>
        <v/>
      </c>
      <c r="L87" s="26"/>
      <c r="M87" s="26"/>
      <c r="N87" s="26"/>
      <c r="O87" s="26"/>
      <c r="P87" s="40" t="s">
        <v>108</v>
      </c>
      <c r="Q87" s="48"/>
      <c r="R87" s="170">
        <v>70</v>
      </c>
      <c r="S87" s="48"/>
      <c r="T87" s="176"/>
    </row>
    <row r="88" spans="1:20" x14ac:dyDescent="0.25">
      <c r="A88" s="168">
        <f>IF(A86="","",A86/A87)</f>
        <v>137.85714285714286</v>
      </c>
      <c r="B88" s="163" t="s">
        <v>109</v>
      </c>
      <c r="C88" s="25" t="s">
        <v>40</v>
      </c>
      <c r="D88" s="172"/>
      <c r="E88" s="172"/>
      <c r="F88" s="172"/>
      <c r="G88" s="168"/>
      <c r="H88" s="172"/>
      <c r="I88" s="172"/>
      <c r="J88" s="168" t="str">
        <f>IF(J86="","",J86/J87)</f>
        <v/>
      </c>
      <c r="K88" s="29"/>
      <c r="L88" s="22"/>
      <c r="M88" s="22"/>
      <c r="N88" s="22"/>
      <c r="O88" s="22"/>
      <c r="P88" s="30" t="s">
        <v>109</v>
      </c>
      <c r="Q88" s="48"/>
      <c r="R88" s="168">
        <f>IF(R86="","",R86/R87)</f>
        <v>137.85714285714286</v>
      </c>
      <c r="S88" s="48"/>
      <c r="T88" s="172" t="e">
        <f>J88-A88</f>
        <v>#VALUE!</v>
      </c>
    </row>
    <row r="89" spans="1:20" x14ac:dyDescent="0.25">
      <c r="A89" s="143">
        <v>11179</v>
      </c>
      <c r="B89" s="49" t="s">
        <v>110</v>
      </c>
      <c r="C89" s="19" t="s">
        <v>36</v>
      </c>
      <c r="D89" s="170"/>
      <c r="E89" s="176"/>
      <c r="F89" s="176"/>
      <c r="G89" s="176"/>
      <c r="H89" s="176"/>
      <c r="I89" s="176"/>
      <c r="J89" s="176" t="str">
        <f>IF(SUM(D89:I89)=0,"",SUM(D89:I89))</f>
        <v/>
      </c>
      <c r="K89" s="21"/>
      <c r="L89" s="26"/>
      <c r="M89" s="26"/>
      <c r="N89" s="26"/>
      <c r="O89" s="26"/>
      <c r="P89" s="49" t="s">
        <v>110</v>
      </c>
      <c r="Q89" s="48"/>
      <c r="R89" s="143">
        <v>11179</v>
      </c>
      <c r="S89" s="48"/>
      <c r="T89" s="176"/>
    </row>
    <row r="90" spans="1:20" x14ac:dyDescent="0.25">
      <c r="A90" s="143">
        <v>73</v>
      </c>
      <c r="B90" s="162" t="s">
        <v>111</v>
      </c>
      <c r="C90" s="25" t="s">
        <v>38</v>
      </c>
      <c r="D90" s="176"/>
      <c r="E90" s="176"/>
      <c r="F90" s="176"/>
      <c r="G90" s="176"/>
      <c r="H90" s="176"/>
      <c r="I90" s="176"/>
      <c r="J90" s="176" t="str">
        <f>IF(SUM(D90:I90)=0,"",SUM(D90:I90))</f>
        <v/>
      </c>
      <c r="K90" s="143" t="str">
        <f>IF(COUNTA(D90:I90)=0,"",COUNTA(D90:I90))</f>
        <v/>
      </c>
      <c r="L90" s="26"/>
      <c r="M90" s="26"/>
      <c r="N90" s="26"/>
      <c r="O90" s="26"/>
      <c r="P90" s="40" t="s">
        <v>111</v>
      </c>
      <c r="Q90" s="48"/>
      <c r="R90" s="143">
        <v>73</v>
      </c>
      <c r="S90" s="48"/>
      <c r="T90" s="176"/>
    </row>
    <row r="91" spans="1:20" x14ac:dyDescent="0.25">
      <c r="A91" s="168">
        <f>IF(A89="","",A89/A90)</f>
        <v>153.13698630136986</v>
      </c>
      <c r="B91" s="163" t="s">
        <v>112</v>
      </c>
      <c r="C91" s="25" t="s">
        <v>40</v>
      </c>
      <c r="D91" s="172"/>
      <c r="E91" s="172"/>
      <c r="F91" s="172"/>
      <c r="G91" s="172"/>
      <c r="H91" s="172"/>
      <c r="I91" s="172"/>
      <c r="J91" s="168" t="str">
        <f>IF(J89="","",J89/J90)</f>
        <v/>
      </c>
      <c r="K91" s="29"/>
      <c r="L91" s="26"/>
      <c r="M91" s="26"/>
      <c r="N91" s="26"/>
      <c r="O91" s="26"/>
      <c r="P91" s="30" t="s">
        <v>112</v>
      </c>
      <c r="Q91" s="48"/>
      <c r="R91" s="168">
        <f>IF(R89="","",R89/R90)</f>
        <v>153.13698630136986</v>
      </c>
      <c r="S91" s="48"/>
      <c r="T91" s="193" t="e">
        <f>J91-A91</f>
        <v>#VALUE!</v>
      </c>
    </row>
    <row r="92" spans="1:20" x14ac:dyDescent="0.25">
      <c r="A92" s="141">
        <v>12268</v>
      </c>
      <c r="B92" s="49" t="s">
        <v>113</v>
      </c>
      <c r="C92" s="19" t="s">
        <v>36</v>
      </c>
      <c r="D92" s="176">
        <v>2227</v>
      </c>
      <c r="E92" s="176"/>
      <c r="F92" s="176"/>
      <c r="G92" s="176"/>
      <c r="H92" s="176"/>
      <c r="I92" s="176"/>
      <c r="J92" s="176">
        <f>IF(SUM(D92:I92)=0,"",SUM(D92:I92))</f>
        <v>2227</v>
      </c>
      <c r="K92" s="21"/>
      <c r="L92" s="26"/>
      <c r="M92" s="26"/>
      <c r="N92" s="26"/>
      <c r="O92" s="26"/>
      <c r="P92" s="49" t="s">
        <v>113</v>
      </c>
      <c r="Q92" s="48"/>
      <c r="R92" s="141">
        <v>12268</v>
      </c>
      <c r="S92" s="48"/>
      <c r="T92" s="176"/>
    </row>
    <row r="93" spans="1:20" x14ac:dyDescent="0.25">
      <c r="A93" s="141">
        <v>73</v>
      </c>
      <c r="B93" s="162" t="s">
        <v>114</v>
      </c>
      <c r="C93" s="25" t="s">
        <v>38</v>
      </c>
      <c r="D93" s="176">
        <v>15</v>
      </c>
      <c r="E93" s="176"/>
      <c r="F93" s="176"/>
      <c r="G93" s="176"/>
      <c r="H93" s="176"/>
      <c r="I93" s="176"/>
      <c r="J93" s="176">
        <f>IF(SUM(D93:I93)=0,"",SUM(D93:I93))</f>
        <v>15</v>
      </c>
      <c r="K93" s="143">
        <f>IF(COUNTA(D93:I93)=0,"",COUNTA(D93:I93))</f>
        <v>1</v>
      </c>
      <c r="L93" s="26" t="s">
        <v>290</v>
      </c>
      <c r="M93" s="26"/>
      <c r="N93" s="26"/>
      <c r="O93" s="26"/>
      <c r="P93" s="40" t="s">
        <v>114</v>
      </c>
      <c r="Q93" s="48"/>
      <c r="R93" s="141">
        <v>73</v>
      </c>
      <c r="S93" s="48"/>
      <c r="T93" s="176"/>
    </row>
    <row r="94" spans="1:20" x14ac:dyDescent="0.25">
      <c r="A94" s="168">
        <f>IF(A92="","",A92/A93)</f>
        <v>168.05479452054794</v>
      </c>
      <c r="B94" s="163" t="s">
        <v>115</v>
      </c>
      <c r="C94" s="25" t="s">
        <v>40</v>
      </c>
      <c r="D94" s="168">
        <f>IF(D92="","",D92/D93)</f>
        <v>148.46666666666667</v>
      </c>
      <c r="E94" s="172"/>
      <c r="F94" s="172"/>
      <c r="G94" s="172"/>
      <c r="H94" s="172"/>
      <c r="I94" s="172"/>
      <c r="J94" s="168">
        <f>IF(J92="","",J92/J93)</f>
        <v>148.46666666666667</v>
      </c>
      <c r="K94" s="29"/>
      <c r="L94" s="26"/>
      <c r="M94" s="26"/>
      <c r="N94" s="26"/>
      <c r="O94" s="26"/>
      <c r="P94" s="30" t="s">
        <v>115</v>
      </c>
      <c r="Q94" s="48"/>
      <c r="R94" s="168">
        <f>IF(R92="","",R92/R93)</f>
        <v>168.05479452054794</v>
      </c>
      <c r="S94" s="48"/>
      <c r="T94" s="172">
        <f>J94-A94</f>
        <v>-19.588127853881275</v>
      </c>
    </row>
    <row r="95" spans="1:20" x14ac:dyDescent="0.25">
      <c r="A95" s="170">
        <v>31460</v>
      </c>
      <c r="B95" s="46" t="s">
        <v>113</v>
      </c>
      <c r="C95" s="19" t="s">
        <v>36</v>
      </c>
      <c r="D95" s="176">
        <v>2796</v>
      </c>
      <c r="E95" s="176">
        <v>2739</v>
      </c>
      <c r="F95" s="176"/>
      <c r="G95" s="176"/>
      <c r="H95" s="176"/>
      <c r="I95" s="176"/>
      <c r="J95" s="176">
        <f>IF(SUM(D95:I95)=0,"",SUM(D95:I95))</f>
        <v>5535</v>
      </c>
      <c r="K95" s="21"/>
      <c r="L95" s="22"/>
      <c r="M95" s="23"/>
      <c r="N95" s="23"/>
      <c r="O95" s="23"/>
      <c r="P95" s="46" t="s">
        <v>113</v>
      </c>
      <c r="Q95" s="48"/>
      <c r="R95" s="170">
        <v>31460</v>
      </c>
      <c r="S95" s="48"/>
      <c r="T95" s="176"/>
    </row>
    <row r="96" spans="1:20" x14ac:dyDescent="0.25">
      <c r="A96" s="170">
        <v>164</v>
      </c>
      <c r="B96" s="164" t="s">
        <v>116</v>
      </c>
      <c r="C96" s="25" t="s">
        <v>38</v>
      </c>
      <c r="D96" s="176">
        <v>15</v>
      </c>
      <c r="E96" s="176">
        <v>14</v>
      </c>
      <c r="F96" s="176"/>
      <c r="G96" s="176"/>
      <c r="H96" s="176"/>
      <c r="I96" s="176"/>
      <c r="J96" s="176">
        <f>IF(SUM(D96:I96)=0,"",SUM(D96:I96))</f>
        <v>29</v>
      </c>
      <c r="K96" s="143">
        <f>IF(COUNTA(D96:I96)=0,"",COUNTA(D96:I96))</f>
        <v>2</v>
      </c>
      <c r="L96" s="199" t="s">
        <v>306</v>
      </c>
      <c r="M96" s="199"/>
      <c r="N96" s="199"/>
      <c r="O96" s="22"/>
      <c r="P96" s="32" t="s">
        <v>116</v>
      </c>
      <c r="Q96" s="48"/>
      <c r="R96" s="170">
        <v>164</v>
      </c>
      <c r="S96" s="48"/>
      <c r="T96" s="176"/>
    </row>
    <row r="97" spans="1:20" x14ac:dyDescent="0.25">
      <c r="A97" s="168">
        <f>IF(A95="","",A95/A96)</f>
        <v>191.82926829268294</v>
      </c>
      <c r="B97" s="165" t="s">
        <v>117</v>
      </c>
      <c r="C97" s="25" t="s">
        <v>40</v>
      </c>
      <c r="D97" s="168">
        <f>IF(D95="","",D95/D96)</f>
        <v>186.4</v>
      </c>
      <c r="E97" s="168">
        <f>IF(E95="","",E95/E96)</f>
        <v>195.64285714285714</v>
      </c>
      <c r="F97" s="172"/>
      <c r="G97" s="172"/>
      <c r="H97" s="172"/>
      <c r="I97" s="168"/>
      <c r="J97" s="168">
        <f>IF(J95="","",J95/J96)</f>
        <v>190.86206896551724</v>
      </c>
      <c r="K97" s="29"/>
      <c r="L97" s="50"/>
      <c r="M97" s="51"/>
      <c r="N97" s="52"/>
      <c r="O97" s="53"/>
      <c r="P97" s="33" t="s">
        <v>117</v>
      </c>
      <c r="Q97" s="48"/>
      <c r="R97" s="168">
        <f>IF(R95="","",R95/R96)</f>
        <v>191.82926829268294</v>
      </c>
      <c r="S97" s="48"/>
      <c r="T97" s="172">
        <f>J97-A97</f>
        <v>-0.96719932716570156</v>
      </c>
    </row>
    <row r="98" spans="1:20" x14ac:dyDescent="0.25">
      <c r="A98" s="141">
        <v>32333</v>
      </c>
      <c r="B98" s="49" t="s">
        <v>113</v>
      </c>
      <c r="C98" s="19" t="s">
        <v>36</v>
      </c>
      <c r="D98" s="176"/>
      <c r="E98" s="176">
        <v>2439</v>
      </c>
      <c r="F98" s="176"/>
      <c r="G98" s="176"/>
      <c r="H98" s="176"/>
      <c r="I98" s="176"/>
      <c r="J98" s="176">
        <f>IF(SUM(D98:I98)=0,"",SUM(D98:I98))</f>
        <v>2439</v>
      </c>
      <c r="K98" s="21"/>
      <c r="L98" s="48"/>
      <c r="M98" s="48"/>
      <c r="N98" s="48"/>
      <c r="O98" s="48"/>
      <c r="P98" s="49" t="s">
        <v>113</v>
      </c>
      <c r="Q98" s="48"/>
      <c r="R98" s="141">
        <v>32333</v>
      </c>
      <c r="S98" s="48"/>
      <c r="T98" s="176"/>
    </row>
    <row r="99" spans="1:20" x14ac:dyDescent="0.25">
      <c r="A99" s="141">
        <v>185</v>
      </c>
      <c r="B99" s="162" t="s">
        <v>118</v>
      </c>
      <c r="C99" s="25" t="s">
        <v>38</v>
      </c>
      <c r="D99" s="176"/>
      <c r="E99" s="176">
        <v>14</v>
      </c>
      <c r="F99" s="176"/>
      <c r="G99" s="176"/>
      <c r="H99" s="176"/>
      <c r="I99" s="176"/>
      <c r="J99" s="176">
        <f>IF(SUM(D99:I99)=0,"",SUM(D99:I99))</f>
        <v>14</v>
      </c>
      <c r="K99" s="143">
        <f>IF(COUNTA(D99:I99)=0,"",COUNTA(D99:I99))</f>
        <v>1</v>
      </c>
      <c r="L99" s="199" t="s">
        <v>307</v>
      </c>
      <c r="M99" s="199"/>
      <c r="N99" s="199"/>
      <c r="O99" s="26"/>
      <c r="P99" s="40" t="s">
        <v>118</v>
      </c>
      <c r="Q99" s="48"/>
      <c r="R99" s="141">
        <v>185</v>
      </c>
      <c r="S99" s="48"/>
      <c r="T99" s="176"/>
    </row>
    <row r="100" spans="1:20" x14ac:dyDescent="0.25">
      <c r="A100" s="168">
        <f>IF(A98="","",A98/A99)</f>
        <v>174.77297297297298</v>
      </c>
      <c r="B100" s="163" t="s">
        <v>119</v>
      </c>
      <c r="C100" s="25" t="s">
        <v>40</v>
      </c>
      <c r="D100" s="168"/>
      <c r="E100" s="168">
        <f>IF(E98="","",E98/E99)</f>
        <v>174.21428571428572</v>
      </c>
      <c r="F100" s="168"/>
      <c r="G100" s="172"/>
      <c r="H100" s="172"/>
      <c r="I100" s="172"/>
      <c r="J100" s="168">
        <f>IF(J98="","",J98/J99)</f>
        <v>174.21428571428572</v>
      </c>
      <c r="K100" s="29"/>
      <c r="L100" s="199" t="s">
        <v>308</v>
      </c>
      <c r="M100" s="199"/>
      <c r="N100" s="199"/>
      <c r="O100" s="26"/>
      <c r="P100" s="30" t="s">
        <v>119</v>
      </c>
      <c r="Q100" s="48"/>
      <c r="R100" s="168">
        <f>IF(R98="","",R98/R99)</f>
        <v>174.77297297297298</v>
      </c>
      <c r="S100" s="48"/>
      <c r="T100" s="172">
        <f>J100-A100</f>
        <v>-0.55868725868725733</v>
      </c>
    </row>
    <row r="101" spans="1:20" x14ac:dyDescent="0.25">
      <c r="A101" s="141">
        <v>8794</v>
      </c>
      <c r="B101" s="49" t="s">
        <v>120</v>
      </c>
      <c r="C101" s="19" t="s">
        <v>36</v>
      </c>
      <c r="D101" s="181"/>
      <c r="E101" s="176"/>
      <c r="F101" s="176"/>
      <c r="G101" s="176"/>
      <c r="H101" s="176"/>
      <c r="I101" s="176"/>
      <c r="J101" s="176" t="str">
        <f>IF(SUM(D101:I101)=0,"",SUM(D101:I101))</f>
        <v/>
      </c>
      <c r="K101" s="21"/>
      <c r="L101" s="26"/>
      <c r="M101" s="26"/>
      <c r="N101" s="26"/>
      <c r="O101" s="26"/>
      <c r="P101" s="49" t="s">
        <v>120</v>
      </c>
      <c r="Q101" s="48"/>
      <c r="R101" s="141">
        <v>8794</v>
      </c>
      <c r="S101" s="48"/>
      <c r="T101" s="176"/>
    </row>
    <row r="102" spans="1:20" x14ac:dyDescent="0.25">
      <c r="A102" s="141">
        <v>51</v>
      </c>
      <c r="B102" s="162" t="s">
        <v>121</v>
      </c>
      <c r="C102" s="25" t="s">
        <v>38</v>
      </c>
      <c r="D102" s="181"/>
      <c r="E102" s="176"/>
      <c r="F102" s="176"/>
      <c r="G102" s="176"/>
      <c r="H102" s="176"/>
      <c r="I102" s="176"/>
      <c r="J102" s="176" t="str">
        <f>IF(SUM(D102:I102)=0,"",SUM(D102:I102))</f>
        <v/>
      </c>
      <c r="K102" s="143" t="str">
        <f>IF(COUNTA(D102:I102)=0,"",COUNTA(D102:I102))</f>
        <v/>
      </c>
      <c r="L102" s="26"/>
      <c r="M102" s="26"/>
      <c r="N102" s="26"/>
      <c r="O102" s="26"/>
      <c r="P102" s="40" t="s">
        <v>121</v>
      </c>
      <c r="Q102" s="48"/>
      <c r="R102" s="141">
        <v>51</v>
      </c>
      <c r="S102" s="48"/>
      <c r="T102" s="176"/>
    </row>
    <row r="103" spans="1:20" x14ac:dyDescent="0.25">
      <c r="A103" s="168">
        <f>IF(A101="","",A101/A102)</f>
        <v>172.43137254901961</v>
      </c>
      <c r="B103" s="163" t="s">
        <v>122</v>
      </c>
      <c r="C103" s="25" t="s">
        <v>40</v>
      </c>
      <c r="D103" s="172"/>
      <c r="E103" s="168"/>
      <c r="F103" s="168"/>
      <c r="G103" s="172"/>
      <c r="H103" s="172"/>
      <c r="I103" s="172"/>
      <c r="J103" s="168" t="str">
        <f>IF(J101="","",J101/J102)</f>
        <v/>
      </c>
      <c r="K103" s="29"/>
      <c r="L103" s="26"/>
      <c r="M103" s="26"/>
      <c r="N103" s="26"/>
      <c r="O103" s="26"/>
      <c r="P103" s="30" t="s">
        <v>122</v>
      </c>
      <c r="Q103" s="48"/>
      <c r="R103" s="168">
        <f>IF(R101="","",R101/R102)</f>
        <v>172.43137254901961</v>
      </c>
      <c r="S103" s="48"/>
      <c r="T103" s="172" t="e">
        <f>J103-A103</f>
        <v>#VALUE!</v>
      </c>
    </row>
    <row r="104" spans="1:20" x14ac:dyDescent="0.25">
      <c r="A104" s="141">
        <v>15266</v>
      </c>
      <c r="B104" s="49" t="s">
        <v>123</v>
      </c>
      <c r="C104" s="19" t="s">
        <v>36</v>
      </c>
      <c r="D104" s="181"/>
      <c r="E104" s="176"/>
      <c r="F104" s="176"/>
      <c r="G104" s="176"/>
      <c r="H104" s="176"/>
      <c r="I104" s="176"/>
      <c r="J104" s="176" t="str">
        <f>IF(SUM(D104:I104)=0,"",SUM(D104:I104))</f>
        <v/>
      </c>
      <c r="K104" s="21"/>
      <c r="L104" s="26"/>
      <c r="M104" s="26"/>
      <c r="N104" s="26"/>
      <c r="O104" s="26"/>
      <c r="P104" s="49" t="s">
        <v>123</v>
      </c>
      <c r="Q104" s="48"/>
      <c r="R104" s="141">
        <v>15266</v>
      </c>
      <c r="S104" s="48"/>
      <c r="T104" s="176"/>
    </row>
    <row r="105" spans="1:20" x14ac:dyDescent="0.25">
      <c r="A105" s="141">
        <v>94</v>
      </c>
      <c r="B105" s="162" t="s">
        <v>124</v>
      </c>
      <c r="C105" s="25" t="s">
        <v>38</v>
      </c>
      <c r="D105" s="181"/>
      <c r="E105" s="176"/>
      <c r="F105" s="176"/>
      <c r="G105" s="176"/>
      <c r="H105" s="176"/>
      <c r="I105" s="176"/>
      <c r="J105" s="176" t="str">
        <f>IF(SUM(D105:I105)=0,"",SUM(D105:I105))</f>
        <v/>
      </c>
      <c r="K105" s="143" t="str">
        <f>IF(COUNTA(D105:I105)=0,"",COUNTA(D105:I105))</f>
        <v/>
      </c>
      <c r="L105" s="26"/>
      <c r="M105" s="26"/>
      <c r="N105" s="26"/>
      <c r="O105" s="26"/>
      <c r="P105" s="40" t="s">
        <v>124</v>
      </c>
      <c r="Q105" s="48"/>
      <c r="R105" s="141">
        <v>94</v>
      </c>
      <c r="S105" s="48"/>
      <c r="T105" s="176"/>
    </row>
    <row r="106" spans="1:20" x14ac:dyDescent="0.25">
      <c r="A106" s="168">
        <f>IF(A104="","",A104/A105)</f>
        <v>162.40425531914894</v>
      </c>
      <c r="B106" s="163" t="s">
        <v>125</v>
      </c>
      <c r="C106" s="25" t="s">
        <v>40</v>
      </c>
      <c r="D106" s="172"/>
      <c r="E106" s="172"/>
      <c r="F106" s="168"/>
      <c r="G106" s="172"/>
      <c r="H106" s="172"/>
      <c r="I106" s="172"/>
      <c r="J106" s="168" t="str">
        <f>IF(J104="","",J104/J105)</f>
        <v/>
      </c>
      <c r="K106" s="29"/>
      <c r="L106" s="26"/>
      <c r="M106" s="26"/>
      <c r="N106" s="26"/>
      <c r="O106" s="26"/>
      <c r="P106" s="30" t="s">
        <v>125</v>
      </c>
      <c r="Q106" s="48"/>
      <c r="R106" s="168">
        <f>IF(R104="","",R104/R105)</f>
        <v>162.40425531914894</v>
      </c>
      <c r="S106" s="48"/>
      <c r="T106" s="192" t="e">
        <f>J106-A106</f>
        <v>#VALUE!</v>
      </c>
    </row>
    <row r="107" spans="1:20" x14ac:dyDescent="0.25">
      <c r="A107" s="170">
        <v>4642</v>
      </c>
      <c r="B107" s="46" t="s">
        <v>126</v>
      </c>
      <c r="C107" s="19" t="s">
        <v>36</v>
      </c>
      <c r="D107" s="181"/>
      <c r="E107" s="176"/>
      <c r="F107" s="176"/>
      <c r="G107" s="176"/>
      <c r="H107" s="176"/>
      <c r="I107" s="176"/>
      <c r="J107" s="176" t="str">
        <f>IF(SUM(D107:I107)=0,"",SUM(D107:I107))</f>
        <v/>
      </c>
      <c r="K107" s="21"/>
      <c r="L107" s="26"/>
      <c r="M107" s="26"/>
      <c r="N107" s="26"/>
      <c r="O107" s="26"/>
      <c r="P107" s="46" t="s">
        <v>126</v>
      </c>
      <c r="Q107" s="48"/>
      <c r="R107" s="170">
        <v>4642</v>
      </c>
      <c r="S107" s="48"/>
      <c r="T107" s="181" t="s">
        <v>127</v>
      </c>
    </row>
    <row r="108" spans="1:20" x14ac:dyDescent="0.25">
      <c r="A108" s="170">
        <v>30</v>
      </c>
      <c r="B108" s="164" t="s">
        <v>128</v>
      </c>
      <c r="C108" s="25" t="s">
        <v>38</v>
      </c>
      <c r="D108" s="181"/>
      <c r="E108" s="176"/>
      <c r="F108" s="176"/>
      <c r="G108" s="176"/>
      <c r="H108" s="176"/>
      <c r="I108" s="176"/>
      <c r="J108" s="176" t="str">
        <f>IF(SUM(D108:I108)=0,"",SUM(D108:I108))</f>
        <v/>
      </c>
      <c r="K108" s="143" t="str">
        <f>IF(COUNTA(D108:I108)=0,"",COUNTA(D108:I108))</f>
        <v/>
      </c>
      <c r="L108" s="26"/>
      <c r="M108" s="27"/>
      <c r="N108" s="27"/>
      <c r="O108" s="27"/>
      <c r="P108" s="32" t="s">
        <v>128</v>
      </c>
      <c r="Q108" s="48"/>
      <c r="R108" s="170">
        <v>30</v>
      </c>
      <c r="S108" s="48"/>
      <c r="T108" s="181"/>
    </row>
    <row r="109" spans="1:20" x14ac:dyDescent="0.25">
      <c r="A109" s="168">
        <f>IF(A107="","",A107/A108)</f>
        <v>154.73333333333332</v>
      </c>
      <c r="B109" s="165" t="s">
        <v>129</v>
      </c>
      <c r="C109" s="25" t="s">
        <v>40</v>
      </c>
      <c r="D109" s="172"/>
      <c r="E109" s="172"/>
      <c r="F109" s="172"/>
      <c r="G109" s="172"/>
      <c r="H109" s="172"/>
      <c r="I109" s="172"/>
      <c r="J109" s="168" t="str">
        <f>IF(J107="","",J107/J108)</f>
        <v/>
      </c>
      <c r="K109" s="29"/>
      <c r="L109" s="50"/>
      <c r="M109" s="51"/>
      <c r="N109" s="51"/>
      <c r="O109" s="54"/>
      <c r="P109" s="32" t="s">
        <v>129</v>
      </c>
      <c r="Q109" s="48"/>
      <c r="R109" s="168">
        <f>IF(R107="","",R107/R108)</f>
        <v>154.73333333333332</v>
      </c>
      <c r="S109" s="48"/>
      <c r="T109" s="172"/>
    </row>
    <row r="110" spans="1:20" x14ac:dyDescent="0.25">
      <c r="A110" s="141">
        <v>1761</v>
      </c>
      <c r="B110" s="49" t="s">
        <v>130</v>
      </c>
      <c r="C110" s="19" t="s">
        <v>36</v>
      </c>
      <c r="D110" s="181"/>
      <c r="E110" s="181"/>
      <c r="F110" s="181"/>
      <c r="G110" s="181"/>
      <c r="H110" s="181"/>
      <c r="I110" s="181"/>
      <c r="J110" s="176" t="str">
        <f>IF(SUM(D110:I110)=0,"",SUM(D110:I110))</f>
        <v/>
      </c>
      <c r="K110" s="21"/>
      <c r="L110" s="26"/>
      <c r="M110" s="26"/>
      <c r="N110" s="26"/>
      <c r="O110" s="26"/>
      <c r="P110" s="55" t="s">
        <v>130</v>
      </c>
      <c r="Q110" s="48"/>
      <c r="R110" s="141">
        <v>1761</v>
      </c>
      <c r="S110" s="48"/>
      <c r="T110" s="176"/>
    </row>
    <row r="111" spans="1:20" x14ac:dyDescent="0.25">
      <c r="A111" s="141">
        <v>14</v>
      </c>
      <c r="B111" s="162" t="s">
        <v>131</v>
      </c>
      <c r="C111" s="25" t="s">
        <v>38</v>
      </c>
      <c r="D111" s="181"/>
      <c r="E111" s="181"/>
      <c r="F111" s="181"/>
      <c r="G111" s="181"/>
      <c r="H111" s="181"/>
      <c r="I111" s="181"/>
      <c r="J111" s="176" t="str">
        <f>IF(SUM(D111:I111)=0,"",SUM(D111:I111))</f>
        <v/>
      </c>
      <c r="K111" s="143" t="str">
        <f>IF(COUNTA(D111:I111)=0,"",COUNTA(D111:I111))</f>
        <v/>
      </c>
      <c r="L111" s="26"/>
      <c r="M111" s="27"/>
      <c r="N111" s="27"/>
      <c r="O111" s="27"/>
      <c r="P111" s="40" t="s">
        <v>131</v>
      </c>
      <c r="Q111" s="48"/>
      <c r="R111" s="141">
        <v>14</v>
      </c>
      <c r="S111" s="48"/>
      <c r="T111" s="176"/>
    </row>
    <row r="112" spans="1:20" x14ac:dyDescent="0.25">
      <c r="A112" s="168">
        <f>IF(A110="","",A110/A111)</f>
        <v>125.78571428571429</v>
      </c>
      <c r="B112" s="163" t="s">
        <v>132</v>
      </c>
      <c r="C112" s="25" t="s">
        <v>40</v>
      </c>
      <c r="D112" s="172"/>
      <c r="E112" s="172"/>
      <c r="F112" s="172"/>
      <c r="G112" s="172"/>
      <c r="H112" s="172"/>
      <c r="I112" s="172"/>
      <c r="J112" s="168" t="str">
        <f>IF(J110="","",J110/J111)</f>
        <v/>
      </c>
      <c r="K112" s="29"/>
      <c r="L112" s="56"/>
      <c r="M112" s="57"/>
      <c r="N112" s="57"/>
      <c r="O112" s="58"/>
      <c r="P112" s="30" t="s">
        <v>132</v>
      </c>
      <c r="Q112" s="48"/>
      <c r="R112" s="168">
        <f>IF(R110="","",R110/R111)</f>
        <v>125.78571428571429</v>
      </c>
      <c r="S112" s="48"/>
      <c r="T112" s="172" t="e">
        <f>J112-A112</f>
        <v>#VALUE!</v>
      </c>
    </row>
    <row r="113" spans="1:20" x14ac:dyDescent="0.25">
      <c r="A113" s="170">
        <v>8566</v>
      </c>
      <c r="B113" s="46" t="s">
        <v>133</v>
      </c>
      <c r="C113" s="19" t="s">
        <v>36</v>
      </c>
      <c r="D113" s="181"/>
      <c r="E113" s="176"/>
      <c r="F113" s="176"/>
      <c r="G113" s="176"/>
      <c r="H113" s="176"/>
      <c r="I113" s="176"/>
      <c r="J113" s="176" t="str">
        <f>IF(SUM(D113:I113)=0,"",SUM(D113:I113))</f>
        <v/>
      </c>
      <c r="K113" s="21"/>
      <c r="L113" s="34"/>
      <c r="M113" s="48"/>
      <c r="N113" s="48"/>
      <c r="O113" s="48"/>
      <c r="P113" s="46" t="s">
        <v>133</v>
      </c>
      <c r="Q113" s="48"/>
      <c r="R113" s="170">
        <v>8566</v>
      </c>
      <c r="S113" s="48"/>
      <c r="T113" s="176"/>
    </row>
    <row r="114" spans="1:20" x14ac:dyDescent="0.25">
      <c r="A114" s="170">
        <v>48</v>
      </c>
      <c r="B114" s="164" t="s">
        <v>42</v>
      </c>
      <c r="C114" s="25" t="s">
        <v>38</v>
      </c>
      <c r="D114" s="181"/>
      <c r="E114" s="176"/>
      <c r="F114" s="176"/>
      <c r="G114" s="176"/>
      <c r="H114" s="176"/>
      <c r="I114" s="176"/>
      <c r="J114" s="176" t="str">
        <f>IF(SUM(D114:I114)=0,"",SUM(D114:I114))</f>
        <v/>
      </c>
      <c r="K114" s="143" t="str">
        <f>IF(COUNTA(D114:I114)=0,"",COUNTA(D114:I114))</f>
        <v/>
      </c>
      <c r="L114" s="26"/>
      <c r="M114" s="26"/>
      <c r="N114" s="26"/>
      <c r="O114" s="26"/>
      <c r="P114" s="32" t="s">
        <v>42</v>
      </c>
      <c r="Q114" s="48"/>
      <c r="R114" s="170">
        <v>48</v>
      </c>
      <c r="S114" s="48"/>
      <c r="T114" s="176"/>
    </row>
    <row r="115" spans="1:20" x14ac:dyDescent="0.25">
      <c r="A115" s="168">
        <f>IF(A113="","",A113/A114)</f>
        <v>178.45833333333334</v>
      </c>
      <c r="B115" s="165" t="s">
        <v>134</v>
      </c>
      <c r="C115" s="25" t="s">
        <v>40</v>
      </c>
      <c r="D115" s="172"/>
      <c r="E115" s="172"/>
      <c r="F115" s="172"/>
      <c r="G115" s="172"/>
      <c r="H115" s="172"/>
      <c r="I115" s="172"/>
      <c r="J115" s="168" t="str">
        <f>IF(J113="","",J113/J114)</f>
        <v/>
      </c>
      <c r="K115" s="29"/>
      <c r="L115" s="26"/>
      <c r="M115" s="26"/>
      <c r="N115" s="26"/>
      <c r="O115" s="26"/>
      <c r="P115" s="33" t="s">
        <v>134</v>
      </c>
      <c r="Q115" s="48"/>
      <c r="R115" s="168">
        <f>IF(R113="","",R113/R114)</f>
        <v>178.45833333333334</v>
      </c>
      <c r="S115" s="48"/>
      <c r="T115" s="192" t="e">
        <f>J115-A115</f>
        <v>#VALUE!</v>
      </c>
    </row>
    <row r="116" spans="1:20" x14ac:dyDescent="0.25">
      <c r="A116" s="170">
        <v>1146</v>
      </c>
      <c r="B116" s="46" t="s">
        <v>135</v>
      </c>
      <c r="C116" s="19" t="s">
        <v>36</v>
      </c>
      <c r="D116" s="181"/>
      <c r="E116" s="181"/>
      <c r="F116" s="181"/>
      <c r="G116" s="181"/>
      <c r="H116" s="181"/>
      <c r="I116" s="181"/>
      <c r="J116" s="176" t="str">
        <f>IF(SUM(D116:I116)=0,"",SUM(D116:I116))</f>
        <v/>
      </c>
      <c r="K116" s="21"/>
      <c r="L116" s="34"/>
      <c r="M116" s="48"/>
      <c r="N116" s="48"/>
      <c r="O116" s="48"/>
      <c r="P116" s="44" t="s">
        <v>135</v>
      </c>
      <c r="Q116" s="48"/>
      <c r="R116" s="170">
        <v>1146</v>
      </c>
      <c r="S116" s="48"/>
      <c r="T116" s="181"/>
    </row>
    <row r="117" spans="1:20" x14ac:dyDescent="0.25">
      <c r="A117" s="170">
        <v>8</v>
      </c>
      <c r="B117" s="164" t="s">
        <v>136</v>
      </c>
      <c r="C117" s="25" t="s">
        <v>38</v>
      </c>
      <c r="D117" s="181"/>
      <c r="E117" s="181"/>
      <c r="F117" s="181"/>
      <c r="G117" s="181"/>
      <c r="H117" s="181"/>
      <c r="I117" s="181"/>
      <c r="J117" s="176" t="str">
        <f>IF(SUM(D117:I117)=0,"",SUM(D117:I117))</f>
        <v/>
      </c>
      <c r="K117" s="143" t="str">
        <f>IF(COUNTA(D117:I117)=0,"",COUNTA(D117:I117))</f>
        <v/>
      </c>
      <c r="L117" s="26"/>
      <c r="M117" s="26"/>
      <c r="N117" s="26"/>
      <c r="O117" s="26"/>
      <c r="P117" s="32" t="s">
        <v>136</v>
      </c>
      <c r="Q117" s="48"/>
      <c r="R117" s="170">
        <v>8</v>
      </c>
      <c r="S117" s="48"/>
      <c r="T117" s="181"/>
    </row>
    <row r="118" spans="1:20" x14ac:dyDescent="0.25">
      <c r="A118" s="168">
        <f>IF(A116="","",A116/A117)</f>
        <v>143.25</v>
      </c>
      <c r="B118" s="165" t="s">
        <v>137</v>
      </c>
      <c r="C118" s="25" t="s">
        <v>40</v>
      </c>
      <c r="D118" s="172"/>
      <c r="E118" s="172"/>
      <c r="F118" s="172"/>
      <c r="G118" s="172"/>
      <c r="H118" s="172"/>
      <c r="I118" s="172"/>
      <c r="J118" s="168" t="str">
        <f>IF(J116="","",J116/J117)</f>
        <v/>
      </c>
      <c r="K118" s="29"/>
      <c r="L118" s="26"/>
      <c r="M118" s="26"/>
      <c r="N118" s="26"/>
      <c r="O118" s="26"/>
      <c r="P118" s="33" t="s">
        <v>137</v>
      </c>
      <c r="Q118" s="48"/>
      <c r="R118" s="168">
        <f>IF(R116="","",R116/R117)</f>
        <v>143.25</v>
      </c>
      <c r="S118" s="48"/>
      <c r="T118" s="172"/>
    </row>
    <row r="119" spans="1:20" x14ac:dyDescent="0.25">
      <c r="A119" s="170">
        <v>1074</v>
      </c>
      <c r="B119" s="55" t="s">
        <v>138</v>
      </c>
      <c r="C119" s="19" t="s">
        <v>36</v>
      </c>
      <c r="D119" s="181"/>
      <c r="E119" s="181"/>
      <c r="F119" s="181"/>
      <c r="G119" s="181"/>
      <c r="H119" s="181"/>
      <c r="I119" s="181"/>
      <c r="J119" s="176" t="str">
        <f>IF(SUM(D119:I119)=0,"",SUM(D119:I119))</f>
        <v/>
      </c>
      <c r="K119" s="21"/>
      <c r="L119" s="34"/>
      <c r="M119" s="48"/>
      <c r="N119" s="48"/>
      <c r="O119" s="48"/>
      <c r="P119" s="55" t="s">
        <v>138</v>
      </c>
      <c r="Q119" s="48"/>
      <c r="R119" s="170">
        <v>1074</v>
      </c>
      <c r="S119" s="48"/>
      <c r="T119" s="187"/>
    </row>
    <row r="120" spans="1:20" x14ac:dyDescent="0.25">
      <c r="A120" s="170">
        <v>9</v>
      </c>
      <c r="B120" s="162" t="s">
        <v>93</v>
      </c>
      <c r="C120" s="25" t="s">
        <v>38</v>
      </c>
      <c r="D120" s="181"/>
      <c r="E120" s="181"/>
      <c r="F120" s="181"/>
      <c r="G120" s="181"/>
      <c r="H120" s="181"/>
      <c r="I120" s="181"/>
      <c r="J120" s="176" t="str">
        <f>IF(SUM(D120:I120)=0,"",SUM(D120:I120))</f>
        <v/>
      </c>
      <c r="K120" s="143" t="str">
        <f>IF(COUNTA(D120:I120)=0,"",COUNTA(D120:I120))</f>
        <v/>
      </c>
      <c r="L120" s="26"/>
      <c r="M120" s="26"/>
      <c r="N120" s="26"/>
      <c r="O120" s="26"/>
      <c r="P120" s="40" t="s">
        <v>93</v>
      </c>
      <c r="Q120" s="48"/>
      <c r="R120" s="170">
        <v>9</v>
      </c>
      <c r="S120" s="48"/>
      <c r="T120" s="181"/>
    </row>
    <row r="121" spans="1:20" x14ac:dyDescent="0.25">
      <c r="A121" s="168">
        <f>IF(A119="","",A119/A120)</f>
        <v>119.33333333333333</v>
      </c>
      <c r="B121" s="163" t="s">
        <v>139</v>
      </c>
      <c r="C121" s="25" t="s">
        <v>40</v>
      </c>
      <c r="D121" s="181"/>
      <c r="E121" s="181"/>
      <c r="F121" s="181"/>
      <c r="G121" s="181"/>
      <c r="H121" s="181"/>
      <c r="I121" s="181"/>
      <c r="J121" s="168" t="str">
        <f>IF(J119="","",J119/J120)</f>
        <v/>
      </c>
      <c r="K121" s="29"/>
      <c r="L121" s="34"/>
      <c r="M121" s="48"/>
      <c r="N121" s="48"/>
      <c r="O121" s="48"/>
      <c r="P121" s="30" t="s">
        <v>139</v>
      </c>
      <c r="Q121" s="48"/>
      <c r="R121" s="168">
        <f>IF(R119="","",R119/R120)</f>
        <v>119.33333333333333</v>
      </c>
      <c r="S121" s="48"/>
      <c r="T121" s="172"/>
    </row>
    <row r="122" spans="1:20" x14ac:dyDescent="0.25">
      <c r="A122" s="171">
        <f>A11+A14+A17+A20+A23+A26+A29+A32+A35+A38+A41+A44+A47+A50+A53+A56+A59+A62+A65+A68+A71+A74+A77+A80+A83+A86+A89+A92+A95+A98+A101+A104+A107+A110+A113+A116+A119</f>
        <v>478317</v>
      </c>
      <c r="B122" s="59"/>
      <c r="C122" s="25" t="s">
        <v>36</v>
      </c>
      <c r="D122" s="171">
        <f>D11+D14+D17+D20+D23+D26+D29+D32+D35+D38+D41+D44+D47+D50+D53+D56+D59+D62+D65+D68+D71+D74+D77+D80+D83+D86+D89+D92+D95+D98+D101+D104+D107+D110+D113+D116+D119</f>
        <v>18223</v>
      </c>
      <c r="E122" s="171">
        <f t="shared" ref="E122:I123" si="0">E11+E14+E17+E20+E23+E26+E29+E32+E35+E38+E41+E44+E47+E50+E53+E56+E59+E62+E65+E68+E71+E74+E77+E80+E83+E86+E89+E92+E95+E98+E101+E104+E107+E110+E113+E116+E119</f>
        <v>17282</v>
      </c>
      <c r="F122" s="171">
        <f t="shared" si="0"/>
        <v>0</v>
      </c>
      <c r="G122" s="171">
        <f t="shared" si="0"/>
        <v>0</v>
      </c>
      <c r="H122" s="171">
        <f t="shared" si="0"/>
        <v>0</v>
      </c>
      <c r="I122" s="171">
        <f t="shared" si="0"/>
        <v>0</v>
      </c>
      <c r="J122" s="171">
        <f>SUM(D122:I122)</f>
        <v>35505</v>
      </c>
      <c r="K122" s="177"/>
      <c r="L122" s="60"/>
      <c r="M122" s="60"/>
      <c r="N122" s="60"/>
      <c r="O122" s="60"/>
      <c r="P122" s="59"/>
      <c r="Q122" s="60"/>
      <c r="R122" s="171">
        <f>R11+R14+R17+R20+R23+R26+R29+R32+R35+R38+R41+R44+R47+R50+R53+R56+R59+R62+R65+R68+R71+R74+R77+R80+R83+R86+R89+R92+R95+R98+R101+R104+R107+R110+R113+R116+R119</f>
        <v>478317</v>
      </c>
      <c r="S122" s="60"/>
      <c r="T122" s="60"/>
    </row>
    <row r="123" spans="1:20" x14ac:dyDescent="0.25">
      <c r="A123" s="170">
        <f>A12+A15+A18+A21+A24+A27+A30+A33+A36+A39+A42+A45+A48+A51+A54+A57+A60+A63+A66+A69+A72+A75+A78+A81+A84+A87+A90+A93+A96+A99+A102+A105+A108+A111+A114+A117+A120</f>
        <v>2795</v>
      </c>
      <c r="B123" s="61"/>
      <c r="C123" s="62" t="s">
        <v>38</v>
      </c>
      <c r="D123" s="170">
        <f>D12+D15+D18+D21+D24+D27+D30+D33+D36+D39+D42+D45+D48+D51+D54+D57+D60+D63+D66+D69+D72+D75+D78+D81+D84+D87+D90+D93+D96+D99+D102+D105+D108+D111+D114+D117+D120</f>
        <v>105</v>
      </c>
      <c r="E123" s="170">
        <f t="shared" si="0"/>
        <v>98</v>
      </c>
      <c r="F123" s="170">
        <f t="shared" si="0"/>
        <v>0</v>
      </c>
      <c r="G123" s="170">
        <f t="shared" si="0"/>
        <v>0</v>
      </c>
      <c r="H123" s="170">
        <f t="shared" si="0"/>
        <v>0</v>
      </c>
      <c r="I123" s="170">
        <f t="shared" si="0"/>
        <v>0</v>
      </c>
      <c r="J123" s="170">
        <f>SUM(D123:I123)</f>
        <v>203</v>
      </c>
      <c r="K123" s="71">
        <f>SUM(K12:K120)</f>
        <v>14</v>
      </c>
      <c r="L123" s="60"/>
      <c r="M123" s="60"/>
      <c r="N123" s="60"/>
      <c r="O123" s="60"/>
      <c r="P123" s="61"/>
      <c r="Q123" s="60"/>
      <c r="R123" s="170">
        <f>R12+R15+R18+R21+R24+R27+R30+R33+R36+R39+R42+R45+R48+R51+R54+R57+R60+R63+R66+R69+R72+R75+R78+R81+R84+R87+R90+R93+R96+R99+R102+R105+R108+R111+R114+R117+R120</f>
        <v>2795</v>
      </c>
      <c r="S123" s="60"/>
      <c r="T123" s="60"/>
    </row>
    <row r="124" spans="1:20" x14ac:dyDescent="0.25">
      <c r="A124" s="172">
        <f>IF(A123=0,"",(A122/A123))</f>
        <v>171.13309481216459</v>
      </c>
      <c r="B124" s="59"/>
      <c r="C124" s="25" t="s">
        <v>40</v>
      </c>
      <c r="D124" s="172">
        <f>IF(D123=0,"",(D122/D123))</f>
        <v>173.55238095238096</v>
      </c>
      <c r="E124" s="172">
        <f t="shared" ref="E124:I124" si="1">IF(E123=0,"",(E122/E123))</f>
        <v>176.34693877551021</v>
      </c>
      <c r="F124" s="172" t="str">
        <f t="shared" si="1"/>
        <v/>
      </c>
      <c r="G124" s="172" t="str">
        <f t="shared" si="1"/>
        <v/>
      </c>
      <c r="H124" s="172" t="str">
        <f t="shared" si="1"/>
        <v/>
      </c>
      <c r="I124" s="172" t="str">
        <f t="shared" si="1"/>
        <v/>
      </c>
      <c r="J124" s="63">
        <f>J122/J123</f>
        <v>174.90147783251231</v>
      </c>
      <c r="K124" s="64"/>
      <c r="L124" s="65"/>
      <c r="M124" s="66"/>
      <c r="N124" s="65"/>
      <c r="O124" s="65"/>
      <c r="P124" s="59"/>
      <c r="Q124" s="65"/>
      <c r="R124" s="172">
        <f>IF(R123=0,"",(R122/R123))</f>
        <v>171.13309481216459</v>
      </c>
      <c r="S124" s="65"/>
      <c r="T124" s="65"/>
    </row>
    <row r="125" spans="1:20" x14ac:dyDescent="0.25">
      <c r="D125" s="104"/>
      <c r="E125" s="104"/>
      <c r="F125" s="104"/>
      <c r="G125" s="104"/>
      <c r="H125" s="104"/>
      <c r="I125" s="104"/>
      <c r="K125" s="67"/>
      <c r="M125" s="41"/>
      <c r="N125" s="68"/>
      <c r="O125" s="69" t="s">
        <v>140</v>
      </c>
      <c r="P125" s="188">
        <f>COUNTA(P10:P121)/3</f>
        <v>37</v>
      </c>
    </row>
    <row r="126" spans="1:20" x14ac:dyDescent="0.25">
      <c r="A126" s="70"/>
      <c r="B126" s="41" t="s">
        <v>141</v>
      </c>
      <c r="D126" s="105">
        <f>COUNTA(D11:D121)/3</f>
        <v>7</v>
      </c>
      <c r="E126" s="105">
        <f t="shared" ref="E126:I126" si="2">COUNTA(E11:E121)/3</f>
        <v>7</v>
      </c>
      <c r="F126" s="105">
        <f t="shared" si="2"/>
        <v>0</v>
      </c>
      <c r="G126" s="105">
        <f t="shared" si="2"/>
        <v>0</v>
      </c>
      <c r="H126" s="105">
        <f t="shared" si="2"/>
        <v>0</v>
      </c>
      <c r="I126" s="105">
        <f t="shared" si="2"/>
        <v>0</v>
      </c>
      <c r="J126" s="189">
        <f>SUM(D126:I126)</f>
        <v>14</v>
      </c>
      <c r="K126" s="8"/>
      <c r="M126" s="72"/>
      <c r="O126" s="73" t="s">
        <v>142</v>
      </c>
      <c r="P126" s="74"/>
    </row>
  </sheetData>
  <mergeCells count="2">
    <mergeCell ref="J5:K5"/>
    <mergeCell ref="L9:N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opLeftCell="A5" workbookViewId="0">
      <selection activeCell="K21" sqref="K21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7" max="7" width="17.28515625" customWidth="1"/>
    <col min="8" max="8" width="24.7109375" customWidth="1"/>
  </cols>
  <sheetData>
    <row r="2" spans="1:13" ht="15.75" x14ac:dyDescent="0.25">
      <c r="A2" s="76" t="s">
        <v>280</v>
      </c>
      <c r="B2" s="77"/>
      <c r="C2" s="77"/>
      <c r="D2" s="78"/>
      <c r="E2" s="78"/>
      <c r="F2" s="77"/>
      <c r="G2" s="78"/>
      <c r="H2" s="78"/>
      <c r="J2" s="70"/>
      <c r="K2" s="70"/>
      <c r="L2" s="70"/>
    </row>
    <row r="3" spans="1:13" x14ac:dyDescent="0.25">
      <c r="A3" s="70"/>
      <c r="B3" s="70"/>
      <c r="C3" s="70"/>
      <c r="F3" s="70"/>
      <c r="J3" s="70"/>
      <c r="K3" s="70"/>
      <c r="L3" s="70"/>
    </row>
    <row r="4" spans="1:13" x14ac:dyDescent="0.25">
      <c r="A4" s="83"/>
      <c r="B4" s="83"/>
      <c r="C4" s="87" t="s">
        <v>143</v>
      </c>
      <c r="D4" s="84"/>
      <c r="E4" s="84"/>
      <c r="F4" s="83"/>
      <c r="G4" s="84"/>
      <c r="H4" s="84"/>
      <c r="I4" s="84"/>
      <c r="J4" s="83"/>
      <c r="K4" s="83"/>
      <c r="L4" s="83"/>
      <c r="M4" s="84"/>
    </row>
    <row r="5" spans="1:13" x14ac:dyDescent="0.25">
      <c r="A5" s="83"/>
      <c r="B5" s="83"/>
      <c r="C5" s="83"/>
      <c r="D5" s="84"/>
      <c r="E5" s="84"/>
      <c r="F5" s="83"/>
      <c r="G5" s="84"/>
      <c r="H5" s="84"/>
      <c r="I5" s="84"/>
      <c r="J5" s="83"/>
      <c r="K5" s="83"/>
      <c r="L5" s="83"/>
      <c r="M5" s="84"/>
    </row>
    <row r="6" spans="1:13" ht="23.25" customHeight="1" x14ac:dyDescent="0.25">
      <c r="A6" s="88" t="s">
        <v>144</v>
      </c>
      <c r="B6" s="80" t="s">
        <v>145</v>
      </c>
      <c r="C6" s="80" t="s">
        <v>146</v>
      </c>
      <c r="D6" s="80" t="s">
        <v>147</v>
      </c>
      <c r="E6" s="80"/>
      <c r="F6" s="80" t="s">
        <v>148</v>
      </c>
      <c r="G6" s="89" t="s">
        <v>149</v>
      </c>
      <c r="H6" s="80" t="s">
        <v>150</v>
      </c>
      <c r="I6" s="80" t="s">
        <v>151</v>
      </c>
      <c r="J6" s="80" t="s">
        <v>152</v>
      </c>
      <c r="K6" s="80" t="s">
        <v>23</v>
      </c>
      <c r="L6" s="80" t="s">
        <v>29</v>
      </c>
      <c r="M6" s="90" t="s">
        <v>153</v>
      </c>
    </row>
    <row r="7" spans="1:13" x14ac:dyDescent="0.25">
      <c r="A7" s="83">
        <v>8</v>
      </c>
      <c r="B7" s="83">
        <v>9</v>
      </c>
      <c r="C7" s="83">
        <v>2019</v>
      </c>
      <c r="D7" s="84" t="s">
        <v>12</v>
      </c>
      <c r="E7" s="84"/>
      <c r="F7" s="91" t="s">
        <v>33</v>
      </c>
      <c r="G7" s="84" t="s">
        <v>154</v>
      </c>
      <c r="H7" s="92" t="s">
        <v>155</v>
      </c>
      <c r="I7" s="91" t="s">
        <v>156</v>
      </c>
      <c r="J7" s="85">
        <v>2608</v>
      </c>
      <c r="K7" s="83">
        <v>15</v>
      </c>
      <c r="L7" s="86">
        <f t="shared" ref="L7:L20" si="0">J7/K7</f>
        <v>173.86666666666667</v>
      </c>
      <c r="M7" s="91" t="s">
        <v>293</v>
      </c>
    </row>
    <row r="8" spans="1:13" x14ac:dyDescent="0.25">
      <c r="A8" s="83">
        <v>8</v>
      </c>
      <c r="B8" s="83">
        <v>9</v>
      </c>
      <c r="C8" s="83">
        <v>2019</v>
      </c>
      <c r="D8" s="84" t="s">
        <v>12</v>
      </c>
      <c r="E8" s="84"/>
      <c r="F8" s="106" t="s">
        <v>33</v>
      </c>
      <c r="G8" s="84" t="s">
        <v>154</v>
      </c>
      <c r="H8" s="92" t="s">
        <v>177</v>
      </c>
      <c r="I8" s="106" t="s">
        <v>156</v>
      </c>
      <c r="J8" s="85">
        <v>2227</v>
      </c>
      <c r="K8" s="83">
        <v>15</v>
      </c>
      <c r="L8" s="86">
        <f t="shared" si="0"/>
        <v>148.46666666666667</v>
      </c>
      <c r="M8" s="196" t="s">
        <v>293</v>
      </c>
    </row>
    <row r="9" spans="1:13" x14ac:dyDescent="0.25">
      <c r="A9" s="83">
        <v>8</v>
      </c>
      <c r="B9" s="83">
        <v>9</v>
      </c>
      <c r="C9" s="83">
        <v>2019</v>
      </c>
      <c r="D9" s="84" t="s">
        <v>12</v>
      </c>
      <c r="E9" s="84"/>
      <c r="F9" s="106" t="s">
        <v>33</v>
      </c>
      <c r="G9" s="84" t="s">
        <v>154</v>
      </c>
      <c r="H9" s="92" t="s">
        <v>163</v>
      </c>
      <c r="I9" s="106" t="s">
        <v>156</v>
      </c>
      <c r="J9" s="85">
        <v>2802</v>
      </c>
      <c r="K9" s="83">
        <v>15</v>
      </c>
      <c r="L9" s="86">
        <f t="shared" si="0"/>
        <v>186.8</v>
      </c>
      <c r="M9" s="196" t="s">
        <v>293</v>
      </c>
    </row>
    <row r="10" spans="1:13" x14ac:dyDescent="0.25">
      <c r="A10" s="83">
        <v>8</v>
      </c>
      <c r="B10" s="83">
        <v>9</v>
      </c>
      <c r="C10" s="83">
        <v>2019</v>
      </c>
      <c r="D10" s="84" t="s">
        <v>12</v>
      </c>
      <c r="E10" s="84"/>
      <c r="F10" s="106" t="s">
        <v>33</v>
      </c>
      <c r="G10" s="84" t="s">
        <v>154</v>
      </c>
      <c r="H10" s="92" t="s">
        <v>169</v>
      </c>
      <c r="I10" s="106" t="s">
        <v>160</v>
      </c>
      <c r="J10" s="85">
        <v>2770</v>
      </c>
      <c r="K10" s="83">
        <v>15</v>
      </c>
      <c r="L10" s="86">
        <f t="shared" si="0"/>
        <v>184.66666666666666</v>
      </c>
      <c r="M10" s="196" t="s">
        <v>294</v>
      </c>
    </row>
    <row r="11" spans="1:13" x14ac:dyDescent="0.25">
      <c r="A11" s="83">
        <v>8</v>
      </c>
      <c r="B11" s="83">
        <v>9</v>
      </c>
      <c r="C11" s="83">
        <v>2019</v>
      </c>
      <c r="D11" s="84" t="s">
        <v>12</v>
      </c>
      <c r="E11" s="84"/>
      <c r="F11" s="106" t="s">
        <v>33</v>
      </c>
      <c r="G11" s="84" t="s">
        <v>154</v>
      </c>
      <c r="H11" s="92" t="s">
        <v>158</v>
      </c>
      <c r="I11" s="106" t="s">
        <v>160</v>
      </c>
      <c r="J11" s="85">
        <v>2671</v>
      </c>
      <c r="K11" s="83">
        <v>15</v>
      </c>
      <c r="L11" s="86">
        <f t="shared" si="0"/>
        <v>178.06666666666666</v>
      </c>
      <c r="M11" s="196" t="s">
        <v>294</v>
      </c>
    </row>
    <row r="12" spans="1:13" x14ac:dyDescent="0.25">
      <c r="A12" s="83">
        <v>8</v>
      </c>
      <c r="B12" s="83">
        <v>9</v>
      </c>
      <c r="C12" s="83">
        <v>2019</v>
      </c>
      <c r="D12" s="84" t="s">
        <v>12</v>
      </c>
      <c r="E12" s="84"/>
      <c r="F12" s="106" t="s">
        <v>33</v>
      </c>
      <c r="G12" s="84" t="s">
        <v>154</v>
      </c>
      <c r="H12" s="92" t="s">
        <v>161</v>
      </c>
      <c r="I12" s="106" t="s">
        <v>160</v>
      </c>
      <c r="J12" s="85">
        <v>2796</v>
      </c>
      <c r="K12" s="83">
        <v>15</v>
      </c>
      <c r="L12" s="86">
        <f t="shared" si="0"/>
        <v>186.4</v>
      </c>
      <c r="M12" s="196" t="s">
        <v>294</v>
      </c>
    </row>
    <row r="13" spans="1:13" x14ac:dyDescent="0.25">
      <c r="A13" s="83">
        <v>8</v>
      </c>
      <c r="B13" s="83">
        <v>9</v>
      </c>
      <c r="C13" s="83">
        <v>2019</v>
      </c>
      <c r="D13" s="84" t="s">
        <v>12</v>
      </c>
      <c r="E13" s="84"/>
      <c r="F13" s="190" t="s">
        <v>33</v>
      </c>
      <c r="G13" s="84" t="s">
        <v>154</v>
      </c>
      <c r="H13" s="92" t="s">
        <v>164</v>
      </c>
      <c r="I13" s="190"/>
      <c r="J13" s="85">
        <v>2349</v>
      </c>
      <c r="K13" s="83">
        <v>15</v>
      </c>
      <c r="L13" s="86">
        <f t="shared" si="0"/>
        <v>156.6</v>
      </c>
      <c r="M13" s="190" t="s">
        <v>295</v>
      </c>
    </row>
    <row r="14" spans="1:13" x14ac:dyDescent="0.25">
      <c r="A14" s="83">
        <v>15</v>
      </c>
      <c r="B14" s="83">
        <v>9</v>
      </c>
      <c r="C14" s="83">
        <v>2019</v>
      </c>
      <c r="D14" s="84" t="s">
        <v>12</v>
      </c>
      <c r="E14" s="84"/>
      <c r="F14" s="197" t="s">
        <v>296</v>
      </c>
      <c r="G14" s="84" t="s">
        <v>297</v>
      </c>
      <c r="H14" s="92" t="s">
        <v>166</v>
      </c>
      <c r="I14" s="197"/>
      <c r="J14" s="85">
        <v>2762</v>
      </c>
      <c r="K14" s="83">
        <v>14</v>
      </c>
      <c r="L14" s="86">
        <f t="shared" si="0"/>
        <v>197.28571428571428</v>
      </c>
      <c r="M14" s="198" t="s">
        <v>300</v>
      </c>
    </row>
    <row r="15" spans="1:13" x14ac:dyDescent="0.25">
      <c r="A15" s="83">
        <v>15</v>
      </c>
      <c r="B15" s="83">
        <v>9</v>
      </c>
      <c r="C15" s="83">
        <v>2019</v>
      </c>
      <c r="D15" s="84" t="s">
        <v>12</v>
      </c>
      <c r="E15" s="84"/>
      <c r="F15" s="197" t="s">
        <v>296</v>
      </c>
      <c r="G15" s="84" t="s">
        <v>297</v>
      </c>
      <c r="H15" s="92" t="s">
        <v>159</v>
      </c>
      <c r="I15" s="197" t="s">
        <v>156</v>
      </c>
      <c r="J15" s="85">
        <v>2439</v>
      </c>
      <c r="K15" s="83">
        <v>14</v>
      </c>
      <c r="L15" s="86">
        <f t="shared" si="0"/>
        <v>174.21428571428572</v>
      </c>
      <c r="M15" s="197" t="s">
        <v>301</v>
      </c>
    </row>
    <row r="16" spans="1:13" x14ac:dyDescent="0.25">
      <c r="A16" s="83">
        <v>15</v>
      </c>
      <c r="B16" s="83">
        <v>9</v>
      </c>
      <c r="C16" s="83">
        <v>2019</v>
      </c>
      <c r="D16" s="84" t="s">
        <v>12</v>
      </c>
      <c r="E16" s="84"/>
      <c r="F16" s="197" t="s">
        <v>296</v>
      </c>
      <c r="G16" s="84" t="s">
        <v>297</v>
      </c>
      <c r="H16" s="92" t="s">
        <v>161</v>
      </c>
      <c r="I16" s="197" t="s">
        <v>156</v>
      </c>
      <c r="J16" s="85">
        <v>2739</v>
      </c>
      <c r="K16" s="83">
        <v>14</v>
      </c>
      <c r="L16" s="86">
        <f t="shared" si="0"/>
        <v>195.64285714285714</v>
      </c>
      <c r="M16" s="197" t="s">
        <v>301</v>
      </c>
    </row>
    <row r="17" spans="1:13" x14ac:dyDescent="0.25">
      <c r="A17" s="83">
        <v>15</v>
      </c>
      <c r="B17" s="83">
        <v>9</v>
      </c>
      <c r="C17" s="83">
        <v>2019</v>
      </c>
      <c r="D17" s="84" t="s">
        <v>12</v>
      </c>
      <c r="E17" s="84"/>
      <c r="F17" s="197" t="s">
        <v>296</v>
      </c>
      <c r="G17" s="84" t="s">
        <v>297</v>
      </c>
      <c r="H17" s="92" t="s">
        <v>155</v>
      </c>
      <c r="I17" s="197" t="s">
        <v>160</v>
      </c>
      <c r="J17" s="85">
        <v>2462</v>
      </c>
      <c r="K17" s="83">
        <v>14</v>
      </c>
      <c r="L17" s="86">
        <f t="shared" si="0"/>
        <v>175.85714285714286</v>
      </c>
      <c r="M17" s="197" t="s">
        <v>302</v>
      </c>
    </row>
    <row r="18" spans="1:13" x14ac:dyDescent="0.25">
      <c r="A18" s="83">
        <v>15</v>
      </c>
      <c r="B18" s="83">
        <v>9</v>
      </c>
      <c r="C18" s="83">
        <v>2019</v>
      </c>
      <c r="D18" s="84" t="s">
        <v>12</v>
      </c>
      <c r="E18" s="84"/>
      <c r="F18" s="197" t="s">
        <v>296</v>
      </c>
      <c r="G18" s="84" t="s">
        <v>297</v>
      </c>
      <c r="H18" s="92" t="s">
        <v>158</v>
      </c>
      <c r="I18" s="197" t="s">
        <v>160</v>
      </c>
      <c r="J18" s="85">
        <v>2202</v>
      </c>
      <c r="K18" s="83">
        <v>14</v>
      </c>
      <c r="L18" s="86">
        <f t="shared" si="0"/>
        <v>157.28571428571428</v>
      </c>
      <c r="M18" s="197" t="s">
        <v>302</v>
      </c>
    </row>
    <row r="19" spans="1:13" x14ac:dyDescent="0.25">
      <c r="A19" s="83">
        <v>15</v>
      </c>
      <c r="B19" s="83">
        <v>9</v>
      </c>
      <c r="C19" s="83">
        <v>2019</v>
      </c>
      <c r="D19" s="84" t="s">
        <v>12</v>
      </c>
      <c r="E19" s="84"/>
      <c r="F19" s="197" t="s">
        <v>296</v>
      </c>
      <c r="G19" s="84" t="s">
        <v>297</v>
      </c>
      <c r="H19" s="92" t="s">
        <v>162</v>
      </c>
      <c r="I19" s="197" t="s">
        <v>299</v>
      </c>
      <c r="J19" s="85">
        <v>2263</v>
      </c>
      <c r="K19" s="83">
        <v>14</v>
      </c>
      <c r="L19" s="86">
        <f t="shared" si="0"/>
        <v>161.64285714285714</v>
      </c>
      <c r="M19" s="197" t="s">
        <v>303</v>
      </c>
    </row>
    <row r="20" spans="1:13" x14ac:dyDescent="0.25">
      <c r="A20" s="83">
        <v>15</v>
      </c>
      <c r="B20" s="83">
        <v>9</v>
      </c>
      <c r="C20" s="83">
        <v>2019</v>
      </c>
      <c r="D20" s="84" t="s">
        <v>12</v>
      </c>
      <c r="E20" s="84"/>
      <c r="F20" s="197" t="s">
        <v>296</v>
      </c>
      <c r="G20" s="84" t="s">
        <v>297</v>
      </c>
      <c r="H20" s="92" t="s">
        <v>298</v>
      </c>
      <c r="I20" s="197" t="s">
        <v>299</v>
      </c>
      <c r="J20" s="85">
        <v>2415</v>
      </c>
      <c r="K20" s="83">
        <v>14</v>
      </c>
      <c r="L20" s="86">
        <f t="shared" si="0"/>
        <v>172.5</v>
      </c>
      <c r="M20" s="197" t="s">
        <v>303</v>
      </c>
    </row>
    <row r="21" spans="1:13" x14ac:dyDescent="0.25">
      <c r="A21" s="70"/>
      <c r="B21" s="70"/>
      <c r="C21" s="70"/>
      <c r="D21" s="41"/>
      <c r="E21" s="41"/>
      <c r="F21" s="74"/>
      <c r="G21" s="79"/>
      <c r="H21" s="91">
        <f>COUNTA(H7:H20)</f>
        <v>14</v>
      </c>
      <c r="I21" s="91"/>
      <c r="J21" s="194">
        <f>SUBTOTAL(9,J7:J20)</f>
        <v>35505</v>
      </c>
      <c r="K21" s="101">
        <f>SUBTOTAL(9,K7:K20)</f>
        <v>203</v>
      </c>
      <c r="L21" s="195">
        <f t="shared" ref="L21" si="1">J21/K21</f>
        <v>174.90147783251231</v>
      </c>
    </row>
  </sheetData>
  <autoFilter ref="A6:M6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7"/>
  <sheetViews>
    <sheetView topLeftCell="A42" workbookViewId="0">
      <selection activeCell="D57" sqref="D57"/>
    </sheetView>
  </sheetViews>
  <sheetFormatPr baseColWidth="10" defaultRowHeight="15" x14ac:dyDescent="0.25"/>
  <cols>
    <col min="1" max="1" width="19.140625" customWidth="1"/>
    <col min="2" max="2" width="15.7109375" customWidth="1"/>
    <col min="3" max="3" width="17.85546875" customWidth="1"/>
    <col min="4" max="4" width="18.5703125" customWidth="1"/>
  </cols>
  <sheetData>
    <row r="2" spans="1:10" ht="20.25" x14ac:dyDescent="0.25">
      <c r="A2" s="205" t="s">
        <v>281</v>
      </c>
      <c r="B2" s="206"/>
      <c r="C2" s="206"/>
      <c r="D2" s="206"/>
      <c r="E2" s="206"/>
      <c r="F2" s="206"/>
      <c r="G2" s="206"/>
      <c r="H2" s="206"/>
      <c r="I2" s="207"/>
    </row>
    <row r="4" spans="1:10" x14ac:dyDescent="0.25">
      <c r="J4" s="83" t="s">
        <v>193</v>
      </c>
    </row>
    <row r="5" spans="1:10" ht="15.75" x14ac:dyDescent="0.25">
      <c r="A5" s="93" t="s">
        <v>194</v>
      </c>
    </row>
    <row r="7" spans="1:10" x14ac:dyDescent="0.25">
      <c r="A7" s="92"/>
      <c r="B7" s="99"/>
      <c r="C7" s="99"/>
      <c r="D7" s="100"/>
      <c r="E7" s="92"/>
      <c r="F7" s="99"/>
      <c r="G7" s="99"/>
      <c r="H7" s="99"/>
      <c r="I7" s="99"/>
      <c r="J7" s="100"/>
    </row>
    <row r="8" spans="1:10" x14ac:dyDescent="0.25">
      <c r="A8" s="92"/>
      <c r="B8" s="99"/>
      <c r="C8" s="99"/>
      <c r="D8" s="100"/>
      <c r="E8" s="92"/>
      <c r="F8" s="99"/>
      <c r="G8" s="99"/>
      <c r="H8" s="99"/>
      <c r="I8" s="99"/>
      <c r="J8" s="100"/>
    </row>
    <row r="9" spans="1:10" x14ac:dyDescent="0.25">
      <c r="A9" s="92"/>
      <c r="B9" s="99"/>
      <c r="C9" s="99"/>
      <c r="D9" s="100"/>
      <c r="E9" s="92"/>
      <c r="F9" s="99"/>
      <c r="G9" s="99"/>
      <c r="H9" s="99"/>
      <c r="I9" s="99"/>
      <c r="J9" s="100"/>
    </row>
    <row r="10" spans="1:10" x14ac:dyDescent="0.25">
      <c r="A10" s="92"/>
      <c r="B10" s="99"/>
      <c r="C10" s="99"/>
      <c r="D10" s="100"/>
      <c r="E10" s="92"/>
      <c r="F10" s="99"/>
      <c r="G10" s="99"/>
      <c r="H10" s="99"/>
      <c r="I10" s="99"/>
      <c r="J10" s="101">
        <f>SUM(J7:J9)</f>
        <v>0</v>
      </c>
    </row>
    <row r="11" spans="1:10" ht="15.75" x14ac:dyDescent="0.25">
      <c r="A11" s="93" t="s">
        <v>286</v>
      </c>
      <c r="J11" s="70"/>
    </row>
    <row r="12" spans="1:10" x14ac:dyDescent="0.25">
      <c r="J12" s="70"/>
    </row>
    <row r="13" spans="1:10" x14ac:dyDescent="0.25">
      <c r="A13" s="74" t="s">
        <v>316</v>
      </c>
      <c r="C13" s="70" t="s">
        <v>317</v>
      </c>
      <c r="D13" s="79" t="s">
        <v>315</v>
      </c>
      <c r="E13" s="41"/>
      <c r="J13" s="70">
        <v>1</v>
      </c>
    </row>
    <row r="14" spans="1:10" x14ac:dyDescent="0.25">
      <c r="A14" s="41"/>
      <c r="D14" s="74"/>
      <c r="E14" s="41"/>
      <c r="J14" s="70"/>
    </row>
    <row r="15" spans="1:10" ht="15.75" x14ac:dyDescent="0.25">
      <c r="A15" s="93" t="s">
        <v>285</v>
      </c>
      <c r="D15" s="74"/>
      <c r="E15" s="41"/>
      <c r="J15" s="70"/>
    </row>
    <row r="16" spans="1:10" ht="15.75" x14ac:dyDescent="0.25">
      <c r="A16" s="93"/>
      <c r="D16" s="74"/>
      <c r="E16" s="41"/>
      <c r="J16" s="70"/>
    </row>
    <row r="17" spans="1:10" x14ac:dyDescent="0.25">
      <c r="A17" s="92"/>
      <c r="B17" s="99"/>
      <c r="C17" s="99"/>
      <c r="D17" s="91"/>
      <c r="E17" s="92"/>
      <c r="F17" s="99"/>
      <c r="G17" s="99"/>
      <c r="H17" s="99"/>
      <c r="I17" s="99"/>
      <c r="J17" s="100"/>
    </row>
    <row r="18" spans="1:10" x14ac:dyDescent="0.25">
      <c r="B18" s="41"/>
      <c r="D18" s="41"/>
      <c r="F18" s="41"/>
      <c r="J18" s="70"/>
    </row>
    <row r="19" spans="1:10" ht="15.75" x14ac:dyDescent="0.25">
      <c r="A19" s="93" t="s">
        <v>284</v>
      </c>
      <c r="B19" s="41"/>
      <c r="D19" s="41"/>
      <c r="F19" s="41"/>
      <c r="J19" s="70"/>
    </row>
    <row r="20" spans="1:10" x14ac:dyDescent="0.25">
      <c r="B20" s="41"/>
      <c r="D20" s="41"/>
      <c r="F20" s="41"/>
      <c r="J20" s="70"/>
    </row>
    <row r="21" spans="1:10" x14ac:dyDescent="0.25">
      <c r="A21" s="102"/>
      <c r="B21" s="92"/>
      <c r="C21" s="99"/>
      <c r="D21" s="91"/>
      <c r="E21" s="92"/>
      <c r="F21" s="92"/>
      <c r="G21" s="99"/>
      <c r="H21" s="99"/>
      <c r="I21" s="99"/>
      <c r="J21" s="83"/>
    </row>
    <row r="22" spans="1:10" x14ac:dyDescent="0.25">
      <c r="A22" s="210"/>
      <c r="B22" s="210"/>
      <c r="C22" s="92"/>
      <c r="D22" s="91"/>
      <c r="E22" s="92"/>
      <c r="F22" s="92"/>
      <c r="G22" s="99"/>
      <c r="H22" s="99"/>
      <c r="I22" s="99"/>
      <c r="J22" s="83"/>
    </row>
    <row r="23" spans="1:10" x14ac:dyDescent="0.25">
      <c r="A23" s="102"/>
      <c r="B23" s="92"/>
      <c r="C23" s="99"/>
      <c r="D23" s="91"/>
      <c r="E23" s="92"/>
      <c r="F23" s="92"/>
      <c r="G23" s="99"/>
      <c r="H23" s="99"/>
      <c r="I23" s="99"/>
      <c r="J23" s="101">
        <f>SUM(J21:J22)</f>
        <v>0</v>
      </c>
    </row>
    <row r="24" spans="1:10" x14ac:dyDescent="0.25">
      <c r="A24" s="95" t="s">
        <v>283</v>
      </c>
      <c r="B24" s="92"/>
      <c r="C24" s="99"/>
      <c r="D24" s="91"/>
      <c r="E24" s="92"/>
      <c r="F24" s="92"/>
      <c r="G24" s="99"/>
      <c r="H24" s="99"/>
      <c r="I24" s="99"/>
      <c r="J24" s="100"/>
    </row>
    <row r="25" spans="1:10" x14ac:dyDescent="0.25">
      <c r="A25" s="94"/>
      <c r="B25" s="41"/>
      <c r="D25" s="74"/>
      <c r="E25" s="41"/>
      <c r="F25" s="41"/>
      <c r="J25" s="70"/>
    </row>
    <row r="26" spans="1:10" x14ac:dyDescent="0.25">
      <c r="A26" s="102"/>
      <c r="B26" s="84"/>
      <c r="C26" s="84"/>
      <c r="D26" s="91"/>
      <c r="E26" s="84"/>
      <c r="F26" s="84"/>
      <c r="G26" s="84"/>
      <c r="H26" s="84"/>
      <c r="I26" s="84"/>
      <c r="J26" s="83"/>
    </row>
    <row r="27" spans="1:10" x14ac:dyDescent="0.25">
      <c r="J27" s="70"/>
    </row>
    <row r="28" spans="1:10" ht="15.75" x14ac:dyDescent="0.25">
      <c r="A28" s="93" t="s">
        <v>282</v>
      </c>
      <c r="J28" s="70"/>
    </row>
    <row r="29" spans="1:10" x14ac:dyDescent="0.25">
      <c r="J29" s="70"/>
    </row>
    <row r="30" spans="1:10" x14ac:dyDescent="0.25">
      <c r="A30" s="102"/>
      <c r="B30" s="103"/>
      <c r="C30" s="92"/>
      <c r="D30" s="91"/>
      <c r="E30" s="92"/>
      <c r="F30" s="84"/>
      <c r="G30" s="84"/>
      <c r="H30" s="84"/>
      <c r="I30" s="84"/>
      <c r="J30" s="83"/>
    </row>
    <row r="31" spans="1:10" x14ac:dyDescent="0.25">
      <c r="A31" s="102"/>
      <c r="B31" s="103"/>
      <c r="C31" s="92"/>
      <c r="D31" s="91"/>
      <c r="E31" s="92"/>
      <c r="F31" s="84"/>
      <c r="G31" s="84"/>
      <c r="H31" s="84"/>
      <c r="I31" s="84"/>
      <c r="J31" s="83"/>
    </row>
    <row r="32" spans="1:10" x14ac:dyDescent="0.25">
      <c r="A32" s="102"/>
      <c r="B32" s="103"/>
      <c r="C32" s="92"/>
      <c r="D32" s="91"/>
      <c r="E32" s="92"/>
      <c r="F32" s="84"/>
      <c r="G32" s="84"/>
      <c r="H32" s="84"/>
      <c r="I32" s="84"/>
      <c r="J32" s="101">
        <f>SUM(J30:J31)</f>
        <v>0</v>
      </c>
    </row>
    <row r="33" spans="1:10" x14ac:dyDescent="0.25">
      <c r="A33" s="102"/>
      <c r="B33" s="103"/>
      <c r="C33" s="92"/>
      <c r="D33" s="91"/>
      <c r="E33" s="92"/>
      <c r="F33" s="84"/>
      <c r="G33" s="84"/>
      <c r="H33" s="84"/>
      <c r="I33" s="84"/>
      <c r="J33" s="83"/>
    </row>
    <row r="34" spans="1:10" x14ac:dyDescent="0.25">
      <c r="A34" s="102"/>
      <c r="B34" s="103"/>
      <c r="C34" s="92"/>
      <c r="D34" s="91"/>
      <c r="E34" s="92"/>
      <c r="F34" s="84"/>
      <c r="G34" s="84"/>
      <c r="H34" s="84"/>
      <c r="I34" s="84"/>
      <c r="J34" s="83"/>
    </row>
    <row r="35" spans="1:10" x14ac:dyDescent="0.25">
      <c r="A35" s="102"/>
      <c r="B35" s="92"/>
      <c r="C35" s="92"/>
      <c r="D35" s="91"/>
      <c r="E35" s="87"/>
      <c r="F35" s="84"/>
      <c r="G35" s="84"/>
      <c r="H35" s="84"/>
      <c r="I35" s="84"/>
      <c r="J35" s="83"/>
    </row>
    <row r="36" spans="1:10" x14ac:dyDescent="0.25">
      <c r="A36" s="83"/>
      <c r="B36" s="84"/>
      <c r="C36" s="84"/>
      <c r="D36" s="84"/>
      <c r="E36" s="84"/>
      <c r="F36" s="84"/>
      <c r="G36" s="84"/>
      <c r="H36" s="84"/>
      <c r="I36" s="84"/>
      <c r="J36" s="101">
        <f>SUM(J33:J35)</f>
        <v>0</v>
      </c>
    </row>
    <row r="37" spans="1:10" ht="15.75" x14ac:dyDescent="0.25">
      <c r="A37" s="93" t="s">
        <v>214</v>
      </c>
      <c r="J37" s="70"/>
    </row>
    <row r="38" spans="1:10" ht="15.75" x14ac:dyDescent="0.25">
      <c r="A38" s="93"/>
      <c r="J38" s="70"/>
    </row>
    <row r="39" spans="1:10" x14ac:dyDescent="0.25">
      <c r="A39" s="70"/>
      <c r="J39" s="70"/>
    </row>
    <row r="40" spans="1:10" ht="15.75" x14ac:dyDescent="0.25">
      <c r="A40" s="93" t="s">
        <v>215</v>
      </c>
      <c r="J40" s="70"/>
    </row>
    <row r="41" spans="1:10" ht="15.75" x14ac:dyDescent="0.25">
      <c r="A41" s="93"/>
      <c r="J41" s="70"/>
    </row>
    <row r="42" spans="1:10" x14ac:dyDescent="0.25">
      <c r="A42" s="91"/>
      <c r="B42" s="103"/>
      <c r="C42" s="99"/>
      <c r="D42" s="91"/>
      <c r="E42" s="92"/>
      <c r="F42" s="99"/>
      <c r="G42" s="99"/>
      <c r="H42" s="99"/>
      <c r="I42" s="99"/>
      <c r="J42" s="83"/>
    </row>
    <row r="43" spans="1:10" x14ac:dyDescent="0.25">
      <c r="A43" s="91"/>
      <c r="B43" s="92"/>
      <c r="C43" s="99"/>
      <c r="D43" s="91"/>
      <c r="E43" s="84"/>
      <c r="F43" s="99"/>
      <c r="G43" s="99"/>
      <c r="H43" s="99"/>
      <c r="I43" s="99"/>
      <c r="J43" s="83"/>
    </row>
    <row r="44" spans="1:10" x14ac:dyDescent="0.25">
      <c r="A44" s="91"/>
      <c r="B44" s="103"/>
      <c r="C44" s="99"/>
      <c r="D44" s="99"/>
      <c r="E44" s="99"/>
      <c r="F44" s="99"/>
      <c r="G44" s="99"/>
      <c r="H44" s="99"/>
      <c r="I44" s="99"/>
      <c r="J44" s="101">
        <f>SUM(J42:J43)</f>
        <v>0</v>
      </c>
    </row>
    <row r="45" spans="1:10" ht="15.75" x14ac:dyDescent="0.25">
      <c r="A45" s="93" t="s">
        <v>216</v>
      </c>
      <c r="J45" s="70"/>
    </row>
    <row r="46" spans="1:10" x14ac:dyDescent="0.25">
      <c r="J46" s="70"/>
    </row>
    <row r="47" spans="1:10" x14ac:dyDescent="0.25">
      <c r="A47" s="91"/>
      <c r="B47" s="87"/>
      <c r="C47" s="99"/>
      <c r="D47" s="191"/>
      <c r="E47" s="92"/>
      <c r="F47" s="99"/>
      <c r="G47" s="99"/>
      <c r="J47" s="70"/>
    </row>
    <row r="48" spans="1:10" x14ac:dyDescent="0.25">
      <c r="A48" s="91"/>
      <c r="B48" s="87"/>
      <c r="C48" s="99"/>
      <c r="D48" s="91"/>
      <c r="E48" s="92"/>
      <c r="F48" s="99"/>
      <c r="G48" s="99"/>
      <c r="J48" s="70"/>
    </row>
    <row r="49" spans="1:10" ht="15.75" x14ac:dyDescent="0.25">
      <c r="A49" s="93"/>
      <c r="J49" s="70"/>
    </row>
    <row r="50" spans="1:10" ht="15.75" x14ac:dyDescent="0.25">
      <c r="A50" s="93" t="s">
        <v>217</v>
      </c>
      <c r="J50" s="70"/>
    </row>
    <row r="51" spans="1:10" x14ac:dyDescent="0.25">
      <c r="A51" s="95"/>
      <c r="J51" s="70"/>
    </row>
    <row r="52" spans="1:10" x14ac:dyDescent="0.25">
      <c r="A52" s="95" t="s">
        <v>218</v>
      </c>
      <c r="J52" s="70"/>
    </row>
    <row r="53" spans="1:10" x14ac:dyDescent="0.25">
      <c r="A53" s="95"/>
      <c r="J53" s="70"/>
    </row>
    <row r="54" spans="1:10" x14ac:dyDescent="0.25">
      <c r="A54" s="95" t="s">
        <v>219</v>
      </c>
      <c r="J54" s="70"/>
    </row>
    <row r="55" spans="1:10" x14ac:dyDescent="0.25">
      <c r="A55" s="95"/>
      <c r="B55" s="95" t="s">
        <v>220</v>
      </c>
      <c r="J55" s="70"/>
    </row>
    <row r="56" spans="1:10" x14ac:dyDescent="0.25">
      <c r="A56" s="74" t="s">
        <v>316</v>
      </c>
      <c r="B56" s="70" t="s">
        <v>318</v>
      </c>
      <c r="C56" s="70" t="s">
        <v>317</v>
      </c>
      <c r="D56" s="79" t="s">
        <v>319</v>
      </c>
      <c r="J56" s="70">
        <v>1</v>
      </c>
    </row>
    <row r="57" spans="1:10" x14ac:dyDescent="0.25">
      <c r="A57" s="91"/>
      <c r="B57" s="92"/>
      <c r="C57" s="92"/>
      <c r="D57" s="91"/>
      <c r="E57" s="92"/>
      <c r="F57" s="92"/>
      <c r="G57" s="92"/>
      <c r="H57" s="99"/>
      <c r="I57" s="99"/>
      <c r="J57" s="91"/>
    </row>
    <row r="58" spans="1:10" x14ac:dyDescent="0.25">
      <c r="A58" s="41"/>
      <c r="B58" s="41"/>
      <c r="C58" s="79"/>
      <c r="E58" s="41"/>
      <c r="F58" s="41"/>
      <c r="G58" s="41"/>
      <c r="J58" s="74"/>
    </row>
    <row r="59" spans="1:10" x14ac:dyDescent="0.25">
      <c r="A59" s="41"/>
      <c r="B59" s="41"/>
      <c r="C59" s="41"/>
      <c r="E59" s="41"/>
      <c r="F59" s="41"/>
      <c r="G59" s="41"/>
      <c r="J59" s="70"/>
    </row>
    <row r="60" spans="1:10" x14ac:dyDescent="0.25">
      <c r="B60" s="96" t="s">
        <v>221</v>
      </c>
      <c r="C60" s="41"/>
      <c r="E60" s="41"/>
      <c r="F60" s="41"/>
      <c r="G60" s="41"/>
      <c r="J60" s="70"/>
    </row>
    <row r="61" spans="1:10" x14ac:dyDescent="0.25">
      <c r="A61" s="96"/>
      <c r="B61" s="41"/>
      <c r="C61" s="41"/>
      <c r="E61" s="41"/>
      <c r="F61" s="41"/>
      <c r="G61" s="41"/>
      <c r="J61" s="70"/>
    </row>
    <row r="62" spans="1:10" x14ac:dyDescent="0.25">
      <c r="A62" s="102"/>
      <c r="B62" s="92"/>
      <c r="C62" s="91"/>
      <c r="D62" s="91"/>
      <c r="E62" s="92"/>
      <c r="F62" s="92"/>
      <c r="G62" s="92"/>
      <c r="H62" s="99"/>
      <c r="I62" s="99"/>
      <c r="J62" s="83"/>
    </row>
    <row r="63" spans="1:10" x14ac:dyDescent="0.25">
      <c r="A63" s="99"/>
      <c r="B63" s="99"/>
      <c r="C63" s="99"/>
      <c r="D63" s="99"/>
      <c r="E63" s="99"/>
      <c r="F63" s="99"/>
      <c r="G63" s="99"/>
      <c r="H63" s="99"/>
      <c r="I63" s="99"/>
      <c r="J63" s="101">
        <f>SUM(J57:J62)</f>
        <v>0</v>
      </c>
    </row>
    <row r="64" spans="1:10" x14ac:dyDescent="0.25">
      <c r="A64" s="95" t="s">
        <v>223</v>
      </c>
    </row>
    <row r="65" spans="1:10" x14ac:dyDescent="0.25">
      <c r="A65" s="95"/>
      <c r="I65" s="83" t="s">
        <v>229</v>
      </c>
      <c r="J65" s="83">
        <f>J10+J13+J17+J23+J26+J32+J36+J44+J63</f>
        <v>1</v>
      </c>
    </row>
    <row r="66" spans="1:10" x14ac:dyDescent="0.25">
      <c r="B66" s="208" t="s">
        <v>224</v>
      </c>
      <c r="C66" s="208"/>
      <c r="E66" s="209" t="s">
        <v>225</v>
      </c>
      <c r="F66" s="209"/>
    </row>
    <row r="67" spans="1:10" x14ac:dyDescent="0.25">
      <c r="B67" s="70"/>
      <c r="C67" s="41"/>
      <c r="E67" s="70"/>
      <c r="F67" s="41"/>
    </row>
    <row r="68" spans="1:10" x14ac:dyDescent="0.25">
      <c r="A68" s="204"/>
      <c r="B68" s="204"/>
      <c r="C68" s="107"/>
      <c r="D68" s="204"/>
      <c r="E68" s="204"/>
      <c r="F68" s="107"/>
    </row>
    <row r="69" spans="1:10" x14ac:dyDescent="0.25">
      <c r="A69" s="74"/>
      <c r="B69" s="74"/>
      <c r="C69" s="97"/>
      <c r="D69" s="74"/>
      <c r="E69" s="74"/>
      <c r="F69" s="97"/>
    </row>
    <row r="70" spans="1:10" x14ac:dyDescent="0.25">
      <c r="B70" s="70"/>
      <c r="C70" s="41"/>
      <c r="E70" s="97"/>
      <c r="F70" s="41"/>
    </row>
    <row r="71" spans="1:10" x14ac:dyDescent="0.25">
      <c r="A71" s="95" t="s">
        <v>228</v>
      </c>
      <c r="B71" s="70"/>
      <c r="C71" s="41"/>
      <c r="E71" s="98"/>
    </row>
    <row r="73" spans="1:10" x14ac:dyDescent="0.25">
      <c r="B73" s="204"/>
      <c r="C73" s="204"/>
      <c r="D73" s="83"/>
      <c r="F73" s="70"/>
    </row>
    <row r="74" spans="1:10" x14ac:dyDescent="0.25">
      <c r="B74" s="204"/>
      <c r="C74" s="204"/>
      <c r="D74" s="83"/>
    </row>
    <row r="75" spans="1:10" x14ac:dyDescent="0.25">
      <c r="B75" s="204"/>
      <c r="C75" s="204"/>
      <c r="D75" s="83"/>
    </row>
    <row r="76" spans="1:10" x14ac:dyDescent="0.25">
      <c r="B76" s="204"/>
      <c r="C76" s="204"/>
      <c r="D76" s="83"/>
    </row>
    <row r="77" spans="1:10" x14ac:dyDescent="0.25">
      <c r="B77" s="204"/>
      <c r="C77" s="204"/>
      <c r="D77" s="83"/>
    </row>
  </sheetData>
  <mergeCells count="11">
    <mergeCell ref="A2:I2"/>
    <mergeCell ref="B66:C66"/>
    <mergeCell ref="E66:F66"/>
    <mergeCell ref="A68:B68"/>
    <mergeCell ref="D68:E68"/>
    <mergeCell ref="A22:B22"/>
    <mergeCell ref="B73:C73"/>
    <mergeCell ref="B74:C74"/>
    <mergeCell ref="B75:C75"/>
    <mergeCell ref="B76:C76"/>
    <mergeCell ref="B77:C7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3"/>
  <sheetViews>
    <sheetView topLeftCell="A5" workbookViewId="0">
      <selection activeCell="B29" sqref="B29"/>
    </sheetView>
  </sheetViews>
  <sheetFormatPr baseColWidth="10" defaultRowHeight="15" x14ac:dyDescent="0.25"/>
  <cols>
    <col min="1" max="1" width="5.28515625" customWidth="1"/>
    <col min="2" max="2" width="26.5703125" customWidth="1"/>
  </cols>
  <sheetData>
    <row r="2" spans="2:9" ht="20.25" x14ac:dyDescent="0.25">
      <c r="B2" s="108" t="s">
        <v>230</v>
      </c>
      <c r="C2" s="109"/>
      <c r="D2" s="109"/>
      <c r="E2" s="109"/>
      <c r="F2" s="109"/>
      <c r="G2" s="109"/>
      <c r="H2" s="109"/>
      <c r="I2" s="109"/>
    </row>
    <row r="4" spans="2:9" x14ac:dyDescent="0.25">
      <c r="C4" s="110" t="s">
        <v>231</v>
      </c>
      <c r="D4" s="82" t="s">
        <v>178</v>
      </c>
      <c r="E4" s="82" t="s">
        <v>179</v>
      </c>
      <c r="F4" s="82" t="s">
        <v>232</v>
      </c>
      <c r="G4" s="82" t="s">
        <v>233</v>
      </c>
      <c r="H4" s="82" t="s">
        <v>234</v>
      </c>
      <c r="I4" s="3" t="s">
        <v>15</v>
      </c>
    </row>
    <row r="5" spans="2:9" x14ac:dyDescent="0.25">
      <c r="C5" s="111" t="s">
        <v>235</v>
      </c>
      <c r="D5" s="112"/>
      <c r="E5" s="112"/>
      <c r="F5" s="112" t="s">
        <v>236</v>
      </c>
      <c r="G5" s="112" t="s">
        <v>237</v>
      </c>
      <c r="H5" s="112" t="s">
        <v>238</v>
      </c>
      <c r="I5" s="11" t="s">
        <v>239</v>
      </c>
    </row>
    <row r="7" spans="2:9" x14ac:dyDescent="0.25">
      <c r="B7" s="92" t="s">
        <v>240</v>
      </c>
      <c r="C7" s="99"/>
      <c r="D7" s="99"/>
      <c r="E7" s="99"/>
      <c r="F7" s="99"/>
      <c r="G7" s="99"/>
    </row>
    <row r="9" spans="2:9" x14ac:dyDescent="0.25">
      <c r="B9" s="92" t="s">
        <v>203</v>
      </c>
      <c r="C9" s="100"/>
      <c r="D9" s="114"/>
      <c r="E9" s="114"/>
      <c r="F9" s="115"/>
      <c r="G9" s="83"/>
      <c r="H9" s="116"/>
      <c r="I9" s="113">
        <f t="shared" ref="I9:I41" si="0">C9+D9+E9+F9+G9+H9</f>
        <v>0</v>
      </c>
    </row>
    <row r="10" spans="2:9" x14ac:dyDescent="0.25">
      <c r="B10" s="92" t="s">
        <v>195</v>
      </c>
      <c r="C10" s="120"/>
      <c r="D10" s="114"/>
      <c r="E10" s="83"/>
      <c r="F10" s="83"/>
      <c r="G10" s="117"/>
      <c r="H10" s="83"/>
      <c r="I10" s="113">
        <f t="shared" si="0"/>
        <v>0</v>
      </c>
    </row>
    <row r="11" spans="2:9" x14ac:dyDescent="0.25">
      <c r="B11" s="92" t="s">
        <v>206</v>
      </c>
      <c r="C11" s="83"/>
      <c r="D11" s="114"/>
      <c r="E11" s="118"/>
      <c r="F11" s="115"/>
      <c r="G11" s="83"/>
      <c r="H11" s="83"/>
      <c r="I11" s="113">
        <f t="shared" si="0"/>
        <v>0</v>
      </c>
    </row>
    <row r="12" spans="2:9" x14ac:dyDescent="0.25">
      <c r="B12" s="87" t="s">
        <v>208</v>
      </c>
      <c r="C12" s="83"/>
      <c r="D12" s="119"/>
      <c r="E12" s="118"/>
      <c r="F12" s="83">
        <v>1</v>
      </c>
      <c r="G12" s="83"/>
      <c r="H12" s="83">
        <v>1</v>
      </c>
      <c r="I12" s="83">
        <f t="shared" si="0"/>
        <v>2</v>
      </c>
    </row>
    <row r="13" spans="2:9" x14ac:dyDescent="0.25">
      <c r="B13" s="92" t="s">
        <v>204</v>
      </c>
      <c r="C13" s="83"/>
      <c r="D13" s="119"/>
      <c r="E13" s="114"/>
      <c r="F13" s="83"/>
      <c r="G13" s="83"/>
      <c r="H13" s="83"/>
      <c r="I13" s="83">
        <f t="shared" si="0"/>
        <v>0</v>
      </c>
    </row>
    <row r="14" spans="2:9" x14ac:dyDescent="0.25">
      <c r="B14" s="92" t="s">
        <v>222</v>
      </c>
      <c r="C14" s="83"/>
      <c r="D14" s="114"/>
      <c r="E14" s="114"/>
      <c r="F14" s="115"/>
      <c r="G14" s="83"/>
      <c r="H14" s="83"/>
      <c r="I14" s="83">
        <f t="shared" si="0"/>
        <v>0</v>
      </c>
    </row>
    <row r="15" spans="2:9" x14ac:dyDescent="0.25">
      <c r="B15" s="92" t="s">
        <v>213</v>
      </c>
      <c r="C15" s="83"/>
      <c r="D15" s="114"/>
      <c r="E15" s="118"/>
      <c r="F15" s="83"/>
      <c r="G15" s="83"/>
      <c r="H15" s="83"/>
      <c r="I15" s="83">
        <f t="shared" si="0"/>
        <v>0</v>
      </c>
    </row>
    <row r="16" spans="2:9" x14ac:dyDescent="0.25">
      <c r="B16" s="92" t="s">
        <v>198</v>
      </c>
      <c r="C16" s="83"/>
      <c r="D16" s="114"/>
      <c r="E16" s="83"/>
      <c r="F16" s="83"/>
      <c r="G16" s="83"/>
      <c r="H16" s="83"/>
      <c r="I16" s="83">
        <f t="shared" si="0"/>
        <v>0</v>
      </c>
    </row>
    <row r="17" spans="2:9" x14ac:dyDescent="0.25">
      <c r="B17" s="92" t="s">
        <v>197</v>
      </c>
      <c r="C17" s="83"/>
      <c r="D17" s="114"/>
      <c r="E17" s="83"/>
      <c r="F17" s="83"/>
      <c r="G17" s="83"/>
      <c r="H17" s="83"/>
      <c r="I17" s="83">
        <f t="shared" si="0"/>
        <v>0</v>
      </c>
    </row>
    <row r="18" spans="2:9" x14ac:dyDescent="0.25">
      <c r="B18" s="92" t="s">
        <v>201</v>
      </c>
      <c r="C18" s="83"/>
      <c r="D18" s="114"/>
      <c r="E18" s="114"/>
      <c r="F18" s="83"/>
      <c r="G18" s="83"/>
      <c r="H18" s="83"/>
      <c r="I18" s="83">
        <f t="shared" si="0"/>
        <v>0</v>
      </c>
    </row>
    <row r="19" spans="2:9" x14ac:dyDescent="0.25">
      <c r="B19" s="92" t="s">
        <v>196</v>
      </c>
      <c r="C19" s="83"/>
      <c r="D19" s="114"/>
      <c r="E19" s="83"/>
      <c r="F19" s="83"/>
      <c r="G19" s="83"/>
      <c r="H19" s="83"/>
      <c r="I19" s="83">
        <f t="shared" si="0"/>
        <v>0</v>
      </c>
    </row>
    <row r="20" spans="2:9" x14ac:dyDescent="0.25">
      <c r="B20" s="92" t="s">
        <v>199</v>
      </c>
      <c r="C20" s="83"/>
      <c r="D20" s="114"/>
      <c r="E20" s="83"/>
      <c r="F20" s="83"/>
      <c r="G20" s="83"/>
      <c r="H20" s="83"/>
      <c r="I20" s="83">
        <f t="shared" si="0"/>
        <v>0</v>
      </c>
    </row>
    <row r="21" spans="2:9" x14ac:dyDescent="0.25">
      <c r="B21" s="92" t="s">
        <v>241</v>
      </c>
      <c r="C21" s="83"/>
      <c r="D21" s="114"/>
      <c r="E21" s="114"/>
      <c r="F21" s="83"/>
      <c r="G21" s="83"/>
      <c r="H21" s="83"/>
      <c r="I21" s="83">
        <f t="shared" si="0"/>
        <v>0</v>
      </c>
    </row>
    <row r="22" spans="2:9" x14ac:dyDescent="0.25">
      <c r="B22" s="92" t="s">
        <v>205</v>
      </c>
      <c r="C22" s="83"/>
      <c r="D22" s="114"/>
      <c r="E22" s="114"/>
      <c r="F22" s="83"/>
      <c r="G22" s="83"/>
      <c r="H22" s="83"/>
      <c r="I22" s="83">
        <f t="shared" si="0"/>
        <v>0</v>
      </c>
    </row>
    <row r="23" spans="2:9" x14ac:dyDescent="0.25">
      <c r="B23" s="92" t="s">
        <v>242</v>
      </c>
      <c r="C23" s="83"/>
      <c r="D23" s="114"/>
      <c r="E23" s="114"/>
      <c r="F23" s="83"/>
      <c r="G23" s="83"/>
      <c r="H23" s="83"/>
      <c r="I23" s="83">
        <f t="shared" si="0"/>
        <v>0</v>
      </c>
    </row>
    <row r="24" spans="2:9" x14ac:dyDescent="0.25">
      <c r="B24" s="92" t="s">
        <v>227</v>
      </c>
      <c r="C24" s="83"/>
      <c r="D24" s="114"/>
      <c r="E24" s="114"/>
      <c r="F24" s="83"/>
      <c r="G24" s="83"/>
      <c r="H24" s="83"/>
      <c r="I24" s="83">
        <f t="shared" si="0"/>
        <v>0</v>
      </c>
    </row>
    <row r="25" spans="2:9" x14ac:dyDescent="0.25">
      <c r="B25" s="92" t="s">
        <v>243</v>
      </c>
      <c r="C25" s="83"/>
      <c r="D25" s="114"/>
      <c r="E25" s="114"/>
      <c r="F25" s="83"/>
      <c r="G25" s="83"/>
      <c r="H25" s="83"/>
      <c r="I25" s="83">
        <f t="shared" si="0"/>
        <v>0</v>
      </c>
    </row>
    <row r="26" spans="2:9" x14ac:dyDescent="0.25">
      <c r="B26" s="92" t="s">
        <v>244</v>
      </c>
      <c r="C26" s="83"/>
      <c r="D26" s="114"/>
      <c r="E26" s="114"/>
      <c r="F26" s="83"/>
      <c r="G26" s="83"/>
      <c r="H26" s="83"/>
      <c r="I26" s="83">
        <f t="shared" si="0"/>
        <v>0</v>
      </c>
    </row>
    <row r="27" spans="2:9" x14ac:dyDescent="0.25">
      <c r="B27" s="92" t="s">
        <v>211</v>
      </c>
      <c r="C27" s="83"/>
      <c r="D27" s="83"/>
      <c r="E27" s="118"/>
      <c r="F27" s="83"/>
      <c r="G27" s="83"/>
      <c r="H27" s="83"/>
      <c r="I27" s="83">
        <f t="shared" si="0"/>
        <v>0</v>
      </c>
    </row>
    <row r="28" spans="2:9" x14ac:dyDescent="0.25">
      <c r="B28" s="92" t="s">
        <v>245</v>
      </c>
      <c r="C28" s="83"/>
      <c r="D28" s="114"/>
      <c r="E28" s="114"/>
      <c r="F28" s="83"/>
      <c r="G28" s="83"/>
      <c r="H28" s="83"/>
      <c r="I28" s="83">
        <f t="shared" si="0"/>
        <v>0</v>
      </c>
    </row>
    <row r="29" spans="2:9" x14ac:dyDescent="0.25">
      <c r="B29" s="84" t="s">
        <v>202</v>
      </c>
      <c r="C29" s="83"/>
      <c r="D29" s="83"/>
      <c r="E29" s="114"/>
      <c r="F29" s="83"/>
      <c r="G29" s="83"/>
      <c r="H29" s="83"/>
      <c r="I29" s="83">
        <f t="shared" si="0"/>
        <v>0</v>
      </c>
    </row>
    <row r="30" spans="2:9" x14ac:dyDescent="0.25">
      <c r="B30" s="92" t="s">
        <v>246</v>
      </c>
      <c r="C30" s="83"/>
      <c r="D30" s="114"/>
      <c r="E30" s="114"/>
      <c r="F30" s="83"/>
      <c r="G30" s="83"/>
      <c r="H30" s="83"/>
      <c r="I30" s="83">
        <f t="shared" si="0"/>
        <v>0</v>
      </c>
    </row>
    <row r="31" spans="2:9" x14ac:dyDescent="0.25">
      <c r="B31" s="92" t="s">
        <v>212</v>
      </c>
      <c r="C31" s="83"/>
      <c r="D31" s="114"/>
      <c r="E31" s="114"/>
      <c r="F31" s="83"/>
      <c r="G31" s="83"/>
      <c r="H31" s="83"/>
      <c r="I31" s="83">
        <f t="shared" si="0"/>
        <v>0</v>
      </c>
    </row>
    <row r="32" spans="2:9" x14ac:dyDescent="0.25">
      <c r="B32" s="92" t="s">
        <v>209</v>
      </c>
      <c r="C32" s="83"/>
      <c r="D32" s="83"/>
      <c r="E32" s="83"/>
      <c r="F32" s="83"/>
      <c r="G32" s="83"/>
      <c r="H32" s="83"/>
      <c r="I32" s="83">
        <f t="shared" si="0"/>
        <v>0</v>
      </c>
    </row>
    <row r="33" spans="2:9" x14ac:dyDescent="0.25">
      <c r="B33" s="92" t="s">
        <v>207</v>
      </c>
      <c r="C33" s="83"/>
      <c r="D33" s="83"/>
      <c r="E33" s="114"/>
      <c r="F33" s="83"/>
      <c r="G33" s="83"/>
      <c r="H33" s="83"/>
      <c r="I33" s="83">
        <f t="shared" si="0"/>
        <v>0</v>
      </c>
    </row>
    <row r="34" spans="2:9" x14ac:dyDescent="0.25">
      <c r="B34" s="92" t="s">
        <v>247</v>
      </c>
      <c r="C34" s="83"/>
      <c r="D34" s="83"/>
      <c r="E34" s="114"/>
      <c r="F34" s="83"/>
      <c r="G34" s="83"/>
      <c r="H34" s="83"/>
      <c r="I34" s="83">
        <f t="shared" si="0"/>
        <v>0</v>
      </c>
    </row>
    <row r="35" spans="2:9" x14ac:dyDescent="0.25">
      <c r="B35" s="92" t="s">
        <v>210</v>
      </c>
      <c r="C35" s="83"/>
      <c r="D35" s="83"/>
      <c r="E35" s="114"/>
      <c r="F35" s="83"/>
      <c r="G35" s="83"/>
      <c r="H35" s="83"/>
      <c r="I35" s="83">
        <f t="shared" si="0"/>
        <v>0</v>
      </c>
    </row>
    <row r="36" spans="2:9" x14ac:dyDescent="0.25">
      <c r="B36" s="84" t="s">
        <v>248</v>
      </c>
      <c r="C36" s="83"/>
      <c r="D36" s="83"/>
      <c r="E36" s="114"/>
      <c r="F36" s="83"/>
      <c r="G36" s="83"/>
      <c r="H36" s="83"/>
      <c r="I36" s="83">
        <f t="shared" si="0"/>
        <v>0</v>
      </c>
    </row>
    <row r="37" spans="2:9" x14ac:dyDescent="0.25">
      <c r="B37" s="92" t="s">
        <v>200</v>
      </c>
      <c r="C37" s="83"/>
      <c r="D37" s="114"/>
      <c r="E37" s="83"/>
      <c r="F37" s="83"/>
      <c r="G37" s="83"/>
      <c r="H37" s="83"/>
      <c r="I37" s="83">
        <f t="shared" si="0"/>
        <v>0</v>
      </c>
    </row>
    <row r="38" spans="2:9" x14ac:dyDescent="0.25">
      <c r="B38" s="84" t="s">
        <v>249</v>
      </c>
      <c r="C38" s="83"/>
      <c r="D38" s="83"/>
      <c r="E38" s="114"/>
      <c r="F38" s="83"/>
      <c r="G38" s="83"/>
      <c r="H38" s="83"/>
      <c r="I38" s="83">
        <f t="shared" si="0"/>
        <v>0</v>
      </c>
    </row>
    <row r="39" spans="2:9" x14ac:dyDescent="0.25">
      <c r="B39" s="84" t="s">
        <v>250</v>
      </c>
      <c r="C39" s="83"/>
      <c r="D39" s="83"/>
      <c r="E39" s="114"/>
      <c r="F39" s="83"/>
      <c r="G39" s="83"/>
      <c r="H39" s="83"/>
      <c r="I39" s="83">
        <f t="shared" si="0"/>
        <v>0</v>
      </c>
    </row>
    <row r="40" spans="2:9" x14ac:dyDescent="0.25">
      <c r="B40" s="84" t="s">
        <v>251</v>
      </c>
      <c r="C40" s="83"/>
      <c r="D40" s="83"/>
      <c r="E40" s="114"/>
      <c r="F40" s="83"/>
      <c r="G40" s="83"/>
      <c r="H40" s="83"/>
      <c r="I40" s="83">
        <f t="shared" si="0"/>
        <v>0</v>
      </c>
    </row>
    <row r="41" spans="2:9" x14ac:dyDescent="0.25">
      <c r="B41" s="84" t="s">
        <v>252</v>
      </c>
      <c r="C41" s="83"/>
      <c r="D41" s="83"/>
      <c r="E41" s="83"/>
      <c r="F41" s="83"/>
      <c r="G41" s="83"/>
      <c r="H41" s="83"/>
      <c r="I41" s="83">
        <f t="shared" si="0"/>
        <v>0</v>
      </c>
    </row>
    <row r="42" spans="2:9" x14ac:dyDescent="0.25">
      <c r="B42" s="99"/>
      <c r="C42" s="83"/>
      <c r="D42" s="83"/>
      <c r="E42" s="83"/>
      <c r="F42" s="83"/>
      <c r="G42" s="83"/>
      <c r="H42" s="83"/>
      <c r="I42" s="83"/>
    </row>
    <row r="43" spans="2:9" x14ac:dyDescent="0.25">
      <c r="B43" s="92" t="s">
        <v>253</v>
      </c>
      <c r="C43" s="83">
        <f t="shared" ref="C43:I43" si="1">SUM(C9:C41)</f>
        <v>0</v>
      </c>
      <c r="D43" s="83">
        <f t="shared" si="1"/>
        <v>0</v>
      </c>
      <c r="E43" s="83">
        <f t="shared" si="1"/>
        <v>0</v>
      </c>
      <c r="F43" s="83">
        <f t="shared" si="1"/>
        <v>1</v>
      </c>
      <c r="G43" s="83">
        <f t="shared" si="1"/>
        <v>0</v>
      </c>
      <c r="H43" s="83">
        <f t="shared" si="1"/>
        <v>1</v>
      </c>
      <c r="I43" s="83">
        <f t="shared" si="1"/>
        <v>2</v>
      </c>
    </row>
    <row r="44" spans="2:9" x14ac:dyDescent="0.25">
      <c r="B44" s="99"/>
      <c r="C44" s="100"/>
      <c r="D44" s="100"/>
      <c r="E44" s="100"/>
      <c r="F44" s="100"/>
      <c r="G44" s="100"/>
      <c r="H44" s="100"/>
      <c r="I44" s="99"/>
    </row>
    <row r="45" spans="2:9" x14ac:dyDescent="0.25">
      <c r="B45" s="92" t="s">
        <v>254</v>
      </c>
      <c r="C45" s="100"/>
      <c r="D45" s="100"/>
      <c r="E45" s="100"/>
      <c r="F45" s="100"/>
      <c r="G45" s="100"/>
      <c r="H45" s="100"/>
      <c r="I45" s="99"/>
    </row>
    <row r="46" spans="2:9" x14ac:dyDescent="0.25">
      <c r="B46" s="99"/>
      <c r="C46" s="100"/>
      <c r="D46" s="100"/>
      <c r="E46" s="100"/>
      <c r="F46" s="100"/>
      <c r="G46" s="100"/>
      <c r="H46" s="100"/>
      <c r="I46" s="99"/>
    </row>
    <row r="47" spans="2:9" x14ac:dyDescent="0.25">
      <c r="B47" s="99" t="s">
        <v>255</v>
      </c>
      <c r="C47" s="99"/>
      <c r="D47" s="99"/>
      <c r="E47" s="99"/>
      <c r="F47" s="99"/>
      <c r="G47" s="99"/>
      <c r="H47" s="99"/>
      <c r="I47" s="99"/>
    </row>
    <row r="48" spans="2:9" x14ac:dyDescent="0.25">
      <c r="B48" s="99" t="s">
        <v>226</v>
      </c>
      <c r="C48" s="99"/>
      <c r="D48" s="99"/>
      <c r="E48" s="99"/>
      <c r="F48" s="99"/>
      <c r="G48" s="99"/>
      <c r="H48" s="99"/>
      <c r="I48" s="99"/>
    </row>
    <row r="49" spans="2:9" x14ac:dyDescent="0.25">
      <c r="B49" s="99" t="s">
        <v>256</v>
      </c>
      <c r="C49" s="99"/>
      <c r="D49" s="99"/>
      <c r="E49" s="99"/>
      <c r="F49" s="99"/>
      <c r="G49" s="99"/>
      <c r="H49" s="99"/>
      <c r="I49" s="99"/>
    </row>
    <row r="50" spans="2:9" x14ac:dyDescent="0.25">
      <c r="B50" s="99" t="s">
        <v>257</v>
      </c>
      <c r="C50" s="99"/>
      <c r="D50" s="99"/>
      <c r="E50" s="99"/>
      <c r="F50" s="99"/>
      <c r="G50" s="99"/>
      <c r="H50" s="99"/>
      <c r="I50" s="99"/>
    </row>
    <row r="51" spans="2:9" x14ac:dyDescent="0.25">
      <c r="B51" s="99"/>
      <c r="C51" s="99"/>
      <c r="D51" s="99"/>
      <c r="E51" s="99"/>
      <c r="F51" s="99"/>
      <c r="G51" s="99"/>
      <c r="H51" s="99"/>
      <c r="I51" s="99"/>
    </row>
    <row r="52" spans="2:9" x14ac:dyDescent="0.25">
      <c r="B52" s="92" t="s">
        <v>258</v>
      </c>
      <c r="C52" s="99"/>
      <c r="D52" s="99"/>
      <c r="E52" s="99"/>
      <c r="F52" s="99"/>
      <c r="G52" s="99"/>
      <c r="H52" s="99"/>
      <c r="I52" s="99"/>
    </row>
    <row r="53" spans="2:9" x14ac:dyDescent="0.25">
      <c r="B53" s="99"/>
      <c r="C53" s="99"/>
      <c r="D53" s="99"/>
      <c r="E53" s="99"/>
      <c r="F53" s="99"/>
      <c r="G53" s="99"/>
      <c r="H53" s="99"/>
      <c r="I53" s="9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1"/>
  <sheetViews>
    <sheetView workbookViewId="0">
      <selection activeCell="B3" sqref="B3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75" t="s">
        <v>277</v>
      </c>
      <c r="C3" s="70"/>
      <c r="D3" s="70"/>
      <c r="F3" s="70"/>
      <c r="I3" s="70"/>
      <c r="J3" s="70"/>
      <c r="K3" s="70"/>
    </row>
    <row r="4" spans="2:11" x14ac:dyDescent="0.25">
      <c r="B4" s="70"/>
      <c r="C4" s="70"/>
      <c r="D4" s="70"/>
      <c r="F4" s="70"/>
      <c r="I4" s="70"/>
      <c r="J4" s="70"/>
      <c r="K4" s="70"/>
    </row>
    <row r="5" spans="2:11" ht="18" x14ac:dyDescent="0.25">
      <c r="B5" s="70"/>
      <c r="C5" s="70"/>
      <c r="D5" s="79"/>
      <c r="F5" s="70"/>
      <c r="G5" s="121" t="s">
        <v>259</v>
      </c>
      <c r="I5" s="70"/>
      <c r="J5" s="70"/>
      <c r="K5" s="70"/>
    </row>
    <row r="6" spans="2:11" x14ac:dyDescent="0.25">
      <c r="B6" s="70"/>
      <c r="C6" s="70"/>
      <c r="D6" s="70"/>
      <c r="F6" s="70"/>
      <c r="I6" s="70"/>
      <c r="J6" s="70"/>
      <c r="K6" s="70"/>
    </row>
    <row r="7" spans="2:11" ht="22.5" customHeight="1" x14ac:dyDescent="0.25">
      <c r="B7" s="88" t="s">
        <v>144</v>
      </c>
      <c r="C7" s="80" t="s">
        <v>145</v>
      </c>
      <c r="D7" s="80" t="s">
        <v>146</v>
      </c>
      <c r="E7" s="80" t="s">
        <v>260</v>
      </c>
      <c r="F7" s="80" t="s">
        <v>148</v>
      </c>
      <c r="G7" s="80" t="s">
        <v>149</v>
      </c>
      <c r="H7" s="80" t="s">
        <v>150</v>
      </c>
      <c r="I7" s="80" t="s">
        <v>152</v>
      </c>
      <c r="J7" s="80" t="s">
        <v>23</v>
      </c>
      <c r="K7" s="80" t="s">
        <v>29</v>
      </c>
    </row>
    <row r="8" spans="2:11" x14ac:dyDescent="0.25">
      <c r="B8" s="122"/>
      <c r="C8" s="122"/>
      <c r="D8" s="122"/>
      <c r="E8" s="122"/>
      <c r="F8" s="122"/>
      <c r="G8" s="123"/>
      <c r="H8" s="124"/>
      <c r="I8" s="122"/>
      <c r="J8" s="122"/>
      <c r="K8" s="122"/>
    </row>
    <row r="9" spans="2:11" ht="15.75" x14ac:dyDescent="0.25">
      <c r="B9" s="122"/>
      <c r="C9" s="122"/>
      <c r="D9" s="122"/>
      <c r="E9" s="211" t="s">
        <v>261</v>
      </c>
      <c r="F9" s="211"/>
      <c r="G9" s="211"/>
      <c r="H9" s="124"/>
      <c r="I9" s="122"/>
      <c r="J9" s="122"/>
      <c r="K9" s="122"/>
    </row>
    <row r="10" spans="2:11" x14ac:dyDescent="0.25">
      <c r="B10" s="122"/>
      <c r="C10" s="122"/>
      <c r="D10" s="122"/>
      <c r="F10" s="122"/>
      <c r="G10" s="123"/>
      <c r="H10" s="124"/>
      <c r="I10" s="122"/>
      <c r="J10" s="122"/>
      <c r="K10" s="122"/>
    </row>
    <row r="11" spans="2:11" x14ac:dyDescent="0.25">
      <c r="B11" s="91">
        <v>11</v>
      </c>
      <c r="C11" s="83">
        <v>11</v>
      </c>
      <c r="D11" s="83">
        <v>2018</v>
      </c>
      <c r="E11" s="91" t="s">
        <v>262</v>
      </c>
      <c r="F11" s="91">
        <v>4</v>
      </c>
      <c r="G11" s="92" t="s">
        <v>182</v>
      </c>
      <c r="H11" s="92" t="s">
        <v>155</v>
      </c>
      <c r="I11" s="129">
        <v>1950</v>
      </c>
      <c r="J11" s="129">
        <v>11</v>
      </c>
      <c r="K11" s="128">
        <f>I11/J11</f>
        <v>177.27272727272728</v>
      </c>
    </row>
    <row r="12" spans="2:11" x14ac:dyDescent="0.25">
      <c r="B12" s="127">
        <v>10</v>
      </c>
      <c r="C12" s="83">
        <v>3</v>
      </c>
      <c r="D12" s="91">
        <v>2019</v>
      </c>
      <c r="E12" s="91" t="s">
        <v>262</v>
      </c>
      <c r="F12" s="91">
        <v>4</v>
      </c>
      <c r="G12" s="92" t="s">
        <v>184</v>
      </c>
      <c r="H12" s="92"/>
      <c r="I12" s="129">
        <v>1901</v>
      </c>
      <c r="J12" s="129">
        <v>11</v>
      </c>
      <c r="K12" s="128">
        <f>I12/J12</f>
        <v>172.81818181818181</v>
      </c>
    </row>
    <row r="13" spans="2:11" x14ac:dyDescent="0.25">
      <c r="B13" s="83">
        <v>12</v>
      </c>
      <c r="C13" s="83">
        <v>5</v>
      </c>
      <c r="D13" s="83">
        <v>2019</v>
      </c>
      <c r="E13" s="91" t="s">
        <v>262</v>
      </c>
      <c r="F13" s="91">
        <v>4</v>
      </c>
      <c r="G13" s="92" t="s">
        <v>192</v>
      </c>
      <c r="H13" s="84"/>
      <c r="I13" s="83">
        <v>2046</v>
      </c>
      <c r="J13" s="83">
        <v>11</v>
      </c>
      <c r="K13" s="128">
        <f>I13/J13</f>
        <v>186</v>
      </c>
    </row>
    <row r="14" spans="2:11" x14ac:dyDescent="0.25">
      <c r="B14" s="84"/>
      <c r="C14" s="84"/>
      <c r="D14" s="84"/>
      <c r="E14" s="100"/>
      <c r="F14" s="99"/>
      <c r="G14" s="84"/>
      <c r="H14" s="84"/>
      <c r="I14" s="101">
        <f>SUM(I11:I13)</f>
        <v>5897</v>
      </c>
      <c r="J14" s="101">
        <f>SUM(J11:J13)</f>
        <v>33</v>
      </c>
      <c r="K14" s="128">
        <f>I14/J14</f>
        <v>178.69696969696969</v>
      </c>
    </row>
    <row r="15" spans="2:11" x14ac:dyDescent="0.25">
      <c r="B15" s="84"/>
      <c r="C15" s="84"/>
      <c r="D15" s="84"/>
      <c r="E15" s="100"/>
      <c r="F15" s="99"/>
      <c r="G15" s="84"/>
      <c r="H15" s="84"/>
      <c r="I15" s="83"/>
      <c r="J15" s="83"/>
      <c r="K15" s="83"/>
    </row>
    <row r="16" spans="2:11" x14ac:dyDescent="0.25">
      <c r="B16" s="91">
        <v>11</v>
      </c>
      <c r="C16" s="83">
        <v>11</v>
      </c>
      <c r="D16" s="83">
        <v>2018</v>
      </c>
      <c r="E16" s="91" t="s">
        <v>262</v>
      </c>
      <c r="F16" s="91">
        <v>4</v>
      </c>
      <c r="G16" s="92" t="s">
        <v>182</v>
      </c>
      <c r="H16" s="92" t="s">
        <v>175</v>
      </c>
      <c r="I16" s="83">
        <v>244</v>
      </c>
      <c r="J16" s="83">
        <v>2</v>
      </c>
      <c r="K16" s="86">
        <f>I16/J16</f>
        <v>122</v>
      </c>
    </row>
    <row r="17" spans="2:11" x14ac:dyDescent="0.25">
      <c r="B17" s="127">
        <v>10</v>
      </c>
      <c r="C17" s="83">
        <v>3</v>
      </c>
      <c r="D17" s="91">
        <v>2019</v>
      </c>
      <c r="E17" s="91" t="s">
        <v>262</v>
      </c>
      <c r="F17" s="91">
        <v>4</v>
      </c>
      <c r="G17" s="92" t="s">
        <v>184</v>
      </c>
      <c r="H17" s="84"/>
      <c r="I17" s="83">
        <v>385</v>
      </c>
      <c r="J17" s="83">
        <v>3</v>
      </c>
      <c r="K17" s="86">
        <f>I17/J17</f>
        <v>128.33333333333334</v>
      </c>
    </row>
    <row r="18" spans="2:11" x14ac:dyDescent="0.25">
      <c r="B18" s="84"/>
      <c r="C18" s="84"/>
      <c r="D18" s="84"/>
      <c r="E18" s="100"/>
      <c r="F18" s="99"/>
      <c r="G18" s="84"/>
      <c r="H18" s="84"/>
      <c r="I18" s="101">
        <f>SUM(I16:I17)</f>
        <v>629</v>
      </c>
      <c r="J18" s="101">
        <f>SUM(J16:J17)</f>
        <v>5</v>
      </c>
      <c r="K18" s="128">
        <f>I18/J18</f>
        <v>125.8</v>
      </c>
    </row>
    <row r="19" spans="2:11" x14ac:dyDescent="0.25">
      <c r="B19" s="84"/>
      <c r="C19" s="84"/>
      <c r="D19" s="84"/>
      <c r="E19" s="100"/>
      <c r="F19" s="99"/>
      <c r="G19" s="84"/>
      <c r="H19" s="84"/>
      <c r="I19" s="83"/>
      <c r="J19" s="83"/>
      <c r="K19" s="83"/>
    </row>
    <row r="20" spans="2:11" x14ac:dyDescent="0.25">
      <c r="B20" s="91">
        <v>11</v>
      </c>
      <c r="C20" s="83">
        <v>11</v>
      </c>
      <c r="D20" s="83">
        <v>2018</v>
      </c>
      <c r="E20" s="91" t="s">
        <v>262</v>
      </c>
      <c r="F20" s="91">
        <v>4</v>
      </c>
      <c r="G20" s="92" t="s">
        <v>182</v>
      </c>
      <c r="H20" s="92" t="s">
        <v>159</v>
      </c>
      <c r="I20" s="83">
        <v>1855</v>
      </c>
      <c r="J20" s="83">
        <v>11</v>
      </c>
      <c r="K20" s="86">
        <f>I20/J20</f>
        <v>168.63636363636363</v>
      </c>
    </row>
    <row r="21" spans="2:11" x14ac:dyDescent="0.25">
      <c r="B21" s="127">
        <v>10</v>
      </c>
      <c r="C21" s="83">
        <v>3</v>
      </c>
      <c r="D21" s="91">
        <v>2019</v>
      </c>
      <c r="E21" s="91" t="s">
        <v>262</v>
      </c>
      <c r="F21" s="91">
        <v>4</v>
      </c>
      <c r="G21" s="92" t="s">
        <v>184</v>
      </c>
      <c r="H21" s="84"/>
      <c r="I21" s="83">
        <v>1782</v>
      </c>
      <c r="J21" s="83">
        <v>11</v>
      </c>
      <c r="K21" s="86">
        <f>I21/J21</f>
        <v>162</v>
      </c>
    </row>
    <row r="22" spans="2:11" x14ac:dyDescent="0.25">
      <c r="B22" s="83">
        <v>12</v>
      </c>
      <c r="C22" s="83">
        <v>5</v>
      </c>
      <c r="D22" s="83">
        <v>2019</v>
      </c>
      <c r="E22" s="91" t="s">
        <v>262</v>
      </c>
      <c r="F22" s="91">
        <v>4</v>
      </c>
      <c r="G22" s="92" t="s">
        <v>192</v>
      </c>
      <c r="H22" s="84"/>
      <c r="I22" s="83">
        <v>1895</v>
      </c>
      <c r="J22" s="83">
        <v>11</v>
      </c>
      <c r="K22" s="86">
        <f>I22/J22</f>
        <v>172.27272727272728</v>
      </c>
    </row>
    <row r="23" spans="2:11" x14ac:dyDescent="0.25">
      <c r="B23" s="84"/>
      <c r="C23" s="84"/>
      <c r="D23" s="84"/>
      <c r="E23" s="100"/>
      <c r="F23" s="99"/>
      <c r="G23" s="84"/>
      <c r="H23" s="84"/>
      <c r="I23" s="101">
        <f>SUM(I20:I22)</f>
        <v>5532</v>
      </c>
      <c r="J23" s="101">
        <f>SUM(J20:J22)</f>
        <v>33</v>
      </c>
      <c r="K23" s="128">
        <f>I23/J23</f>
        <v>167.63636363636363</v>
      </c>
    </row>
    <row r="24" spans="2:11" x14ac:dyDescent="0.25">
      <c r="B24" s="84"/>
      <c r="C24" s="84"/>
      <c r="D24" s="84"/>
      <c r="E24" s="100"/>
      <c r="F24" s="99"/>
      <c r="G24" s="84"/>
      <c r="H24" s="84"/>
      <c r="I24" s="83"/>
      <c r="J24" s="83"/>
      <c r="K24" s="83"/>
    </row>
    <row r="25" spans="2:11" x14ac:dyDescent="0.25">
      <c r="B25" s="91">
        <v>11</v>
      </c>
      <c r="C25" s="83">
        <v>11</v>
      </c>
      <c r="D25" s="83">
        <v>2018</v>
      </c>
      <c r="E25" s="91" t="s">
        <v>262</v>
      </c>
      <c r="F25" s="91">
        <v>4</v>
      </c>
      <c r="G25" s="92" t="s">
        <v>182</v>
      </c>
      <c r="H25" s="92" t="s">
        <v>263</v>
      </c>
      <c r="I25" s="83">
        <v>1736</v>
      </c>
      <c r="J25" s="83">
        <v>11</v>
      </c>
      <c r="K25" s="86">
        <f>I25/J25</f>
        <v>157.81818181818181</v>
      </c>
    </row>
    <row r="26" spans="2:11" x14ac:dyDescent="0.25">
      <c r="B26" s="127">
        <v>10</v>
      </c>
      <c r="C26" s="83">
        <v>3</v>
      </c>
      <c r="D26" s="91">
        <v>2019</v>
      </c>
      <c r="E26" s="91" t="s">
        <v>262</v>
      </c>
      <c r="F26" s="91">
        <v>4</v>
      </c>
      <c r="G26" s="92" t="s">
        <v>184</v>
      </c>
      <c r="H26" s="84"/>
      <c r="I26" s="83">
        <v>1784</v>
      </c>
      <c r="J26" s="83">
        <v>11</v>
      </c>
      <c r="K26" s="86">
        <f>I26/J26</f>
        <v>162.18181818181819</v>
      </c>
    </row>
    <row r="27" spans="2:11" x14ac:dyDescent="0.25">
      <c r="B27" s="83">
        <v>12</v>
      </c>
      <c r="C27" s="83">
        <v>5</v>
      </c>
      <c r="D27" s="83">
        <v>2019</v>
      </c>
      <c r="E27" s="91" t="s">
        <v>262</v>
      </c>
      <c r="F27" s="91">
        <v>4</v>
      </c>
      <c r="G27" s="92" t="s">
        <v>192</v>
      </c>
      <c r="H27" s="84"/>
      <c r="I27" s="83">
        <v>1826</v>
      </c>
      <c r="J27" s="83">
        <v>11</v>
      </c>
      <c r="K27" s="86">
        <f>I27/J27</f>
        <v>166</v>
      </c>
    </row>
    <row r="28" spans="2:11" x14ac:dyDescent="0.25">
      <c r="B28" s="84"/>
      <c r="C28" s="84"/>
      <c r="D28" s="84"/>
      <c r="E28" s="100"/>
      <c r="F28" s="99"/>
      <c r="G28" s="84"/>
      <c r="H28" s="84"/>
      <c r="I28" s="101">
        <f>SUM(I25:I27)</f>
        <v>5346</v>
      </c>
      <c r="J28" s="101">
        <f>SUM(J25:J27)</f>
        <v>33</v>
      </c>
      <c r="K28" s="128">
        <f>I28/J28</f>
        <v>162</v>
      </c>
    </row>
    <row r="29" spans="2:11" x14ac:dyDescent="0.25">
      <c r="B29" s="84"/>
      <c r="C29" s="84"/>
      <c r="D29" s="84"/>
      <c r="E29" s="100"/>
      <c r="F29" s="99"/>
      <c r="G29" s="84"/>
      <c r="H29" s="84"/>
      <c r="I29" s="83"/>
      <c r="J29" s="83"/>
      <c r="K29" s="83"/>
    </row>
    <row r="30" spans="2:11" x14ac:dyDescent="0.25">
      <c r="B30" s="91">
        <v>11</v>
      </c>
      <c r="C30" s="83">
        <v>11</v>
      </c>
      <c r="D30" s="83">
        <v>2018</v>
      </c>
      <c r="E30" s="91" t="s">
        <v>262</v>
      </c>
      <c r="F30" s="91">
        <v>4</v>
      </c>
      <c r="G30" s="92" t="s">
        <v>182</v>
      </c>
      <c r="H30" s="92" t="s">
        <v>264</v>
      </c>
      <c r="I30" s="83">
        <v>1459</v>
      </c>
      <c r="J30" s="83">
        <v>9</v>
      </c>
      <c r="K30" s="86">
        <f>I30/J30</f>
        <v>162.11111111111111</v>
      </c>
    </row>
    <row r="31" spans="2:11" x14ac:dyDescent="0.25">
      <c r="B31" s="127">
        <v>10</v>
      </c>
      <c r="C31" s="83">
        <v>3</v>
      </c>
      <c r="D31" s="91">
        <v>2019</v>
      </c>
      <c r="E31" s="91" t="s">
        <v>262</v>
      </c>
      <c r="F31" s="91">
        <v>4</v>
      </c>
      <c r="G31" s="92" t="s">
        <v>184</v>
      </c>
      <c r="H31" s="84"/>
      <c r="I31" s="83">
        <v>1138</v>
      </c>
      <c r="J31" s="83">
        <v>8</v>
      </c>
      <c r="K31" s="86">
        <f>I31/J31</f>
        <v>142.25</v>
      </c>
    </row>
    <row r="32" spans="2:11" x14ac:dyDescent="0.25">
      <c r="B32" s="83">
        <v>12</v>
      </c>
      <c r="C32" s="83">
        <v>5</v>
      </c>
      <c r="D32" s="83">
        <v>2019</v>
      </c>
      <c r="E32" s="91" t="s">
        <v>262</v>
      </c>
      <c r="F32" s="91">
        <v>4</v>
      </c>
      <c r="G32" s="92" t="s">
        <v>192</v>
      </c>
      <c r="H32" s="84"/>
      <c r="I32" s="83">
        <v>1559</v>
      </c>
      <c r="J32" s="83">
        <v>10</v>
      </c>
      <c r="K32" s="86">
        <f>I32/J32</f>
        <v>155.9</v>
      </c>
    </row>
    <row r="33" spans="2:11" x14ac:dyDescent="0.25">
      <c r="B33" s="84"/>
      <c r="C33" s="84"/>
      <c r="D33" s="84"/>
      <c r="E33" s="100"/>
      <c r="F33" s="99"/>
      <c r="G33" s="84"/>
      <c r="H33" s="84"/>
      <c r="I33" s="101">
        <f>SUM(I30:I32)</f>
        <v>4156</v>
      </c>
      <c r="J33" s="101">
        <f>SUM(J30:J32)</f>
        <v>27</v>
      </c>
      <c r="K33" s="128">
        <f>I33/J33</f>
        <v>153.92592592592592</v>
      </c>
    </row>
    <row r="34" spans="2:11" x14ac:dyDescent="0.25">
      <c r="B34" s="84"/>
      <c r="C34" s="84"/>
      <c r="D34" s="84"/>
      <c r="E34" s="100"/>
      <c r="F34" s="99"/>
      <c r="G34" s="84"/>
      <c r="H34" s="84"/>
      <c r="I34" s="129"/>
      <c r="J34" s="129"/>
      <c r="K34" s="128"/>
    </row>
    <row r="35" spans="2:11" x14ac:dyDescent="0.25">
      <c r="B35" s="83">
        <v>12</v>
      </c>
      <c r="C35" s="83">
        <v>5</v>
      </c>
      <c r="D35" s="83">
        <v>2019</v>
      </c>
      <c r="E35" s="91" t="s">
        <v>262</v>
      </c>
      <c r="F35" s="91">
        <v>4</v>
      </c>
      <c r="G35" s="92" t="s">
        <v>192</v>
      </c>
      <c r="H35" s="92" t="s">
        <v>173</v>
      </c>
      <c r="I35" s="129">
        <v>119</v>
      </c>
      <c r="J35" s="129">
        <v>1</v>
      </c>
      <c r="K35" s="86">
        <f>I35/J35</f>
        <v>119</v>
      </c>
    </row>
    <row r="36" spans="2:11" x14ac:dyDescent="0.25">
      <c r="B36" s="83"/>
      <c r="C36" s="83"/>
      <c r="D36" s="100"/>
      <c r="E36" s="92"/>
      <c r="F36" s="91"/>
      <c r="G36" s="92"/>
      <c r="H36" s="92"/>
      <c r="I36" s="129"/>
      <c r="J36" s="129"/>
      <c r="K36" s="86"/>
    </row>
    <row r="37" spans="2:11" x14ac:dyDescent="0.25">
      <c r="B37" s="83"/>
      <c r="C37" s="83"/>
      <c r="D37" s="100"/>
      <c r="E37" s="92"/>
      <c r="F37" s="91"/>
      <c r="G37" s="92"/>
      <c r="H37" s="91" t="s">
        <v>265</v>
      </c>
      <c r="I37" s="130">
        <f>I14+I18+I23+I28+I33+I35</f>
        <v>21679</v>
      </c>
      <c r="J37" s="131">
        <f>J14+J18+J23+J28+J33+J35</f>
        <v>132</v>
      </c>
      <c r="K37" s="132">
        <f>I37/J37</f>
        <v>164.2348484848485</v>
      </c>
    </row>
    <row r="38" spans="2:11" x14ac:dyDescent="0.25">
      <c r="B38" s="83"/>
      <c r="C38" s="83"/>
      <c r="D38" s="70"/>
      <c r="E38" s="41"/>
      <c r="F38" s="74"/>
      <c r="G38" s="41"/>
      <c r="H38" s="41"/>
      <c r="I38" s="125"/>
      <c r="J38" s="125"/>
      <c r="K38" s="67"/>
    </row>
    <row r="39" spans="2:11" ht="15.75" x14ac:dyDescent="0.25">
      <c r="B39" s="84"/>
      <c r="C39" s="84"/>
      <c r="E39" s="211" t="s">
        <v>266</v>
      </c>
      <c r="F39" s="211"/>
      <c r="G39" s="211"/>
      <c r="I39" s="70"/>
      <c r="J39" s="70"/>
      <c r="K39" s="70"/>
    </row>
    <row r="40" spans="2:11" x14ac:dyDescent="0.25">
      <c r="B40" s="84"/>
      <c r="C40" s="84"/>
      <c r="I40" s="70"/>
      <c r="J40" s="70"/>
      <c r="K40" s="70"/>
    </row>
    <row r="41" spans="2:11" x14ac:dyDescent="0.25">
      <c r="B41" s="74">
        <v>11</v>
      </c>
      <c r="C41" s="83">
        <v>11</v>
      </c>
      <c r="D41" s="83">
        <v>2018</v>
      </c>
      <c r="E41" s="91" t="s">
        <v>267</v>
      </c>
      <c r="F41" s="91">
        <v>4</v>
      </c>
      <c r="G41" s="92" t="s">
        <v>154</v>
      </c>
      <c r="H41" s="92" t="s">
        <v>177</v>
      </c>
      <c r="I41" s="83">
        <v>1205</v>
      </c>
      <c r="J41" s="83">
        <v>7</v>
      </c>
      <c r="K41" s="86">
        <f>I41/J41</f>
        <v>172.14285714285714</v>
      </c>
    </row>
    <row r="42" spans="2:11" x14ac:dyDescent="0.25">
      <c r="B42" s="126">
        <v>10</v>
      </c>
      <c r="C42" s="83">
        <v>3</v>
      </c>
      <c r="D42" s="74">
        <v>2019</v>
      </c>
      <c r="E42" s="91" t="s">
        <v>267</v>
      </c>
      <c r="F42" s="91">
        <v>4</v>
      </c>
      <c r="G42" s="92" t="s">
        <v>191</v>
      </c>
      <c r="H42" s="92"/>
      <c r="I42" s="83">
        <v>1188</v>
      </c>
      <c r="J42" s="83">
        <v>7</v>
      </c>
      <c r="K42" s="86">
        <f>I42/J42</f>
        <v>169.71428571428572</v>
      </c>
    </row>
    <row r="43" spans="2:11" x14ac:dyDescent="0.25">
      <c r="B43" s="83">
        <v>12</v>
      </c>
      <c r="C43" s="83">
        <v>5</v>
      </c>
      <c r="D43" s="83">
        <v>2019</v>
      </c>
      <c r="E43" s="91" t="s">
        <v>267</v>
      </c>
      <c r="F43" s="91">
        <v>4</v>
      </c>
      <c r="G43" s="92" t="s">
        <v>176</v>
      </c>
      <c r="H43" s="92"/>
      <c r="I43" s="83">
        <v>1257</v>
      </c>
      <c r="J43" s="83">
        <v>7</v>
      </c>
      <c r="K43" s="86">
        <f>I43/J43</f>
        <v>179.57142857142858</v>
      </c>
    </row>
    <row r="44" spans="2:11" x14ac:dyDescent="0.25">
      <c r="B44" s="74"/>
      <c r="C44" s="83"/>
      <c r="D44" s="83"/>
      <c r="E44" s="91"/>
      <c r="F44" s="91"/>
      <c r="G44" s="99"/>
      <c r="H44" s="92"/>
      <c r="I44" s="101">
        <f>SUM(I41:I43)</f>
        <v>3650</v>
      </c>
      <c r="J44" s="101">
        <f>SUM(J41:J43)</f>
        <v>21</v>
      </c>
      <c r="K44" s="128">
        <f>I44/J44</f>
        <v>173.8095238095238</v>
      </c>
    </row>
    <row r="45" spans="2:11" x14ac:dyDescent="0.25">
      <c r="B45" s="74"/>
      <c r="C45" s="83"/>
      <c r="D45" s="83"/>
      <c r="E45" s="91"/>
      <c r="F45" s="91"/>
      <c r="G45" s="99"/>
      <c r="H45" s="92"/>
      <c r="I45" s="83"/>
      <c r="J45" s="83"/>
      <c r="K45" s="86"/>
    </row>
    <row r="46" spans="2:11" x14ac:dyDescent="0.25">
      <c r="B46" s="74">
        <v>11</v>
      </c>
      <c r="C46" s="83">
        <v>11</v>
      </c>
      <c r="D46" s="83">
        <v>2018</v>
      </c>
      <c r="E46" s="91" t="s">
        <v>267</v>
      </c>
      <c r="F46" s="91">
        <v>4</v>
      </c>
      <c r="G46" s="92" t="s">
        <v>154</v>
      </c>
      <c r="H46" s="92" t="s">
        <v>183</v>
      </c>
      <c r="I46" s="83">
        <v>971</v>
      </c>
      <c r="J46" s="83">
        <v>7</v>
      </c>
      <c r="K46" s="86">
        <f>I46/J46</f>
        <v>138.71428571428572</v>
      </c>
    </row>
    <row r="47" spans="2:11" x14ac:dyDescent="0.25">
      <c r="B47" s="126">
        <v>10</v>
      </c>
      <c r="C47" s="83">
        <v>3</v>
      </c>
      <c r="D47" s="74">
        <v>2019</v>
      </c>
      <c r="E47" s="91" t="s">
        <v>267</v>
      </c>
      <c r="F47" s="91">
        <v>4</v>
      </c>
      <c r="G47" s="92" t="s">
        <v>191</v>
      </c>
      <c r="H47" s="92"/>
      <c r="I47" s="83">
        <v>1108</v>
      </c>
      <c r="J47" s="83">
        <v>7</v>
      </c>
      <c r="K47" s="86">
        <f>I47/J47</f>
        <v>158.28571428571428</v>
      </c>
    </row>
    <row r="48" spans="2:11" x14ac:dyDescent="0.25">
      <c r="B48" s="83">
        <v>12</v>
      </c>
      <c r="C48" s="83">
        <v>5</v>
      </c>
      <c r="D48" s="83">
        <v>2019</v>
      </c>
      <c r="E48" s="91" t="s">
        <v>267</v>
      </c>
      <c r="F48" s="91">
        <v>4</v>
      </c>
      <c r="G48" s="92" t="s">
        <v>176</v>
      </c>
      <c r="H48" s="92"/>
      <c r="I48" s="83">
        <v>633</v>
      </c>
      <c r="J48" s="83">
        <v>4</v>
      </c>
      <c r="K48" s="86">
        <f>I48/J48</f>
        <v>158.25</v>
      </c>
    </row>
    <row r="49" spans="2:11" x14ac:dyDescent="0.25">
      <c r="B49" s="74"/>
      <c r="C49" s="83"/>
      <c r="D49" s="83"/>
      <c r="E49" s="91"/>
      <c r="F49" s="91"/>
      <c r="G49" s="99"/>
      <c r="H49" s="92"/>
      <c r="I49" s="101">
        <f>SUM(I46:I48)</f>
        <v>2712</v>
      </c>
      <c r="J49" s="101">
        <f>SUM(J46:J48)</f>
        <v>18</v>
      </c>
      <c r="K49" s="128">
        <f>I49/J49</f>
        <v>150.66666666666666</v>
      </c>
    </row>
    <row r="50" spans="2:11" x14ac:dyDescent="0.25">
      <c r="B50" s="74"/>
      <c r="C50" s="83"/>
      <c r="D50" s="83"/>
      <c r="E50" s="91"/>
      <c r="F50" s="91"/>
      <c r="G50" s="99"/>
      <c r="H50" s="92"/>
      <c r="I50" s="83"/>
      <c r="J50" s="83"/>
      <c r="K50" s="86"/>
    </row>
    <row r="51" spans="2:11" x14ac:dyDescent="0.25">
      <c r="B51" s="74">
        <v>11</v>
      </c>
      <c r="C51" s="83">
        <v>11</v>
      </c>
      <c r="D51" s="83">
        <v>2018</v>
      </c>
      <c r="E51" s="91" t="s">
        <v>267</v>
      </c>
      <c r="F51" s="91">
        <v>4</v>
      </c>
      <c r="G51" s="92" t="s">
        <v>154</v>
      </c>
      <c r="H51" s="92" t="s">
        <v>164</v>
      </c>
      <c r="I51" s="83">
        <v>1014</v>
      </c>
      <c r="J51" s="83">
        <v>7</v>
      </c>
      <c r="K51" s="86">
        <f>I51/J51</f>
        <v>144.85714285714286</v>
      </c>
    </row>
    <row r="52" spans="2:11" x14ac:dyDescent="0.25">
      <c r="B52" s="83">
        <v>12</v>
      </c>
      <c r="C52" s="83">
        <v>5</v>
      </c>
      <c r="D52" s="83">
        <v>2019</v>
      </c>
      <c r="E52" s="91" t="s">
        <v>267</v>
      </c>
      <c r="F52" s="91">
        <v>4</v>
      </c>
      <c r="G52" s="92" t="s">
        <v>176</v>
      </c>
      <c r="H52" s="92"/>
      <c r="I52" s="83">
        <v>447</v>
      </c>
      <c r="J52" s="83">
        <v>3</v>
      </c>
      <c r="K52" s="86">
        <f>I52/J52</f>
        <v>149</v>
      </c>
    </row>
    <row r="53" spans="2:11" x14ac:dyDescent="0.25">
      <c r="B53" s="74"/>
      <c r="C53" s="83"/>
      <c r="D53" s="83"/>
      <c r="E53" s="91"/>
      <c r="F53" s="91"/>
      <c r="G53" s="99"/>
      <c r="H53" s="92"/>
      <c r="I53" s="101">
        <f>SUM(I51:I52)</f>
        <v>1461</v>
      </c>
      <c r="J53" s="101">
        <f>SUM(J51:J52)</f>
        <v>10</v>
      </c>
      <c r="K53" s="128">
        <f>I53/J53</f>
        <v>146.1</v>
      </c>
    </row>
    <row r="54" spans="2:11" x14ac:dyDescent="0.25">
      <c r="B54" s="74"/>
      <c r="C54" s="83"/>
      <c r="D54" s="83"/>
      <c r="E54" s="91"/>
      <c r="F54" s="91"/>
      <c r="G54" s="99"/>
      <c r="H54" s="92"/>
      <c r="I54" s="83"/>
      <c r="J54" s="83"/>
      <c r="K54" s="86"/>
    </row>
    <row r="55" spans="2:11" x14ac:dyDescent="0.25">
      <c r="B55" s="74"/>
      <c r="C55" s="83"/>
      <c r="D55" s="83"/>
      <c r="E55" s="91"/>
      <c r="F55" s="91"/>
      <c r="G55" s="99"/>
      <c r="H55" s="92"/>
      <c r="I55" s="83"/>
      <c r="J55" s="83"/>
      <c r="K55" s="86"/>
    </row>
    <row r="56" spans="2:11" x14ac:dyDescent="0.25">
      <c r="B56" s="91">
        <v>11</v>
      </c>
      <c r="C56" s="83">
        <v>11</v>
      </c>
      <c r="D56" s="83">
        <v>2018</v>
      </c>
      <c r="E56" s="91" t="s">
        <v>267</v>
      </c>
      <c r="F56" s="91">
        <v>4</v>
      </c>
      <c r="G56" s="92" t="s">
        <v>154</v>
      </c>
      <c r="H56" s="92" t="s">
        <v>167</v>
      </c>
      <c r="I56" s="83">
        <v>1217</v>
      </c>
      <c r="J56" s="83">
        <v>7</v>
      </c>
      <c r="K56" s="86">
        <f>I56/J56</f>
        <v>173.85714285714286</v>
      </c>
    </row>
    <row r="57" spans="2:11" x14ac:dyDescent="0.25">
      <c r="B57" s="127">
        <v>10</v>
      </c>
      <c r="C57" s="83">
        <v>3</v>
      </c>
      <c r="D57" s="74">
        <v>2019</v>
      </c>
      <c r="E57" s="91" t="s">
        <v>267</v>
      </c>
      <c r="F57" s="91">
        <v>4</v>
      </c>
      <c r="G57" s="92" t="s">
        <v>191</v>
      </c>
      <c r="H57" s="99"/>
      <c r="I57" s="83">
        <v>1197</v>
      </c>
      <c r="J57" s="83">
        <v>7</v>
      </c>
      <c r="K57" s="86">
        <f>I57/J57</f>
        <v>171</v>
      </c>
    </row>
    <row r="58" spans="2:11" x14ac:dyDescent="0.25">
      <c r="B58" s="83">
        <v>12</v>
      </c>
      <c r="C58" s="83">
        <v>5</v>
      </c>
      <c r="D58" s="83">
        <v>2019</v>
      </c>
      <c r="E58" s="91" t="s">
        <v>267</v>
      </c>
      <c r="F58" s="91">
        <v>4</v>
      </c>
      <c r="G58" s="92" t="s">
        <v>176</v>
      </c>
      <c r="H58" s="99"/>
      <c r="I58" s="83">
        <v>1207</v>
      </c>
      <c r="J58" s="83">
        <v>7</v>
      </c>
      <c r="K58" s="86">
        <f>I58/J58</f>
        <v>172.42857142857142</v>
      </c>
    </row>
    <row r="59" spans="2:11" x14ac:dyDescent="0.25">
      <c r="B59" s="84"/>
      <c r="C59" s="84"/>
      <c r="D59" s="84"/>
      <c r="E59" s="83"/>
      <c r="F59" s="99"/>
      <c r="G59" s="99"/>
      <c r="H59" s="99"/>
      <c r="I59" s="101">
        <f>SUM(I56:I58)</f>
        <v>3621</v>
      </c>
      <c r="J59" s="101">
        <f>SUM(J56:J58)</f>
        <v>21</v>
      </c>
      <c r="K59" s="128">
        <f>I59/J59</f>
        <v>172.42857142857142</v>
      </c>
    </row>
    <row r="60" spans="2:11" x14ac:dyDescent="0.25">
      <c r="B60" s="84"/>
      <c r="C60" s="84"/>
      <c r="D60" s="84"/>
      <c r="E60" s="83"/>
      <c r="F60" s="99"/>
      <c r="G60" s="99"/>
      <c r="H60" s="99"/>
      <c r="I60" s="83"/>
      <c r="J60" s="83"/>
      <c r="K60" s="83"/>
    </row>
    <row r="61" spans="2:11" x14ac:dyDescent="0.25">
      <c r="B61" s="84"/>
      <c r="C61" s="84"/>
      <c r="D61" s="84"/>
      <c r="E61" s="83"/>
      <c r="F61" s="99"/>
      <c r="G61" s="99"/>
      <c r="H61" s="99"/>
      <c r="I61" s="83"/>
      <c r="J61" s="83"/>
      <c r="K61" s="83"/>
    </row>
    <row r="62" spans="2:11" x14ac:dyDescent="0.25">
      <c r="B62" s="127">
        <v>10</v>
      </c>
      <c r="C62" s="83">
        <v>3</v>
      </c>
      <c r="D62" s="74">
        <v>2019</v>
      </c>
      <c r="E62" s="91" t="s">
        <v>267</v>
      </c>
      <c r="F62" s="91">
        <v>4</v>
      </c>
      <c r="G62" s="92" t="s">
        <v>191</v>
      </c>
      <c r="H62" s="87" t="s">
        <v>180</v>
      </c>
      <c r="I62" s="83">
        <v>1107</v>
      </c>
      <c r="J62" s="83">
        <v>7</v>
      </c>
      <c r="K62" s="86">
        <f>I62/J62</f>
        <v>158.14285714285714</v>
      </c>
    </row>
    <row r="63" spans="2:11" x14ac:dyDescent="0.25">
      <c r="B63" s="83">
        <v>12</v>
      </c>
      <c r="C63" s="83">
        <v>5</v>
      </c>
      <c r="D63" s="83">
        <v>2019</v>
      </c>
      <c r="E63" s="91" t="s">
        <v>267</v>
      </c>
      <c r="F63" s="91">
        <v>4</v>
      </c>
      <c r="G63" s="92" t="s">
        <v>176</v>
      </c>
      <c r="H63" s="99"/>
      <c r="I63" s="83">
        <v>1205</v>
      </c>
      <c r="J63" s="83">
        <v>7</v>
      </c>
      <c r="K63" s="86">
        <f>I63/J63</f>
        <v>172.14285714285714</v>
      </c>
    </row>
    <row r="64" spans="2:11" x14ac:dyDescent="0.25">
      <c r="C64" s="84"/>
      <c r="G64" s="99"/>
      <c r="H64" s="99"/>
      <c r="I64" s="101">
        <f>SUM(I62:I63)</f>
        <v>2312</v>
      </c>
      <c r="J64" s="101">
        <f>SUM(J62:J63)</f>
        <v>14</v>
      </c>
      <c r="K64" s="86">
        <f>I64/J64</f>
        <v>165.14285714285714</v>
      </c>
    </row>
    <row r="65" spans="2:11" x14ac:dyDescent="0.25">
      <c r="C65" s="84"/>
      <c r="G65" s="99"/>
      <c r="H65" s="99"/>
      <c r="I65" s="129"/>
      <c r="J65" s="129"/>
      <c r="K65" s="86"/>
    </row>
    <row r="66" spans="2:11" x14ac:dyDescent="0.25">
      <c r="C66" s="84"/>
      <c r="G66" s="99"/>
      <c r="H66" s="91" t="s">
        <v>265</v>
      </c>
      <c r="I66" s="130">
        <f>I44+I49+I53+I59+I64</f>
        <v>13756</v>
      </c>
      <c r="J66" s="131">
        <f>J44+J49+J53+J59+J64</f>
        <v>84</v>
      </c>
      <c r="K66" s="132">
        <f>I66/J66</f>
        <v>163.76190476190476</v>
      </c>
    </row>
    <row r="67" spans="2:11" ht="15.75" x14ac:dyDescent="0.25">
      <c r="C67" s="84"/>
      <c r="E67" s="211" t="s">
        <v>268</v>
      </c>
      <c r="F67" s="211"/>
      <c r="G67" s="211"/>
      <c r="I67" s="125"/>
      <c r="J67" s="125"/>
      <c r="K67" s="67"/>
    </row>
    <row r="68" spans="2:11" x14ac:dyDescent="0.25">
      <c r="C68" s="84"/>
      <c r="I68" s="70"/>
      <c r="J68" s="70"/>
      <c r="K68" s="70"/>
    </row>
    <row r="69" spans="2:11" x14ac:dyDescent="0.25">
      <c r="B69" s="74">
        <v>26</v>
      </c>
      <c r="C69" s="83">
        <v>11</v>
      </c>
      <c r="D69" s="83">
        <v>2018</v>
      </c>
      <c r="E69" s="91" t="s">
        <v>269</v>
      </c>
      <c r="F69" s="91">
        <v>3</v>
      </c>
      <c r="G69" s="92" t="s">
        <v>154</v>
      </c>
      <c r="H69" s="84" t="s">
        <v>270</v>
      </c>
      <c r="I69" s="83">
        <v>1005</v>
      </c>
      <c r="J69" s="83">
        <v>7</v>
      </c>
      <c r="K69" s="86">
        <f>I69/J69</f>
        <v>143.57142857142858</v>
      </c>
    </row>
    <row r="70" spans="2:11" x14ac:dyDescent="0.25">
      <c r="B70" s="83">
        <v>7</v>
      </c>
      <c r="C70" s="83">
        <v>4</v>
      </c>
      <c r="D70" s="83">
        <v>2019</v>
      </c>
      <c r="E70" s="91" t="s">
        <v>269</v>
      </c>
      <c r="F70" s="100">
        <v>3</v>
      </c>
      <c r="G70" s="92" t="s">
        <v>174</v>
      </c>
      <c r="H70" s="84"/>
      <c r="I70" s="83">
        <v>835</v>
      </c>
      <c r="J70" s="83">
        <v>6</v>
      </c>
      <c r="K70" s="86">
        <f>I70/J70</f>
        <v>139.16666666666666</v>
      </c>
    </row>
    <row r="71" spans="2:11" x14ac:dyDescent="0.25">
      <c r="B71" s="83">
        <v>16</v>
      </c>
      <c r="C71" s="83">
        <v>6</v>
      </c>
      <c r="D71" s="83">
        <v>2019</v>
      </c>
      <c r="E71" s="91" t="s">
        <v>269</v>
      </c>
      <c r="F71" s="100">
        <v>3</v>
      </c>
      <c r="G71" s="92" t="s">
        <v>170</v>
      </c>
      <c r="H71" s="84"/>
      <c r="I71" s="83">
        <v>1311</v>
      </c>
      <c r="J71" s="83">
        <v>9</v>
      </c>
      <c r="K71" s="86">
        <f>I71/J71</f>
        <v>145.66666666666666</v>
      </c>
    </row>
    <row r="72" spans="2:11" x14ac:dyDescent="0.25">
      <c r="B72" s="84"/>
      <c r="C72" s="84"/>
      <c r="D72" s="84"/>
      <c r="E72" s="100"/>
      <c r="F72" s="99"/>
      <c r="G72" s="84"/>
      <c r="H72" s="84"/>
      <c r="I72" s="101">
        <f>SUM(I69:I71)</f>
        <v>3151</v>
      </c>
      <c r="J72" s="101">
        <f>SUM(J69:J71)</f>
        <v>22</v>
      </c>
      <c r="K72" s="86">
        <f>I72/J72</f>
        <v>143.22727272727272</v>
      </c>
    </row>
    <row r="73" spans="2:11" x14ac:dyDescent="0.25">
      <c r="B73" s="84"/>
      <c r="C73" s="84"/>
      <c r="D73" s="84"/>
      <c r="E73" s="100"/>
      <c r="F73" s="99"/>
      <c r="G73" s="84"/>
      <c r="H73" s="84"/>
      <c r="I73" s="83"/>
      <c r="J73" s="83"/>
      <c r="K73" s="83"/>
    </row>
    <row r="74" spans="2:11" x14ac:dyDescent="0.25">
      <c r="B74" s="74">
        <v>26</v>
      </c>
      <c r="C74" s="83">
        <v>11</v>
      </c>
      <c r="D74" s="83">
        <v>2018</v>
      </c>
      <c r="E74" s="91" t="s">
        <v>269</v>
      </c>
      <c r="F74" s="91">
        <v>3</v>
      </c>
      <c r="G74" s="92" t="s">
        <v>154</v>
      </c>
      <c r="H74" s="84" t="s">
        <v>181</v>
      </c>
      <c r="I74" s="83">
        <v>720</v>
      </c>
      <c r="J74" s="83">
        <v>6</v>
      </c>
      <c r="K74" s="86">
        <f>I74/J74</f>
        <v>120</v>
      </c>
    </row>
    <row r="75" spans="2:11" x14ac:dyDescent="0.25">
      <c r="B75" s="84"/>
      <c r="C75" s="84"/>
      <c r="D75" s="84"/>
      <c r="E75" s="100"/>
      <c r="F75" s="99"/>
      <c r="G75" s="84"/>
      <c r="H75" s="84"/>
      <c r="I75" s="101">
        <f>SUM(I74:I74)</f>
        <v>720</v>
      </c>
      <c r="J75" s="101">
        <f>SUM(J74:J74)</f>
        <v>6</v>
      </c>
      <c r="K75" s="86">
        <f>I75/J75</f>
        <v>120</v>
      </c>
    </row>
    <row r="76" spans="2:11" x14ac:dyDescent="0.25">
      <c r="B76" s="84"/>
      <c r="C76" s="84"/>
      <c r="D76" s="84"/>
      <c r="E76" s="100"/>
      <c r="F76" s="99"/>
      <c r="G76" s="84"/>
      <c r="H76" s="84"/>
      <c r="I76" s="83"/>
      <c r="J76" s="83"/>
      <c r="K76" s="83"/>
    </row>
    <row r="77" spans="2:11" x14ac:dyDescent="0.25">
      <c r="B77" s="74">
        <v>26</v>
      </c>
      <c r="C77" s="83">
        <v>11</v>
      </c>
      <c r="D77" s="83">
        <v>2018</v>
      </c>
      <c r="E77" s="91" t="s">
        <v>269</v>
      </c>
      <c r="F77" s="91">
        <v>3</v>
      </c>
      <c r="G77" s="92" t="s">
        <v>154</v>
      </c>
      <c r="H77" s="92" t="s">
        <v>171</v>
      </c>
      <c r="I77" s="83">
        <v>471</v>
      </c>
      <c r="J77" s="83">
        <v>4</v>
      </c>
      <c r="K77" s="86">
        <f>I77/J77</f>
        <v>117.75</v>
      </c>
    </row>
    <row r="78" spans="2:11" x14ac:dyDescent="0.25">
      <c r="B78" s="83">
        <v>7</v>
      </c>
      <c r="C78" s="83">
        <v>4</v>
      </c>
      <c r="D78" s="83">
        <v>2019</v>
      </c>
      <c r="E78" s="91" t="s">
        <v>269</v>
      </c>
      <c r="F78" s="100">
        <v>3</v>
      </c>
      <c r="G78" s="92" t="s">
        <v>174</v>
      </c>
      <c r="H78" s="84"/>
      <c r="I78" s="83">
        <v>1029</v>
      </c>
      <c r="J78" s="83">
        <v>7</v>
      </c>
      <c r="K78" s="86">
        <f>I78/J78</f>
        <v>147</v>
      </c>
    </row>
    <row r="79" spans="2:11" x14ac:dyDescent="0.25">
      <c r="B79" s="84"/>
      <c r="C79" s="84"/>
      <c r="D79" s="84"/>
      <c r="E79" s="100"/>
      <c r="F79" s="99"/>
      <c r="G79" s="84"/>
      <c r="H79" s="84"/>
      <c r="I79" s="101">
        <f>SUM(I77:I78)</f>
        <v>1500</v>
      </c>
      <c r="J79" s="101">
        <f>SUM(J77:J78)</f>
        <v>11</v>
      </c>
      <c r="K79" s="86">
        <f>I79/J79</f>
        <v>136.36363636363637</v>
      </c>
    </row>
    <row r="80" spans="2:11" x14ac:dyDescent="0.25">
      <c r="B80" s="84"/>
      <c r="C80" s="84"/>
      <c r="D80" s="84"/>
      <c r="E80" s="100"/>
      <c r="F80" s="99"/>
      <c r="G80" s="84"/>
      <c r="H80" s="84"/>
      <c r="I80" s="83"/>
      <c r="J80" s="83"/>
      <c r="K80" s="83"/>
    </row>
    <row r="81" spans="2:11" x14ac:dyDescent="0.25">
      <c r="B81" s="74">
        <v>26</v>
      </c>
      <c r="C81" s="83">
        <v>11</v>
      </c>
      <c r="D81" s="83">
        <v>2018</v>
      </c>
      <c r="E81" s="91" t="s">
        <v>269</v>
      </c>
      <c r="F81" s="100">
        <v>3</v>
      </c>
      <c r="G81" s="92" t="s">
        <v>154</v>
      </c>
      <c r="H81" s="84" t="s">
        <v>166</v>
      </c>
      <c r="I81" s="83">
        <v>1023</v>
      </c>
      <c r="J81" s="83">
        <v>7</v>
      </c>
      <c r="K81" s="86">
        <f>I81/J81</f>
        <v>146.14285714285714</v>
      </c>
    </row>
    <row r="82" spans="2:11" x14ac:dyDescent="0.25">
      <c r="B82" s="83">
        <v>7</v>
      </c>
      <c r="C82" s="83">
        <v>4</v>
      </c>
      <c r="D82" s="83">
        <v>2019</v>
      </c>
      <c r="E82" s="91" t="s">
        <v>269</v>
      </c>
      <c r="F82" s="100">
        <v>3</v>
      </c>
      <c r="G82" s="92" t="s">
        <v>174</v>
      </c>
      <c r="H82" s="84"/>
      <c r="I82" s="83">
        <v>967</v>
      </c>
      <c r="J82" s="83">
        <v>7</v>
      </c>
      <c r="K82" s="86">
        <f>I82/J82</f>
        <v>138.14285714285714</v>
      </c>
    </row>
    <row r="83" spans="2:11" x14ac:dyDescent="0.25">
      <c r="B83" s="83">
        <v>16</v>
      </c>
      <c r="C83" s="83">
        <v>6</v>
      </c>
      <c r="D83" s="83">
        <v>2019</v>
      </c>
      <c r="E83" s="91" t="s">
        <v>269</v>
      </c>
      <c r="F83" s="100">
        <v>3</v>
      </c>
      <c r="G83" s="92" t="s">
        <v>170</v>
      </c>
      <c r="H83" s="84"/>
      <c r="I83" s="83">
        <v>1364</v>
      </c>
      <c r="J83" s="83">
        <v>9</v>
      </c>
      <c r="K83" s="86">
        <f>I83/J83</f>
        <v>151.55555555555554</v>
      </c>
    </row>
    <row r="84" spans="2:11" x14ac:dyDescent="0.25">
      <c r="B84" s="84"/>
      <c r="C84" s="84"/>
      <c r="D84" s="84"/>
      <c r="E84" s="100"/>
      <c r="F84" s="99"/>
      <c r="G84" s="84"/>
      <c r="H84" s="84"/>
      <c r="I84" s="101">
        <f>SUM(I81:I83)</f>
        <v>3354</v>
      </c>
      <c r="J84" s="101">
        <f>SUM(J81:J83)</f>
        <v>23</v>
      </c>
      <c r="K84" s="86">
        <f>I84/J84</f>
        <v>145.82608695652175</v>
      </c>
    </row>
    <row r="85" spans="2:11" x14ac:dyDescent="0.25">
      <c r="B85" s="84"/>
      <c r="C85" s="84"/>
      <c r="D85" s="84"/>
      <c r="E85" s="100"/>
      <c r="F85" s="99"/>
      <c r="G85" s="84"/>
      <c r="H85" s="84"/>
      <c r="I85" s="83"/>
      <c r="J85" s="83"/>
      <c r="K85" s="83"/>
    </row>
    <row r="86" spans="2:11" x14ac:dyDescent="0.25">
      <c r="B86" s="83">
        <v>7</v>
      </c>
      <c r="C86" s="83">
        <v>4</v>
      </c>
      <c r="D86" s="83">
        <v>2019</v>
      </c>
      <c r="E86" s="91" t="s">
        <v>269</v>
      </c>
      <c r="F86" s="100">
        <v>3</v>
      </c>
      <c r="G86" s="92" t="s">
        <v>174</v>
      </c>
      <c r="H86" s="92" t="s">
        <v>172</v>
      </c>
      <c r="I86" s="83">
        <v>897</v>
      </c>
      <c r="J86" s="83">
        <v>7</v>
      </c>
      <c r="K86" s="86">
        <f>I86/J86</f>
        <v>128.14285714285714</v>
      </c>
    </row>
    <row r="87" spans="2:11" x14ac:dyDescent="0.25">
      <c r="B87" s="83">
        <v>16</v>
      </c>
      <c r="C87" s="83">
        <v>6</v>
      </c>
      <c r="D87" s="83">
        <v>2019</v>
      </c>
      <c r="E87" s="91" t="s">
        <v>269</v>
      </c>
      <c r="F87" s="100">
        <v>3</v>
      </c>
      <c r="G87" s="92" t="s">
        <v>170</v>
      </c>
      <c r="H87" s="84"/>
      <c r="I87" s="83">
        <v>1302</v>
      </c>
      <c r="J87" s="83">
        <v>9</v>
      </c>
      <c r="K87" s="86">
        <f>I87/J87</f>
        <v>144.66666666666666</v>
      </c>
    </row>
    <row r="88" spans="2:11" x14ac:dyDescent="0.25">
      <c r="B88" s="84"/>
      <c r="H88" s="84"/>
      <c r="I88" s="101">
        <f>SUM(I86:I87)</f>
        <v>2199</v>
      </c>
      <c r="J88" s="101">
        <f>SUM(J86:J87)</f>
        <v>16</v>
      </c>
      <c r="K88" s="86">
        <f>I88/J88</f>
        <v>137.4375</v>
      </c>
    </row>
    <row r="89" spans="2:11" x14ac:dyDescent="0.25">
      <c r="H89" s="84"/>
      <c r="I89" s="70"/>
      <c r="J89" s="70"/>
      <c r="K89" s="70"/>
    </row>
    <row r="90" spans="2:11" x14ac:dyDescent="0.25">
      <c r="H90" s="91" t="s">
        <v>265</v>
      </c>
      <c r="I90" s="130">
        <f>I72+I75+I79+I84+I88</f>
        <v>10924</v>
      </c>
      <c r="J90" s="131">
        <f>J72+J75+J79+J84+J88</f>
        <v>78</v>
      </c>
      <c r="K90" s="132">
        <f>I90/J90</f>
        <v>140.05128205128204</v>
      </c>
    </row>
    <row r="91" spans="2:11" x14ac:dyDescent="0.25">
      <c r="I91" s="70"/>
      <c r="J91" s="70"/>
      <c r="K91" s="70"/>
    </row>
  </sheetData>
  <mergeCells count="3">
    <mergeCell ref="E39:G39"/>
    <mergeCell ref="E9:G9"/>
    <mergeCell ref="E67:G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5"/>
  <sheetViews>
    <sheetView workbookViewId="0">
      <selection activeCell="H18" sqref="H18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75" t="s">
        <v>277</v>
      </c>
    </row>
    <row r="3" spans="2:11" ht="15.75" x14ac:dyDescent="0.25">
      <c r="B3" s="75"/>
    </row>
    <row r="4" spans="2:11" ht="18" x14ac:dyDescent="0.25">
      <c r="B4" s="70"/>
      <c r="C4" s="70"/>
      <c r="D4" s="79"/>
      <c r="F4" s="70"/>
      <c r="G4" s="121" t="s">
        <v>271</v>
      </c>
      <c r="I4" s="70"/>
      <c r="J4" s="70"/>
      <c r="K4" s="70"/>
    </row>
    <row r="5" spans="2:11" x14ac:dyDescent="0.25">
      <c r="B5" s="70"/>
      <c r="C5" s="70"/>
      <c r="D5" s="70"/>
      <c r="F5" s="70"/>
      <c r="I5" s="70"/>
      <c r="J5" s="70"/>
      <c r="K5" s="70"/>
    </row>
    <row r="6" spans="2:11" x14ac:dyDescent="0.25">
      <c r="B6" s="88" t="s">
        <v>144</v>
      </c>
      <c r="C6" s="80" t="s">
        <v>145</v>
      </c>
      <c r="D6" s="80" t="s">
        <v>146</v>
      </c>
      <c r="E6" s="80" t="s">
        <v>260</v>
      </c>
      <c r="F6" s="80" t="s">
        <v>148</v>
      </c>
      <c r="G6" s="80" t="s">
        <v>149</v>
      </c>
      <c r="H6" s="80" t="s">
        <v>150</v>
      </c>
      <c r="I6" s="80" t="s">
        <v>152</v>
      </c>
      <c r="J6" s="80" t="s">
        <v>23</v>
      </c>
      <c r="K6" s="133" t="s">
        <v>29</v>
      </c>
    </row>
    <row r="7" spans="2:11" x14ac:dyDescent="0.25">
      <c r="B7" s="122"/>
      <c r="C7" s="122"/>
      <c r="D7" s="122"/>
      <c r="E7" s="122"/>
      <c r="F7" s="122"/>
      <c r="G7" s="123"/>
      <c r="H7" s="124"/>
      <c r="I7" s="122"/>
      <c r="J7" s="122"/>
      <c r="K7" s="122"/>
    </row>
    <row r="8" spans="2:11" ht="24.75" customHeight="1" x14ac:dyDescent="0.25">
      <c r="B8" s="122"/>
      <c r="C8" s="122"/>
      <c r="D8" s="122"/>
      <c r="E8" s="122"/>
      <c r="F8" s="122"/>
      <c r="G8" s="134" t="s">
        <v>272</v>
      </c>
      <c r="H8" s="124"/>
      <c r="I8" s="122"/>
      <c r="J8" s="122"/>
      <c r="K8" s="122"/>
    </row>
    <row r="9" spans="2:11" x14ac:dyDescent="0.25">
      <c r="B9" s="91">
        <v>25</v>
      </c>
      <c r="C9" s="100">
        <v>11</v>
      </c>
      <c r="D9" s="83">
        <v>2018</v>
      </c>
      <c r="E9" s="91" t="s">
        <v>269</v>
      </c>
      <c r="F9" s="91">
        <v>5</v>
      </c>
      <c r="G9" s="92" t="s">
        <v>174</v>
      </c>
      <c r="H9" s="92" t="s">
        <v>165</v>
      </c>
      <c r="I9" s="83">
        <v>960</v>
      </c>
      <c r="J9" s="83">
        <v>5</v>
      </c>
      <c r="K9" s="86">
        <f>I9/J9</f>
        <v>192</v>
      </c>
    </row>
    <row r="10" spans="2:11" x14ac:dyDescent="0.25">
      <c r="B10" s="127">
        <v>7</v>
      </c>
      <c r="C10" s="83">
        <v>4</v>
      </c>
      <c r="D10" s="74">
        <v>2019</v>
      </c>
      <c r="E10" s="91" t="s">
        <v>269</v>
      </c>
      <c r="F10" s="91">
        <v>5</v>
      </c>
      <c r="G10" s="84" t="s">
        <v>273</v>
      </c>
      <c r="H10" s="92"/>
      <c r="I10" s="129">
        <v>1070</v>
      </c>
      <c r="J10" s="129">
        <v>6</v>
      </c>
      <c r="K10" s="86">
        <f>I10/J10</f>
        <v>178.33333333333334</v>
      </c>
    </row>
    <row r="11" spans="2:11" x14ac:dyDescent="0.25">
      <c r="B11" s="100">
        <v>16</v>
      </c>
      <c r="C11" s="83">
        <v>6</v>
      </c>
      <c r="D11" s="83">
        <v>2019</v>
      </c>
      <c r="E11" s="91" t="s">
        <v>269</v>
      </c>
      <c r="F11" s="83">
        <v>5</v>
      </c>
      <c r="G11" s="92" t="s">
        <v>154</v>
      </c>
      <c r="H11" s="99"/>
      <c r="I11" s="83">
        <v>1361</v>
      </c>
      <c r="J11" s="83">
        <v>7</v>
      </c>
      <c r="K11" s="86">
        <f>I11/J11</f>
        <v>194.42857142857142</v>
      </c>
    </row>
    <row r="12" spans="2:11" x14ac:dyDescent="0.25">
      <c r="B12" s="99"/>
      <c r="C12" s="84"/>
      <c r="D12" s="84"/>
      <c r="E12" s="100"/>
      <c r="F12" s="99"/>
      <c r="G12" s="99"/>
      <c r="H12" s="99"/>
      <c r="I12" s="101">
        <f>SUM(I9:I11)</f>
        <v>3391</v>
      </c>
      <c r="J12" s="101">
        <f>SUM(J9:J11)</f>
        <v>18</v>
      </c>
      <c r="K12" s="86">
        <f>I12/J12</f>
        <v>188.38888888888889</v>
      </c>
    </row>
    <row r="13" spans="2:11" x14ac:dyDescent="0.25">
      <c r="B13" s="99"/>
      <c r="C13" s="84"/>
      <c r="D13" s="84"/>
      <c r="E13" s="100"/>
      <c r="F13" s="99"/>
      <c r="G13" s="99"/>
      <c r="H13" s="99"/>
      <c r="I13" s="83"/>
      <c r="J13" s="83"/>
      <c r="K13" s="83"/>
    </row>
    <row r="14" spans="2:11" x14ac:dyDescent="0.25">
      <c r="B14" s="91">
        <v>25</v>
      </c>
      <c r="C14" s="83">
        <v>11</v>
      </c>
      <c r="D14" s="83">
        <v>2018</v>
      </c>
      <c r="E14" s="91" t="s">
        <v>269</v>
      </c>
      <c r="F14" s="91">
        <v>5</v>
      </c>
      <c r="G14" s="92" t="s">
        <v>174</v>
      </c>
      <c r="H14" s="92" t="s">
        <v>161</v>
      </c>
      <c r="I14" s="83">
        <v>1037</v>
      </c>
      <c r="J14" s="83">
        <v>6</v>
      </c>
      <c r="K14" s="86">
        <f>I14/J14</f>
        <v>172.83333333333334</v>
      </c>
    </row>
    <row r="15" spans="2:11" x14ac:dyDescent="0.25">
      <c r="B15" s="127">
        <v>7</v>
      </c>
      <c r="C15" s="83">
        <v>4</v>
      </c>
      <c r="D15" s="74">
        <v>2019</v>
      </c>
      <c r="E15" s="91" t="s">
        <v>269</v>
      </c>
      <c r="F15" s="91">
        <v>5</v>
      </c>
      <c r="G15" s="84" t="s">
        <v>273</v>
      </c>
      <c r="H15" s="99"/>
      <c r="I15" s="83">
        <v>1133</v>
      </c>
      <c r="J15" s="83">
        <v>6</v>
      </c>
      <c r="K15" s="86">
        <f>I15/J15</f>
        <v>188.83333333333334</v>
      </c>
    </row>
    <row r="16" spans="2:11" x14ac:dyDescent="0.25">
      <c r="B16" s="100">
        <v>16</v>
      </c>
      <c r="C16" s="83">
        <v>6</v>
      </c>
      <c r="D16" s="83">
        <v>2019</v>
      </c>
      <c r="E16" s="91" t="s">
        <v>269</v>
      </c>
      <c r="F16" s="83">
        <v>5</v>
      </c>
      <c r="G16" s="92" t="s">
        <v>154</v>
      </c>
      <c r="H16" s="99"/>
      <c r="I16" s="83">
        <v>1213</v>
      </c>
      <c r="J16" s="83">
        <v>6</v>
      </c>
      <c r="K16" s="81">
        <f>I16/J16</f>
        <v>202.16666666666666</v>
      </c>
    </row>
    <row r="17" spans="2:11" x14ac:dyDescent="0.25">
      <c r="B17" s="99"/>
      <c r="C17" s="84"/>
      <c r="D17" s="84"/>
      <c r="E17" s="100"/>
      <c r="F17" s="99"/>
      <c r="G17" s="99"/>
      <c r="H17" s="99"/>
      <c r="I17" s="101">
        <f>SUM(I14:I16)</f>
        <v>3383</v>
      </c>
      <c r="J17" s="101">
        <f>SUM(J14:J16)</f>
        <v>18</v>
      </c>
      <c r="K17" s="86">
        <f>I17/J17</f>
        <v>187.94444444444446</v>
      </c>
    </row>
    <row r="18" spans="2:11" x14ac:dyDescent="0.25">
      <c r="B18" s="99"/>
      <c r="C18" s="84"/>
      <c r="D18" s="84"/>
      <c r="E18" s="100"/>
      <c r="F18" s="99"/>
      <c r="G18" s="99"/>
      <c r="H18" s="99"/>
      <c r="I18" s="83"/>
      <c r="J18" s="83"/>
      <c r="K18" s="83"/>
    </row>
    <row r="19" spans="2:11" x14ac:dyDescent="0.25">
      <c r="B19" s="91">
        <v>25</v>
      </c>
      <c r="C19" s="83">
        <v>11</v>
      </c>
      <c r="D19" s="83">
        <v>2018</v>
      </c>
      <c r="E19" s="91" t="s">
        <v>269</v>
      </c>
      <c r="F19" s="91">
        <v>5</v>
      </c>
      <c r="G19" s="92" t="s">
        <v>174</v>
      </c>
      <c r="H19" s="92" t="s">
        <v>158</v>
      </c>
      <c r="I19" s="83">
        <v>726</v>
      </c>
      <c r="J19" s="83">
        <v>4</v>
      </c>
      <c r="K19" s="86">
        <f>I19/J19</f>
        <v>181.5</v>
      </c>
    </row>
    <row r="20" spans="2:11" x14ac:dyDescent="0.25">
      <c r="B20" s="127">
        <v>7</v>
      </c>
      <c r="C20" s="83">
        <v>4</v>
      </c>
      <c r="D20" s="74">
        <v>2019</v>
      </c>
      <c r="E20" s="91" t="s">
        <v>269</v>
      </c>
      <c r="F20" s="91">
        <v>5</v>
      </c>
      <c r="G20" s="84" t="s">
        <v>273</v>
      </c>
      <c r="H20" s="99"/>
      <c r="I20" s="83">
        <v>576</v>
      </c>
      <c r="J20" s="83">
        <v>4</v>
      </c>
      <c r="K20" s="86">
        <f>I20/J20</f>
        <v>144</v>
      </c>
    </row>
    <row r="21" spans="2:11" x14ac:dyDescent="0.25">
      <c r="B21" s="100">
        <v>16</v>
      </c>
      <c r="C21" s="83">
        <v>6</v>
      </c>
      <c r="D21" s="83">
        <v>2019</v>
      </c>
      <c r="E21" s="91" t="s">
        <v>269</v>
      </c>
      <c r="F21" s="83">
        <v>5</v>
      </c>
      <c r="G21" s="92" t="s">
        <v>154</v>
      </c>
      <c r="H21" s="99"/>
      <c r="I21" s="83">
        <v>1001</v>
      </c>
      <c r="J21" s="83">
        <v>5</v>
      </c>
      <c r="K21" s="81">
        <f>I21/J21</f>
        <v>200.2</v>
      </c>
    </row>
    <row r="22" spans="2:11" x14ac:dyDescent="0.25">
      <c r="B22" s="99"/>
      <c r="C22" s="84"/>
      <c r="D22" s="84"/>
      <c r="E22" s="100"/>
      <c r="F22" s="99"/>
      <c r="G22" s="99"/>
      <c r="H22" s="99"/>
      <c r="I22" s="101">
        <f>SUM(I19:I21)</f>
        <v>2303</v>
      </c>
      <c r="J22" s="101">
        <f>SUM(J19:J21)</f>
        <v>13</v>
      </c>
      <c r="K22" s="86">
        <f>I22/J22</f>
        <v>177.15384615384616</v>
      </c>
    </row>
    <row r="23" spans="2:11" x14ac:dyDescent="0.25">
      <c r="B23" s="99"/>
      <c r="C23" s="84"/>
      <c r="D23" s="84"/>
      <c r="E23" s="100"/>
      <c r="F23" s="99"/>
      <c r="G23" s="99"/>
      <c r="H23" s="99"/>
      <c r="I23" s="83"/>
      <c r="J23" s="83"/>
      <c r="K23" s="83"/>
    </row>
    <row r="24" spans="2:11" x14ac:dyDescent="0.25">
      <c r="B24" s="91">
        <v>25</v>
      </c>
      <c r="C24" s="83">
        <v>11</v>
      </c>
      <c r="D24" s="83">
        <v>2018</v>
      </c>
      <c r="E24" s="91" t="s">
        <v>269</v>
      </c>
      <c r="F24" s="91">
        <v>5</v>
      </c>
      <c r="G24" s="92" t="s">
        <v>174</v>
      </c>
      <c r="H24" s="92" t="s">
        <v>169</v>
      </c>
      <c r="I24" s="83">
        <v>1389</v>
      </c>
      <c r="J24" s="83">
        <v>7</v>
      </c>
      <c r="K24" s="86">
        <f>I24/J24</f>
        <v>198.42857142857142</v>
      </c>
    </row>
    <row r="25" spans="2:11" x14ac:dyDescent="0.25">
      <c r="B25" s="127">
        <v>7</v>
      </c>
      <c r="C25" s="83">
        <v>4</v>
      </c>
      <c r="D25" s="74">
        <v>2019</v>
      </c>
      <c r="E25" s="91" t="s">
        <v>269</v>
      </c>
      <c r="F25" s="91">
        <v>5</v>
      </c>
      <c r="G25" s="99" t="s">
        <v>273</v>
      </c>
      <c r="H25" s="99"/>
      <c r="I25" s="83">
        <v>1039</v>
      </c>
      <c r="J25" s="83">
        <v>6</v>
      </c>
      <c r="K25" s="86">
        <f>I25/J25</f>
        <v>173.16666666666666</v>
      </c>
    </row>
    <row r="26" spans="2:11" x14ac:dyDescent="0.25">
      <c r="B26" s="100">
        <v>16</v>
      </c>
      <c r="C26" s="83">
        <v>6</v>
      </c>
      <c r="D26" s="83">
        <v>2019</v>
      </c>
      <c r="E26" s="91" t="s">
        <v>269</v>
      </c>
      <c r="F26" s="83">
        <v>5</v>
      </c>
      <c r="G26" s="92" t="s">
        <v>154</v>
      </c>
      <c r="H26" s="99"/>
      <c r="I26" s="83">
        <v>1054</v>
      </c>
      <c r="J26" s="83">
        <v>6</v>
      </c>
      <c r="K26" s="86">
        <f>I26/J26</f>
        <v>175.66666666666666</v>
      </c>
    </row>
    <row r="27" spans="2:11" x14ac:dyDescent="0.25">
      <c r="B27" s="99"/>
      <c r="C27" s="84"/>
      <c r="D27" s="84"/>
      <c r="E27" s="100"/>
      <c r="F27" s="99"/>
      <c r="G27" s="99"/>
      <c r="H27" s="99"/>
      <c r="I27" s="101">
        <f>SUM(I24:I26)</f>
        <v>3482</v>
      </c>
      <c r="J27" s="101">
        <f>SUM(J24:J26)</f>
        <v>19</v>
      </c>
      <c r="K27" s="86">
        <f>I27/J27</f>
        <v>183.26315789473685</v>
      </c>
    </row>
    <row r="28" spans="2:11" x14ac:dyDescent="0.25">
      <c r="B28" s="99"/>
      <c r="C28" s="84"/>
      <c r="D28" s="84"/>
      <c r="E28" s="100"/>
      <c r="F28" s="99"/>
      <c r="G28" s="99"/>
      <c r="H28" s="99"/>
      <c r="I28" s="83"/>
      <c r="J28" s="83"/>
      <c r="K28" s="83"/>
    </row>
    <row r="29" spans="2:11" x14ac:dyDescent="0.25">
      <c r="B29" s="91">
        <v>25</v>
      </c>
      <c r="C29" s="83">
        <v>11</v>
      </c>
      <c r="D29" s="83">
        <v>2018</v>
      </c>
      <c r="E29" s="91" t="s">
        <v>269</v>
      </c>
      <c r="F29" s="91">
        <v>5</v>
      </c>
      <c r="G29" s="92" t="s">
        <v>174</v>
      </c>
      <c r="H29" s="92" t="s">
        <v>185</v>
      </c>
      <c r="I29" s="83">
        <v>1466</v>
      </c>
      <c r="J29" s="83">
        <v>7</v>
      </c>
      <c r="K29" s="81">
        <f>I29/J29</f>
        <v>209.42857142857142</v>
      </c>
    </row>
    <row r="30" spans="2:11" x14ac:dyDescent="0.25">
      <c r="B30" s="127">
        <v>7</v>
      </c>
      <c r="C30" s="83">
        <v>4</v>
      </c>
      <c r="D30" s="91">
        <v>2019</v>
      </c>
      <c r="E30" s="91" t="s">
        <v>269</v>
      </c>
      <c r="F30" s="91">
        <v>5</v>
      </c>
      <c r="G30" s="84" t="s">
        <v>273</v>
      </c>
      <c r="H30" s="41"/>
      <c r="I30" s="83">
        <v>1310</v>
      </c>
      <c r="J30" s="83">
        <v>7</v>
      </c>
      <c r="K30" s="86">
        <f>I30/J30</f>
        <v>187.14285714285714</v>
      </c>
    </row>
    <row r="31" spans="2:11" x14ac:dyDescent="0.25">
      <c r="B31" s="100">
        <v>16</v>
      </c>
      <c r="C31" s="83">
        <v>6</v>
      </c>
      <c r="D31" s="83">
        <v>2019</v>
      </c>
      <c r="E31" s="91" t="s">
        <v>269</v>
      </c>
      <c r="F31" s="83">
        <v>5</v>
      </c>
      <c r="G31" s="92" t="s">
        <v>154</v>
      </c>
      <c r="H31" s="41"/>
      <c r="I31" s="83">
        <v>1194</v>
      </c>
      <c r="J31" s="83">
        <v>6</v>
      </c>
      <c r="K31" s="86">
        <f>I31/J31</f>
        <v>199</v>
      </c>
    </row>
    <row r="32" spans="2:11" x14ac:dyDescent="0.25">
      <c r="B32" s="74"/>
      <c r="C32" s="70"/>
      <c r="D32" s="70"/>
      <c r="E32" s="41"/>
      <c r="F32" s="74"/>
      <c r="H32" s="41"/>
      <c r="I32" s="101">
        <f>SUM(I29:I31)</f>
        <v>3970</v>
      </c>
      <c r="J32" s="101">
        <f>SUM(J29:J31)</f>
        <v>20</v>
      </c>
      <c r="K32" s="86">
        <f>I32/J32</f>
        <v>198.5</v>
      </c>
    </row>
    <row r="33" spans="2:11" x14ac:dyDescent="0.25">
      <c r="B33" s="74"/>
      <c r="C33" s="70"/>
      <c r="D33" s="70"/>
      <c r="E33" s="41"/>
      <c r="F33" s="74"/>
      <c r="H33" s="41"/>
      <c r="I33" s="129"/>
      <c r="J33" s="125"/>
      <c r="K33" s="67"/>
    </row>
    <row r="34" spans="2:11" x14ac:dyDescent="0.25">
      <c r="B34" s="91">
        <v>25</v>
      </c>
      <c r="C34" s="83">
        <v>11</v>
      </c>
      <c r="D34" s="83">
        <v>2018</v>
      </c>
      <c r="E34" s="91" t="s">
        <v>269</v>
      </c>
      <c r="F34" s="91">
        <v>5</v>
      </c>
      <c r="G34" s="41" t="s">
        <v>174</v>
      </c>
      <c r="H34" s="92" t="s">
        <v>163</v>
      </c>
      <c r="I34" s="129">
        <v>1036</v>
      </c>
      <c r="J34" s="129">
        <v>6</v>
      </c>
      <c r="K34" s="86">
        <f>I34/J34</f>
        <v>172.66666666666666</v>
      </c>
    </row>
    <row r="35" spans="2:11" x14ac:dyDescent="0.25">
      <c r="B35" s="127">
        <v>7</v>
      </c>
      <c r="C35" s="83">
        <v>4</v>
      </c>
      <c r="D35" s="91">
        <v>2019</v>
      </c>
      <c r="E35" s="91" t="s">
        <v>269</v>
      </c>
      <c r="F35" s="91">
        <v>5</v>
      </c>
      <c r="G35" s="84" t="s">
        <v>273</v>
      </c>
      <c r="H35" s="92"/>
      <c r="I35" s="129">
        <v>1141</v>
      </c>
      <c r="J35" s="129">
        <v>6</v>
      </c>
      <c r="K35" s="86">
        <f>I35/J35</f>
        <v>190.16666666666666</v>
      </c>
    </row>
    <row r="36" spans="2:11" x14ac:dyDescent="0.25">
      <c r="B36" s="83">
        <v>16</v>
      </c>
      <c r="C36" s="83">
        <v>6</v>
      </c>
      <c r="D36" s="83">
        <v>2019</v>
      </c>
      <c r="E36" s="91" t="s">
        <v>269</v>
      </c>
      <c r="F36" s="83">
        <v>5</v>
      </c>
      <c r="G36" s="41" t="s">
        <v>154</v>
      </c>
      <c r="H36" s="92"/>
      <c r="I36" s="129">
        <v>906</v>
      </c>
      <c r="J36" s="129">
        <v>5</v>
      </c>
      <c r="K36" s="86">
        <f>I36/J36</f>
        <v>181.2</v>
      </c>
    </row>
    <row r="37" spans="2:11" x14ac:dyDescent="0.25">
      <c r="B37" s="74"/>
      <c r="C37" s="70"/>
      <c r="D37" s="70"/>
      <c r="E37" s="41"/>
      <c r="F37" s="74"/>
      <c r="H37" s="92"/>
      <c r="I37" s="101">
        <f>SUM(I34:I36)</f>
        <v>3083</v>
      </c>
      <c r="J37" s="101">
        <f>SUM(J34:J36)</f>
        <v>17</v>
      </c>
      <c r="K37" s="86">
        <f>I37/J37</f>
        <v>181.35294117647058</v>
      </c>
    </row>
    <row r="38" spans="2:11" x14ac:dyDescent="0.25">
      <c r="B38" s="74"/>
      <c r="C38" s="70"/>
      <c r="D38" s="70"/>
      <c r="E38" s="41"/>
      <c r="F38" s="74"/>
      <c r="H38" s="92"/>
      <c r="I38" s="129"/>
      <c r="J38" s="129"/>
      <c r="K38" s="86"/>
    </row>
    <row r="39" spans="2:11" x14ac:dyDescent="0.25">
      <c r="B39" s="74"/>
      <c r="C39" s="70"/>
      <c r="D39" s="70"/>
      <c r="E39" s="41"/>
      <c r="F39" s="74"/>
      <c r="H39" s="91" t="s">
        <v>265</v>
      </c>
      <c r="I39" s="130">
        <f>I12+I17+I22+I27+I32+I37</f>
        <v>19612</v>
      </c>
      <c r="J39" s="131">
        <f>J12+J17+J22+J27+J32+J37</f>
        <v>105</v>
      </c>
      <c r="K39" s="132">
        <f>I39/J39</f>
        <v>186.78095238095239</v>
      </c>
    </row>
    <row r="40" spans="2:11" ht="22.5" customHeight="1" x14ac:dyDescent="0.25">
      <c r="B40" s="74"/>
      <c r="C40" s="70"/>
      <c r="D40" s="70"/>
      <c r="E40" s="41"/>
      <c r="F40" s="74"/>
      <c r="G40" s="134" t="s">
        <v>274</v>
      </c>
      <c r="H40" s="41"/>
      <c r="I40" s="70"/>
      <c r="J40" s="70"/>
      <c r="K40" s="67"/>
    </row>
    <row r="41" spans="2:11" x14ac:dyDescent="0.25">
      <c r="B41" s="74"/>
      <c r="C41" s="70"/>
      <c r="D41" s="70"/>
      <c r="E41" s="41"/>
      <c r="F41" s="74"/>
      <c r="H41" s="41"/>
      <c r="I41" s="70"/>
      <c r="J41" s="70"/>
      <c r="K41" s="67"/>
    </row>
    <row r="42" spans="2:11" x14ac:dyDescent="0.25">
      <c r="B42" s="91">
        <v>25</v>
      </c>
      <c r="C42" s="83">
        <v>11</v>
      </c>
      <c r="D42" s="83">
        <v>2018</v>
      </c>
      <c r="E42" s="91" t="s">
        <v>275</v>
      </c>
      <c r="F42" s="91">
        <v>5</v>
      </c>
      <c r="G42" s="84" t="s">
        <v>276</v>
      </c>
      <c r="H42" s="92" t="s">
        <v>157</v>
      </c>
      <c r="I42" s="83">
        <v>601</v>
      </c>
      <c r="J42" s="83">
        <v>4</v>
      </c>
      <c r="K42" s="86">
        <f>I42/J42</f>
        <v>150.25</v>
      </c>
    </row>
    <row r="43" spans="2:11" x14ac:dyDescent="0.25">
      <c r="B43" s="127">
        <v>7</v>
      </c>
      <c r="C43" s="83">
        <v>4</v>
      </c>
      <c r="D43" s="74">
        <v>2019</v>
      </c>
      <c r="E43" s="91" t="s">
        <v>275</v>
      </c>
      <c r="F43" s="91">
        <v>5</v>
      </c>
      <c r="G43" s="92" t="s">
        <v>154</v>
      </c>
      <c r="H43" s="92"/>
      <c r="I43" s="83">
        <v>725</v>
      </c>
      <c r="J43" s="83">
        <v>4</v>
      </c>
      <c r="K43" s="86">
        <f>I43/J43</f>
        <v>181.25</v>
      </c>
    </row>
    <row r="44" spans="2:11" x14ac:dyDescent="0.25">
      <c r="B44" s="91"/>
      <c r="C44" s="83"/>
      <c r="D44" s="83"/>
      <c r="E44" s="91"/>
      <c r="F44" s="91"/>
      <c r="G44" s="84"/>
      <c r="H44" s="92"/>
      <c r="I44" s="101">
        <f>SUM(I42:I43)</f>
        <v>1326</v>
      </c>
      <c r="J44" s="101">
        <f>SUM(J42:J43)</f>
        <v>8</v>
      </c>
      <c r="K44" s="86">
        <f>I44/J44</f>
        <v>165.75</v>
      </c>
    </row>
    <row r="45" spans="2:11" x14ac:dyDescent="0.25">
      <c r="B45" s="91"/>
      <c r="C45" s="83"/>
      <c r="D45" s="83"/>
      <c r="E45" s="91"/>
      <c r="F45" s="91"/>
      <c r="G45" s="84"/>
      <c r="H45" s="92"/>
      <c r="I45" s="83"/>
      <c r="J45" s="83"/>
      <c r="K45" s="86"/>
    </row>
    <row r="46" spans="2:11" x14ac:dyDescent="0.25">
      <c r="B46" s="91">
        <v>25</v>
      </c>
      <c r="C46" s="83">
        <v>11</v>
      </c>
      <c r="D46" s="83">
        <v>2018</v>
      </c>
      <c r="E46" s="91" t="s">
        <v>275</v>
      </c>
      <c r="F46" s="91">
        <v>5</v>
      </c>
      <c r="G46" s="84" t="s">
        <v>276</v>
      </c>
      <c r="H46" s="92" t="s">
        <v>162</v>
      </c>
      <c r="I46" s="83">
        <v>532</v>
      </c>
      <c r="J46" s="83">
        <v>3</v>
      </c>
      <c r="K46" s="86">
        <f>I46/J46</f>
        <v>177.33333333333334</v>
      </c>
    </row>
    <row r="47" spans="2:11" x14ac:dyDescent="0.25">
      <c r="B47" s="127">
        <v>7</v>
      </c>
      <c r="C47" s="83">
        <v>4</v>
      </c>
      <c r="D47" s="74">
        <v>2019</v>
      </c>
      <c r="E47" s="91" t="s">
        <v>275</v>
      </c>
      <c r="F47" s="91">
        <v>5</v>
      </c>
      <c r="G47" s="92" t="s">
        <v>154</v>
      </c>
      <c r="H47" s="92"/>
      <c r="I47" s="83">
        <v>676</v>
      </c>
      <c r="J47" s="83">
        <v>4</v>
      </c>
      <c r="K47" s="86">
        <f>I47/J47</f>
        <v>169</v>
      </c>
    </row>
    <row r="48" spans="2:11" x14ac:dyDescent="0.25">
      <c r="B48" s="83">
        <v>16</v>
      </c>
      <c r="C48" s="83">
        <v>6</v>
      </c>
      <c r="D48" s="83">
        <v>2019</v>
      </c>
      <c r="E48" s="91" t="s">
        <v>275</v>
      </c>
      <c r="F48" s="91">
        <v>5</v>
      </c>
      <c r="G48" s="92" t="s">
        <v>190</v>
      </c>
      <c r="H48" s="92"/>
      <c r="I48" s="83">
        <v>832</v>
      </c>
      <c r="J48" s="83">
        <v>5</v>
      </c>
      <c r="K48" s="86">
        <f>I48/J48</f>
        <v>166.4</v>
      </c>
    </row>
    <row r="49" spans="2:11" x14ac:dyDescent="0.25">
      <c r="B49" s="91"/>
      <c r="C49" s="83"/>
      <c r="D49" s="83"/>
      <c r="E49" s="91"/>
      <c r="F49" s="91"/>
      <c r="G49" s="84"/>
      <c r="H49" s="92"/>
      <c r="I49" s="101">
        <f>SUM(I46:I48)</f>
        <v>2040</v>
      </c>
      <c r="J49" s="101">
        <f>SUM(J46:J48)</f>
        <v>12</v>
      </c>
      <c r="K49" s="86">
        <f>I49/J49</f>
        <v>170</v>
      </c>
    </row>
    <row r="50" spans="2:11" x14ac:dyDescent="0.25">
      <c r="B50" s="91"/>
      <c r="C50" s="83"/>
      <c r="D50" s="83"/>
      <c r="E50" s="91"/>
      <c r="F50" s="91"/>
      <c r="G50" s="84"/>
      <c r="H50" s="92"/>
      <c r="I50" s="83"/>
      <c r="J50" s="83"/>
      <c r="K50" s="86"/>
    </row>
    <row r="51" spans="2:11" x14ac:dyDescent="0.25">
      <c r="B51" s="91">
        <v>25</v>
      </c>
      <c r="C51" s="83">
        <v>11</v>
      </c>
      <c r="D51" s="83">
        <v>2018</v>
      </c>
      <c r="E51" s="91" t="s">
        <v>275</v>
      </c>
      <c r="F51" s="91">
        <v>5</v>
      </c>
      <c r="G51" s="84" t="s">
        <v>276</v>
      </c>
      <c r="H51" s="92" t="s">
        <v>187</v>
      </c>
      <c r="I51" s="83">
        <v>629</v>
      </c>
      <c r="J51" s="83">
        <v>4</v>
      </c>
      <c r="K51" s="86">
        <f>I51/J51</f>
        <v>157.25</v>
      </c>
    </row>
    <row r="52" spans="2:11" x14ac:dyDescent="0.25">
      <c r="B52" s="127">
        <v>7</v>
      </c>
      <c r="C52" s="83">
        <v>4</v>
      </c>
      <c r="D52" s="74">
        <v>2019</v>
      </c>
      <c r="E52" s="91" t="s">
        <v>275</v>
      </c>
      <c r="F52" s="91">
        <v>5</v>
      </c>
      <c r="G52" s="92" t="s">
        <v>154</v>
      </c>
      <c r="H52" s="92"/>
      <c r="I52" s="83">
        <v>342</v>
      </c>
      <c r="J52" s="83">
        <v>2</v>
      </c>
      <c r="K52" s="86">
        <f>I52/J52</f>
        <v>171</v>
      </c>
    </row>
    <row r="53" spans="2:11" x14ac:dyDescent="0.25">
      <c r="B53" s="91"/>
      <c r="C53" s="83"/>
      <c r="D53" s="83"/>
      <c r="E53" s="91"/>
      <c r="F53" s="91"/>
      <c r="G53" s="84"/>
      <c r="H53" s="92"/>
      <c r="I53" s="101">
        <f>SUM(I51:I51)</f>
        <v>629</v>
      </c>
      <c r="J53" s="101">
        <f>SUM(J51:J51)</f>
        <v>4</v>
      </c>
      <c r="K53" s="86">
        <f>I53/J53</f>
        <v>157.25</v>
      </c>
    </row>
    <row r="54" spans="2:11" x14ac:dyDescent="0.25">
      <c r="B54" s="91"/>
      <c r="C54" s="83"/>
      <c r="D54" s="83"/>
      <c r="E54" s="91"/>
      <c r="F54" s="91"/>
      <c r="G54" s="84"/>
      <c r="H54" s="92"/>
      <c r="I54" s="83"/>
      <c r="J54" s="83"/>
      <c r="K54" s="86"/>
    </row>
    <row r="55" spans="2:11" x14ac:dyDescent="0.25">
      <c r="B55" s="91">
        <v>25</v>
      </c>
      <c r="C55" s="83">
        <v>11</v>
      </c>
      <c r="D55" s="83">
        <v>2018</v>
      </c>
      <c r="E55" s="91" t="s">
        <v>275</v>
      </c>
      <c r="F55" s="91">
        <v>5</v>
      </c>
      <c r="G55" s="84" t="s">
        <v>276</v>
      </c>
      <c r="H55" s="92" t="s">
        <v>168</v>
      </c>
      <c r="I55" s="83">
        <v>865</v>
      </c>
      <c r="J55" s="83">
        <v>5</v>
      </c>
      <c r="K55" s="86">
        <f>I55/J55</f>
        <v>173</v>
      </c>
    </row>
    <row r="56" spans="2:11" x14ac:dyDescent="0.25">
      <c r="B56" s="127">
        <v>7</v>
      </c>
      <c r="C56" s="83">
        <v>4</v>
      </c>
      <c r="D56" s="74">
        <v>2019</v>
      </c>
      <c r="E56" s="91" t="s">
        <v>275</v>
      </c>
      <c r="F56" s="91">
        <v>5</v>
      </c>
      <c r="G56" s="92" t="s">
        <v>154</v>
      </c>
      <c r="H56" s="99"/>
      <c r="I56" s="83">
        <v>783</v>
      </c>
      <c r="J56" s="83">
        <v>4</v>
      </c>
      <c r="K56" s="86">
        <f>I56/J56</f>
        <v>195.75</v>
      </c>
    </row>
    <row r="57" spans="2:11" x14ac:dyDescent="0.25">
      <c r="B57" s="83">
        <v>16</v>
      </c>
      <c r="C57" s="83">
        <v>6</v>
      </c>
      <c r="D57" s="83">
        <v>2019</v>
      </c>
      <c r="E57" s="91" t="s">
        <v>275</v>
      </c>
      <c r="F57" s="91">
        <v>5</v>
      </c>
      <c r="G57" s="92" t="s">
        <v>190</v>
      </c>
      <c r="H57" s="99"/>
      <c r="I57" s="83">
        <v>738</v>
      </c>
      <c r="J57" s="83">
        <v>5</v>
      </c>
      <c r="K57" s="86">
        <f>I57/J57</f>
        <v>147.6</v>
      </c>
    </row>
    <row r="58" spans="2:11" x14ac:dyDescent="0.25">
      <c r="B58" s="84"/>
      <c r="C58" s="84"/>
      <c r="D58" s="84"/>
      <c r="E58" s="100"/>
      <c r="F58" s="99"/>
      <c r="G58" s="84"/>
      <c r="H58" s="99"/>
      <c r="I58" s="101">
        <f>SUM(I55:I57)</f>
        <v>2386</v>
      </c>
      <c r="J58" s="101">
        <f>SUM(J55:J57)</f>
        <v>14</v>
      </c>
      <c r="K58" s="86">
        <f>I58/J58</f>
        <v>170.42857142857142</v>
      </c>
    </row>
    <row r="59" spans="2:11" x14ac:dyDescent="0.25">
      <c r="B59" s="84"/>
      <c r="C59" s="84"/>
      <c r="D59" s="84"/>
      <c r="E59" s="100"/>
      <c r="F59" s="99"/>
      <c r="G59" s="84"/>
      <c r="H59" s="99"/>
      <c r="I59" s="83"/>
      <c r="J59" s="83"/>
      <c r="K59" s="83"/>
    </row>
    <row r="60" spans="2:11" x14ac:dyDescent="0.25">
      <c r="B60" s="91">
        <v>25</v>
      </c>
      <c r="C60" s="83">
        <v>11</v>
      </c>
      <c r="D60" s="83">
        <v>2018</v>
      </c>
      <c r="E60" s="91" t="s">
        <v>275</v>
      </c>
      <c r="F60" s="91">
        <v>5</v>
      </c>
      <c r="G60" s="84" t="s">
        <v>276</v>
      </c>
      <c r="H60" s="99" t="s">
        <v>188</v>
      </c>
      <c r="I60" s="83">
        <v>144</v>
      </c>
      <c r="J60" s="83">
        <v>1</v>
      </c>
      <c r="K60" s="86">
        <f>I60/J60</f>
        <v>144</v>
      </c>
    </row>
    <row r="61" spans="2:11" x14ac:dyDescent="0.25">
      <c r="B61" s="127">
        <v>7</v>
      </c>
      <c r="C61" s="83">
        <v>4</v>
      </c>
      <c r="D61" s="74">
        <v>2019</v>
      </c>
      <c r="E61" s="91" t="s">
        <v>275</v>
      </c>
      <c r="F61" s="91">
        <v>5</v>
      </c>
      <c r="G61" s="92" t="s">
        <v>154</v>
      </c>
      <c r="H61" s="91"/>
      <c r="I61" s="83">
        <v>289</v>
      </c>
      <c r="J61" s="83">
        <v>2</v>
      </c>
      <c r="K61" s="86">
        <f>I61/J61</f>
        <v>144.5</v>
      </c>
    </row>
    <row r="62" spans="2:11" x14ac:dyDescent="0.25">
      <c r="B62" s="83">
        <v>16</v>
      </c>
      <c r="C62" s="83">
        <v>6</v>
      </c>
      <c r="D62" s="83">
        <v>2019</v>
      </c>
      <c r="E62" s="91" t="s">
        <v>275</v>
      </c>
      <c r="F62" s="91">
        <v>5</v>
      </c>
      <c r="G62" s="92" t="s">
        <v>190</v>
      </c>
      <c r="H62" s="99"/>
      <c r="I62" s="83">
        <v>713</v>
      </c>
      <c r="J62" s="83">
        <v>5</v>
      </c>
      <c r="K62" s="86">
        <f>I62/J62</f>
        <v>142.6</v>
      </c>
    </row>
    <row r="63" spans="2:11" x14ac:dyDescent="0.25">
      <c r="B63" s="84"/>
      <c r="C63" s="84"/>
      <c r="D63" s="84"/>
      <c r="E63" s="100"/>
      <c r="F63" s="99"/>
      <c r="G63" s="84"/>
      <c r="H63" s="99"/>
      <c r="I63" s="101">
        <f>SUM(I60:I62)</f>
        <v>1146</v>
      </c>
      <c r="J63" s="101">
        <f>SUM(J60:J62)</f>
        <v>8</v>
      </c>
      <c r="K63" s="86">
        <f>I63/J63</f>
        <v>143.25</v>
      </c>
    </row>
    <row r="64" spans="2:11" x14ac:dyDescent="0.25">
      <c r="B64" s="84"/>
      <c r="C64" s="84"/>
      <c r="D64" s="84"/>
      <c r="E64" s="100"/>
      <c r="F64" s="99"/>
      <c r="G64" s="84"/>
      <c r="H64" s="99"/>
      <c r="I64" s="83"/>
      <c r="J64" s="83"/>
      <c r="K64" s="83"/>
    </row>
    <row r="65" spans="2:11" x14ac:dyDescent="0.25">
      <c r="B65" s="91">
        <v>25</v>
      </c>
      <c r="C65" s="83">
        <v>11</v>
      </c>
      <c r="D65" s="83">
        <v>2018</v>
      </c>
      <c r="E65" s="91" t="s">
        <v>275</v>
      </c>
      <c r="F65" s="91">
        <v>5</v>
      </c>
      <c r="G65" s="84" t="s">
        <v>276</v>
      </c>
      <c r="H65" s="92" t="s">
        <v>186</v>
      </c>
      <c r="I65" s="83">
        <v>564</v>
      </c>
      <c r="J65" s="83">
        <v>3</v>
      </c>
      <c r="K65" s="86">
        <f>I65/J65</f>
        <v>188</v>
      </c>
    </row>
    <row r="66" spans="2:11" x14ac:dyDescent="0.25">
      <c r="B66" s="127">
        <v>7</v>
      </c>
      <c r="C66" s="83">
        <v>4</v>
      </c>
      <c r="D66" s="74">
        <v>2019</v>
      </c>
      <c r="E66" s="91" t="s">
        <v>275</v>
      </c>
      <c r="F66" s="91">
        <v>5</v>
      </c>
      <c r="G66" s="92" t="s">
        <v>154</v>
      </c>
      <c r="H66" s="99"/>
      <c r="I66" s="83">
        <v>945</v>
      </c>
      <c r="J66" s="83">
        <v>5</v>
      </c>
      <c r="K66" s="86">
        <f>I66/J66</f>
        <v>189</v>
      </c>
    </row>
    <row r="67" spans="2:11" x14ac:dyDescent="0.25">
      <c r="B67" s="83">
        <v>16</v>
      </c>
      <c r="C67" s="83">
        <v>6</v>
      </c>
      <c r="D67" s="83">
        <v>2019</v>
      </c>
      <c r="E67" s="91" t="s">
        <v>275</v>
      </c>
      <c r="F67" s="91">
        <v>5</v>
      </c>
      <c r="G67" s="92" t="s">
        <v>190</v>
      </c>
      <c r="H67" s="99"/>
      <c r="I67" s="83">
        <v>836</v>
      </c>
      <c r="J67" s="83">
        <v>5</v>
      </c>
      <c r="K67" s="86">
        <f>I67/J67</f>
        <v>167.2</v>
      </c>
    </row>
    <row r="68" spans="2:11" x14ac:dyDescent="0.25">
      <c r="B68" s="84"/>
      <c r="C68" s="84"/>
      <c r="D68" s="84"/>
      <c r="E68" s="100"/>
      <c r="F68" s="99"/>
      <c r="G68" s="84"/>
      <c r="H68" s="99"/>
      <c r="I68" s="101">
        <f>SUM(I65:I67)</f>
        <v>2345</v>
      </c>
      <c r="J68" s="101">
        <f>SUM(J65:J67)</f>
        <v>13</v>
      </c>
      <c r="K68" s="86">
        <f>I68/J68</f>
        <v>180.38461538461539</v>
      </c>
    </row>
    <row r="69" spans="2:11" x14ac:dyDescent="0.25">
      <c r="B69" s="84"/>
      <c r="C69" s="84"/>
      <c r="D69" s="84"/>
      <c r="E69" s="100"/>
      <c r="F69" s="99"/>
      <c r="G69" s="84"/>
      <c r="H69" s="99"/>
      <c r="I69" s="83"/>
      <c r="J69" s="83"/>
      <c r="K69" s="83"/>
    </row>
    <row r="70" spans="2:11" x14ac:dyDescent="0.25">
      <c r="B70" s="91">
        <v>25</v>
      </c>
      <c r="C70" s="83">
        <v>11</v>
      </c>
      <c r="D70" s="83">
        <v>2018</v>
      </c>
      <c r="E70" s="91" t="s">
        <v>275</v>
      </c>
      <c r="F70" s="91">
        <v>5</v>
      </c>
      <c r="G70" s="84" t="s">
        <v>276</v>
      </c>
      <c r="H70" s="92" t="s">
        <v>189</v>
      </c>
      <c r="I70" s="83">
        <v>867</v>
      </c>
      <c r="J70" s="83">
        <v>5</v>
      </c>
      <c r="K70" s="86">
        <f>I70/J70</f>
        <v>173.4</v>
      </c>
    </row>
    <row r="71" spans="2:11" x14ac:dyDescent="0.25">
      <c r="B71" s="127">
        <v>7</v>
      </c>
      <c r="C71" s="83">
        <v>4</v>
      </c>
      <c r="D71" s="74">
        <v>2019</v>
      </c>
      <c r="E71" s="91" t="s">
        <v>275</v>
      </c>
      <c r="F71" s="91">
        <v>5</v>
      </c>
      <c r="G71" s="92" t="s">
        <v>154</v>
      </c>
      <c r="H71" s="99"/>
      <c r="I71" s="83">
        <v>735</v>
      </c>
      <c r="J71" s="83">
        <v>4</v>
      </c>
      <c r="K71" s="86">
        <f>I71/J71</f>
        <v>183.75</v>
      </c>
    </row>
    <row r="72" spans="2:11" x14ac:dyDescent="0.25">
      <c r="B72" s="83">
        <v>16</v>
      </c>
      <c r="C72" s="83">
        <v>6</v>
      </c>
      <c r="D72" s="83">
        <v>2019</v>
      </c>
      <c r="E72" s="91" t="s">
        <v>275</v>
      </c>
      <c r="F72" s="91">
        <v>5</v>
      </c>
      <c r="G72" s="92" t="s">
        <v>190</v>
      </c>
      <c r="H72" s="99"/>
      <c r="I72" s="83">
        <v>767</v>
      </c>
      <c r="J72" s="83">
        <v>5</v>
      </c>
      <c r="K72" s="86">
        <f>I72/J72</f>
        <v>153.4</v>
      </c>
    </row>
    <row r="73" spans="2:11" x14ac:dyDescent="0.25">
      <c r="B73" s="74"/>
      <c r="C73" s="70"/>
      <c r="D73" s="70"/>
      <c r="E73" s="41"/>
      <c r="F73" s="74"/>
      <c r="H73" s="99"/>
      <c r="I73" s="101">
        <f>SUM(I70:I72)</f>
        <v>2369</v>
      </c>
      <c r="J73" s="101">
        <f>SUM(J70:J72)</f>
        <v>14</v>
      </c>
      <c r="K73" s="86">
        <f>I73/J73</f>
        <v>169.21428571428572</v>
      </c>
    </row>
    <row r="74" spans="2:11" x14ac:dyDescent="0.25">
      <c r="H74" s="99"/>
      <c r="I74" s="83"/>
      <c r="J74" s="83"/>
      <c r="K74" s="83"/>
    </row>
    <row r="75" spans="2:11" x14ac:dyDescent="0.25">
      <c r="H75" s="91" t="s">
        <v>265</v>
      </c>
      <c r="I75" s="130">
        <f>I44+I49+I53+I58+I63+I68+I73</f>
        <v>12241</v>
      </c>
      <c r="J75" s="131">
        <f>J44+J49+J53+J58+J63+J68+J73</f>
        <v>73</v>
      </c>
      <c r="K75" s="132">
        <f>I75/J75</f>
        <v>167.68493150684932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joueurs2019_2020</vt:lpstr>
      <vt:lpstr>CHRONO_19_20</vt:lpstr>
      <vt:lpstr>palmares19_20</vt:lpstr>
      <vt:lpstr>nomines_19_20</vt:lpstr>
      <vt:lpstr>dames_clubs_18_19</vt:lpstr>
      <vt:lpstr>hommes_clubs_18_19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2019-09-03T09:28:39Z</dcterms:created>
  <dcterms:modified xsi:type="dcterms:W3CDTF">2019-09-16T08:32:39Z</dcterms:modified>
</cp:coreProperties>
</file>