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2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8_19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9" i="4" l="1"/>
  <c r="J75" i="3"/>
  <c r="J60" i="3"/>
  <c r="U13" i="1" l="1"/>
  <c r="U58" i="1"/>
  <c r="J58" i="1"/>
  <c r="L55" i="2"/>
  <c r="L54" i="2"/>
  <c r="U109" i="1" l="1"/>
  <c r="K129" i="1"/>
  <c r="J125" i="1"/>
  <c r="J126" i="1"/>
  <c r="J67" i="1"/>
  <c r="J70" i="1"/>
  <c r="J52" i="1"/>
  <c r="J49" i="1"/>
  <c r="J129" i="1" s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K58" i="2"/>
  <c r="J58" i="2"/>
  <c r="H58" i="2"/>
  <c r="J127" i="1" l="1"/>
  <c r="K126" i="1" l="1"/>
  <c r="K127" i="1" s="1"/>
  <c r="K125" i="1"/>
  <c r="U106" i="1"/>
  <c r="K106" i="1"/>
  <c r="K100" i="1"/>
  <c r="K34" i="1"/>
  <c r="K31" i="1"/>
  <c r="L47" i="2"/>
  <c r="L46" i="2"/>
  <c r="L45" i="2"/>
  <c r="L44" i="2"/>
  <c r="I91" i="1" l="1"/>
  <c r="I73" i="1"/>
  <c r="I61" i="1"/>
  <c r="I13" i="1"/>
  <c r="L43" i="2"/>
  <c r="L42" i="2"/>
  <c r="L41" i="2"/>
  <c r="L40" i="2"/>
  <c r="H129" i="1" l="1"/>
  <c r="H125" i="1"/>
  <c r="H126" i="1"/>
  <c r="H127" i="1" s="1"/>
  <c r="L39" i="2"/>
  <c r="L38" i="2"/>
  <c r="H31" i="1"/>
  <c r="H76" i="1"/>
  <c r="J73" i="3" l="1"/>
  <c r="H42" i="4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M123" i="1"/>
  <c r="L123" i="1"/>
  <c r="L122" i="1"/>
  <c r="L124" i="1" s="1"/>
  <c r="M120" i="1"/>
  <c r="L120" i="1"/>
  <c r="L119" i="1"/>
  <c r="L121" i="1" s="1"/>
  <c r="M117" i="1"/>
  <c r="L117" i="1"/>
  <c r="L116" i="1"/>
  <c r="L118" i="1" s="1"/>
  <c r="M114" i="1"/>
  <c r="L114" i="1"/>
  <c r="L113" i="1"/>
  <c r="L115" i="1" s="1"/>
  <c r="M111" i="1"/>
  <c r="L111" i="1"/>
  <c r="L110" i="1"/>
  <c r="L112" i="1" s="1"/>
  <c r="M108" i="1"/>
  <c r="L108" i="1"/>
  <c r="L107" i="1"/>
  <c r="L109" i="1" s="1"/>
  <c r="M105" i="1"/>
  <c r="L105" i="1"/>
  <c r="L104" i="1"/>
  <c r="M102" i="1"/>
  <c r="L102" i="1"/>
  <c r="L101" i="1"/>
  <c r="M99" i="1"/>
  <c r="L99" i="1"/>
  <c r="L98" i="1"/>
  <c r="M96" i="1"/>
  <c r="L96" i="1"/>
  <c r="L95" i="1"/>
  <c r="M93" i="1"/>
  <c r="L93" i="1"/>
  <c r="L92" i="1"/>
  <c r="L94" i="1" s="1"/>
  <c r="M90" i="1"/>
  <c r="L90" i="1"/>
  <c r="L89" i="1"/>
  <c r="M87" i="1"/>
  <c r="L87" i="1"/>
  <c r="L86" i="1"/>
  <c r="L88" i="1" s="1"/>
  <c r="M84" i="1"/>
  <c r="L84" i="1"/>
  <c r="L83" i="1"/>
  <c r="L85" i="1" s="1"/>
  <c r="M81" i="1"/>
  <c r="L81" i="1"/>
  <c r="L80" i="1"/>
  <c r="M78" i="1"/>
  <c r="L78" i="1"/>
  <c r="L77" i="1"/>
  <c r="L79" i="1" s="1"/>
  <c r="M75" i="1"/>
  <c r="L75" i="1"/>
  <c r="L74" i="1"/>
  <c r="M72" i="1"/>
  <c r="L72" i="1"/>
  <c r="L71" i="1"/>
  <c r="L73" i="1" s="1"/>
  <c r="M69" i="1"/>
  <c r="L69" i="1"/>
  <c r="L68" i="1"/>
  <c r="M66" i="1"/>
  <c r="L66" i="1"/>
  <c r="L65" i="1"/>
  <c r="M60" i="1"/>
  <c r="L60" i="1"/>
  <c r="L59" i="1"/>
  <c r="M57" i="1"/>
  <c r="L57" i="1"/>
  <c r="L56" i="1"/>
  <c r="L58" i="1" s="1"/>
  <c r="M54" i="1"/>
  <c r="L54" i="1"/>
  <c r="L53" i="1"/>
  <c r="M51" i="1"/>
  <c r="L51" i="1"/>
  <c r="L50" i="1"/>
  <c r="M48" i="1"/>
  <c r="L48" i="1"/>
  <c r="L47" i="1"/>
  <c r="M45" i="1"/>
  <c r="L45" i="1"/>
  <c r="L44" i="1"/>
  <c r="L46" i="1" s="1"/>
  <c r="M42" i="1"/>
  <c r="L42" i="1"/>
  <c r="L41" i="1"/>
  <c r="M39" i="1"/>
  <c r="L39" i="1"/>
  <c r="L38" i="1"/>
  <c r="M36" i="1"/>
  <c r="L36" i="1"/>
  <c r="L35" i="1"/>
  <c r="L37" i="1" s="1"/>
  <c r="M33" i="1"/>
  <c r="L33" i="1"/>
  <c r="L32" i="1"/>
  <c r="M30" i="1"/>
  <c r="L30" i="1"/>
  <c r="L29" i="1"/>
  <c r="M27" i="1"/>
  <c r="L27" i="1"/>
  <c r="L26" i="1"/>
  <c r="L28" i="1" s="1"/>
  <c r="M24" i="1"/>
  <c r="L24" i="1"/>
  <c r="L23" i="1"/>
  <c r="L25" i="1" s="1"/>
  <c r="M21" i="1"/>
  <c r="L21" i="1"/>
  <c r="L20" i="1"/>
  <c r="L22" i="1" s="1"/>
  <c r="M18" i="1"/>
  <c r="L18" i="1"/>
  <c r="L17" i="1"/>
  <c r="L19" i="1" s="1"/>
  <c r="M15" i="1"/>
  <c r="L15" i="1"/>
  <c r="L14" i="1"/>
  <c r="L16" i="1" s="1"/>
  <c r="M12" i="1"/>
  <c r="L12" i="1"/>
  <c r="L11" i="1"/>
  <c r="F67" i="1"/>
  <c r="F91" i="1"/>
  <c r="F61" i="1"/>
  <c r="F55" i="1"/>
  <c r="F49" i="1"/>
  <c r="F31" i="1"/>
  <c r="L26" i="2"/>
  <c r="L25" i="2"/>
  <c r="L24" i="2"/>
  <c r="L23" i="2"/>
  <c r="L22" i="2"/>
  <c r="L21" i="2"/>
  <c r="L49" i="1" l="1"/>
  <c r="L106" i="1"/>
  <c r="L61" i="1"/>
  <c r="L76" i="1"/>
  <c r="L67" i="1"/>
  <c r="L91" i="1"/>
  <c r="L52" i="1"/>
  <c r="U52" i="1" s="1"/>
  <c r="L31" i="1"/>
  <c r="L55" i="1"/>
  <c r="L103" i="1"/>
  <c r="L100" i="1"/>
  <c r="L97" i="1"/>
  <c r="L82" i="1"/>
  <c r="L70" i="1"/>
  <c r="L43" i="1"/>
  <c r="L40" i="1"/>
  <c r="L34" i="1"/>
  <c r="A124" i="1"/>
  <c r="A121" i="1"/>
  <c r="A118" i="1"/>
  <c r="A115" i="1"/>
  <c r="A112" i="1"/>
  <c r="A109" i="1"/>
  <c r="A106" i="1"/>
  <c r="A103" i="1"/>
  <c r="A100" i="1"/>
  <c r="A97" i="1"/>
  <c r="A94" i="1"/>
  <c r="A91" i="1"/>
  <c r="A88" i="1"/>
  <c r="A85" i="1"/>
  <c r="A82" i="1"/>
  <c r="A79" i="1"/>
  <c r="A76" i="1"/>
  <c r="A73" i="1"/>
  <c r="A70" i="1"/>
  <c r="A67" i="1"/>
  <c r="A61" i="1"/>
  <c r="A58" i="1"/>
  <c r="A55" i="1"/>
  <c r="A52" i="1"/>
  <c r="A49" i="1"/>
  <c r="A46" i="1"/>
  <c r="A43" i="1"/>
  <c r="A40" i="1"/>
  <c r="A37" i="1"/>
  <c r="A34" i="1"/>
  <c r="A31" i="1"/>
  <c r="A28" i="1"/>
  <c r="A25" i="1"/>
  <c r="A22" i="1"/>
  <c r="A16" i="1"/>
  <c r="A13" i="1"/>
  <c r="U70" i="1" l="1"/>
  <c r="U82" i="1"/>
  <c r="U55" i="1"/>
  <c r="U103" i="1"/>
  <c r="U76" i="1"/>
  <c r="U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A126" i="1" l="1"/>
  <c r="A125" i="1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88" i="5"/>
  <c r="I88" i="5"/>
  <c r="K88" i="5" s="1"/>
  <c r="K87" i="5"/>
  <c r="K86" i="5"/>
  <c r="J84" i="5"/>
  <c r="J90" i="5" s="1"/>
  <c r="I84" i="5"/>
  <c r="K84" i="5" s="1"/>
  <c r="K83" i="5"/>
  <c r="K82" i="5"/>
  <c r="K81" i="5"/>
  <c r="J79" i="5"/>
  <c r="I79" i="5"/>
  <c r="K79" i="5" s="1"/>
  <c r="K78" i="5"/>
  <c r="K77" i="5"/>
  <c r="J75" i="5"/>
  <c r="I75" i="5"/>
  <c r="K75" i="5" s="1"/>
  <c r="K74" i="5"/>
  <c r="J72" i="5"/>
  <c r="I72" i="5"/>
  <c r="I90" i="5" s="1"/>
  <c r="K90" i="5" s="1"/>
  <c r="K71" i="5"/>
  <c r="K70" i="5"/>
  <c r="K69" i="5"/>
  <c r="J64" i="5"/>
  <c r="I64" i="5"/>
  <c r="K64" i="5" s="1"/>
  <c r="K63" i="5"/>
  <c r="K62" i="5"/>
  <c r="K59" i="5"/>
  <c r="J59" i="5"/>
  <c r="I59" i="5"/>
  <c r="K58" i="5"/>
  <c r="K57" i="5"/>
  <c r="K56" i="5"/>
  <c r="J53" i="5"/>
  <c r="I53" i="5"/>
  <c r="K53" i="5" s="1"/>
  <c r="K52" i="5"/>
  <c r="K51" i="5"/>
  <c r="J49" i="5"/>
  <c r="I49" i="5"/>
  <c r="K49" i="5" s="1"/>
  <c r="K48" i="5"/>
  <c r="K47" i="5"/>
  <c r="K46" i="5"/>
  <c r="J44" i="5"/>
  <c r="J66" i="5" s="1"/>
  <c r="I44" i="5"/>
  <c r="K44" i="5" s="1"/>
  <c r="K43" i="5"/>
  <c r="K42" i="5"/>
  <c r="K41" i="5"/>
  <c r="K35" i="5"/>
  <c r="J33" i="5"/>
  <c r="I33" i="5"/>
  <c r="K33" i="5" s="1"/>
  <c r="K32" i="5"/>
  <c r="K31" i="5"/>
  <c r="K30" i="5"/>
  <c r="J28" i="5"/>
  <c r="I28" i="5"/>
  <c r="K28" i="5" s="1"/>
  <c r="K27" i="5"/>
  <c r="K26" i="5"/>
  <c r="K25" i="5"/>
  <c r="J23" i="5"/>
  <c r="J37" i="5" s="1"/>
  <c r="I23" i="5"/>
  <c r="K23" i="5" s="1"/>
  <c r="K22" i="5"/>
  <c r="K21" i="5"/>
  <c r="K20" i="5"/>
  <c r="J18" i="5"/>
  <c r="I18" i="5"/>
  <c r="K18" i="5" s="1"/>
  <c r="K17" i="5"/>
  <c r="K16" i="5"/>
  <c r="J14" i="5"/>
  <c r="I14" i="5"/>
  <c r="I37" i="5" s="1"/>
  <c r="K37" i="5" s="1"/>
  <c r="K13" i="5"/>
  <c r="K12" i="5"/>
  <c r="K11" i="5"/>
  <c r="I42" i="4"/>
  <c r="G42" i="4"/>
  <c r="F42" i="4"/>
  <c r="E42" i="4"/>
  <c r="D42" i="4"/>
  <c r="C42" i="4"/>
  <c r="J40" i="4"/>
  <c r="J39" i="4"/>
  <c r="J38" i="4"/>
  <c r="J37" i="4"/>
  <c r="J36" i="4"/>
  <c r="J35" i="4"/>
  <c r="J23" i="4"/>
  <c r="J34" i="4"/>
  <c r="J33" i="4"/>
  <c r="J32" i="4"/>
  <c r="J14" i="4"/>
  <c r="J22" i="4"/>
  <c r="J31" i="4"/>
  <c r="J21" i="4"/>
  <c r="J20" i="4"/>
  <c r="J30" i="4"/>
  <c r="J19" i="4"/>
  <c r="J29" i="4"/>
  <c r="J28" i="4"/>
  <c r="J18" i="4"/>
  <c r="J27" i="4"/>
  <c r="J26" i="4"/>
  <c r="J17" i="4"/>
  <c r="J13" i="4"/>
  <c r="J12" i="4"/>
  <c r="J16" i="4"/>
  <c r="J25" i="4"/>
  <c r="J11" i="4"/>
  <c r="J10" i="4"/>
  <c r="J15" i="4"/>
  <c r="J24" i="4"/>
  <c r="J48" i="3"/>
  <c r="J40" i="3"/>
  <c r="J34" i="3"/>
  <c r="J24" i="3"/>
  <c r="J11" i="3"/>
  <c r="L11" i="2"/>
  <c r="L10" i="2"/>
  <c r="L7" i="2"/>
  <c r="J42" i="4" l="1"/>
  <c r="L58" i="2"/>
  <c r="K39" i="6"/>
  <c r="K75" i="6"/>
  <c r="K44" i="6"/>
  <c r="K14" i="5"/>
  <c r="I66" i="5"/>
  <c r="K66" i="5" s="1"/>
  <c r="K72" i="5"/>
  <c r="Q128" i="1"/>
  <c r="S126" i="1"/>
  <c r="I126" i="1"/>
  <c r="G126" i="1"/>
  <c r="F126" i="1"/>
  <c r="E126" i="1"/>
  <c r="D126" i="1"/>
  <c r="S125" i="1"/>
  <c r="I125" i="1"/>
  <c r="G125" i="1"/>
  <c r="F125" i="1"/>
  <c r="E125" i="1"/>
  <c r="D125" i="1"/>
  <c r="S124" i="1"/>
  <c r="S121" i="1"/>
  <c r="S118" i="1"/>
  <c r="U118" i="1"/>
  <c r="S115" i="1"/>
  <c r="S112" i="1"/>
  <c r="S109" i="1"/>
  <c r="S106" i="1"/>
  <c r="S103" i="1"/>
  <c r="S100" i="1"/>
  <c r="S97" i="1"/>
  <c r="S94" i="1"/>
  <c r="S91" i="1"/>
  <c r="S88" i="1"/>
  <c r="S85" i="1"/>
  <c r="S82" i="1"/>
  <c r="S79" i="1"/>
  <c r="S76" i="1"/>
  <c r="S73" i="1"/>
  <c r="S70" i="1"/>
  <c r="S67" i="1"/>
  <c r="S61" i="1"/>
  <c r="S58" i="1"/>
  <c r="S55" i="1"/>
  <c r="S52" i="1"/>
  <c r="S49" i="1"/>
  <c r="S46" i="1"/>
  <c r="S43" i="1"/>
  <c r="S40" i="1"/>
  <c r="S37" i="1"/>
  <c r="S34" i="1"/>
  <c r="S31" i="1"/>
  <c r="E129" i="1"/>
  <c r="S28" i="1"/>
  <c r="S25" i="1"/>
  <c r="U25" i="1"/>
  <c r="S22" i="1"/>
  <c r="S16" i="1"/>
  <c r="S13" i="1"/>
  <c r="L13" i="1"/>
  <c r="L126" i="1" l="1"/>
  <c r="L125" i="1"/>
  <c r="U100" i="1"/>
  <c r="U67" i="1"/>
  <c r="U49" i="1"/>
  <c r="M126" i="1"/>
  <c r="F127" i="1"/>
  <c r="S127" i="1"/>
  <c r="D129" i="1"/>
  <c r="F129" i="1"/>
  <c r="G129" i="1"/>
  <c r="I129" i="1"/>
  <c r="U94" i="1"/>
  <c r="U61" i="1"/>
  <c r="U73" i="1"/>
  <c r="A127" i="1"/>
  <c r="U31" i="1"/>
  <c r="U34" i="1"/>
  <c r="U43" i="1"/>
  <c r="U91" i="1"/>
  <c r="D127" i="1"/>
  <c r="G127" i="1"/>
  <c r="E127" i="1"/>
  <c r="I127" i="1"/>
  <c r="U97" i="1"/>
  <c r="L129" i="1" l="1"/>
  <c r="L127" i="1"/>
</calcChain>
</file>

<file path=xl/sharedStrings.xml><?xml version="1.0" encoding="utf-8"?>
<sst xmlns="http://schemas.openxmlformats.org/spreadsheetml/2006/main" count="1088" uniqueCount="388">
  <si>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</si>
  <si>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</si>
  <si>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</si>
  <si>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</si>
  <si>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</si>
  <si>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</si>
  <si>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</si>
  <si>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</si>
  <si>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</si>
  <si>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</si>
  <si>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</si>
  <si>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</si>
  <si>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</si>
  <si>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</si>
  <si>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</si>
  <si>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</si>
  <si>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</si>
  <si>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</si>
  <si>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</si>
  <si>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</si>
  <si>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</si>
  <si>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</si>
  <si>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</si>
  <si>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</si>
  <si>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</si>
  <si>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</si>
  <si>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</si>
  <si>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</si>
  <si>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</si>
  <si>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</si>
  <si>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</si>
  <si>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</si>
  <si>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</si>
  <si>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</si>
  <si>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</si>
  <si>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</si>
  <si>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</si>
  <si>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</si>
  <si>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</si>
  <si>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</si>
  <si>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</si>
  <si>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</si>
  <si>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</si>
  <si>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</si>
  <si>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</si>
  <si>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</si>
  <si>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</si>
  <si>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</si>
  <si>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</si>
  <si>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</si>
  <si>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</si>
  <si>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</si>
  <si>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</si>
  <si>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</si>
  <si>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</si>
  <si>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</si>
  <si>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</si>
  <si>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</si>
  <si>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</si>
  <si>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</si>
  <si>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</si>
  <si>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</si>
  <si>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</si>
  <si>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</si>
  <si>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</si>
  <si>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</si>
  <si>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</si>
  <si>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</si>
  <si>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</si>
  <si>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</si>
  <si>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</si>
  <si>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</si>
  <si>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</si>
  <si>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</si>
  <si>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</si>
  <si>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</si>
  <si>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</si>
  <si>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</si>
  <si>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</si>
  <si>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</si>
  <si>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</si>
  <si>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</si>
  <si>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</si>
  <si>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</si>
  <si>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</si>
  <si>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</si>
  <si>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</si>
  <si>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</si>
  <si>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</si>
  <si>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</si>
  <si>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</si>
  <si>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</si>
  <si>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</si>
  <si>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</si>
  <si>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</si>
  <si>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</si>
  <si>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</si>
  <si>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</si>
  <si>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</si>
  <si>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</si>
  <si>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</si>
  <si>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</si>
  <si>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</si>
  <si>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</si>
  <si>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</si>
  <si>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</si>
  <si>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</si>
  <si>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</si>
  <si>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</si>
  <si>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</si>
  <si>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</si>
  <si>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</si>
  <si>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</si>
  <si>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</si>
  <si>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</si>
  <si>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</si>
  <si>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</si>
  <si>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</si>
  <si>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</si>
  <si>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</si>
  <si>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</si>
  <si>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</si>
  <si>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</si>
  <si>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REGGI</t>
  </si>
  <si>
    <t>Florence</t>
  </si>
  <si>
    <t>11.101567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</si>
  <si>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</si>
  <si>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</si>
  <si>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</si>
  <si>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</si>
  <si>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</si>
  <si>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</si>
  <si>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</si>
  <si>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</si>
  <si>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</si>
  <si>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</si>
  <si>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</si>
  <si>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</si>
  <si>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</si>
  <si>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</si>
  <si>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</si>
  <si>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</si>
  <si>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</si>
  <si>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</si>
  <si>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</si>
  <si>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</si>
  <si>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</si>
  <si>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</si>
  <si>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</si>
  <si>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</si>
  <si>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</si>
  <si>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</si>
  <si>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</si>
  <si>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</si>
  <si>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</si>
  <si>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</si>
  <si>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</si>
  <si>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</si>
  <si>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</si>
  <si>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</si>
  <si>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</si>
  <si>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</si>
  <si>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</si>
  <si>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</si>
  <si>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Canteux Andrée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</si>
  <si>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</si>
  <si>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</si>
  <si>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</si>
  <si>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</si>
  <si>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</si>
  <si>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</si>
  <si>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</si>
  <si>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Reggi Florence</t>
  </si>
  <si>
    <t>Villeneuve d' Ascq</t>
  </si>
  <si>
    <t>Gadais Lucie</t>
  </si>
  <si>
    <t>Orléans</t>
  </si>
  <si>
    <t>Delafosse Nicolas</t>
  </si>
  <si>
    <t>Bourel Daniel</t>
  </si>
  <si>
    <t>Leparquier Didier</t>
  </si>
  <si>
    <t>Tomini Pascal</t>
  </si>
  <si>
    <t>Tasset Daniel</t>
  </si>
  <si>
    <t>Argentan</t>
  </si>
  <si>
    <t>St Nazaire</t>
  </si>
  <si>
    <t>Contrexéville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</si>
  <si>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</si>
  <si>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</si>
  <si>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</si>
  <si>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</si>
  <si>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</si>
  <si>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</si>
  <si>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</si>
  <si>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</si>
  <si>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</si>
  <si>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</si>
  <si>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</si>
  <si>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</si>
  <si>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</si>
  <si>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</si>
  <si>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</si>
  <si>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</si>
  <si>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</si>
  <si>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</si>
  <si>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</si>
  <si>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</si>
  <si>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</si>
  <si>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</si>
  <si>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</si>
  <si>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</si>
  <si>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</si>
  <si>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</si>
  <si>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</si>
  <si>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</si>
  <si>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</si>
  <si>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</si>
  <si>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</si>
  <si>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</si>
  <si>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</si>
  <si>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</si>
  <si>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</si>
  <si>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</si>
  <si>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</si>
  <si>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</si>
  <si>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</si>
  <si>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</si>
  <si>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</si>
  <si>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</si>
  <si>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</si>
  <si>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</si>
  <si>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classement : nbre nominations, titres, victoires en tournois, 2 ème place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</si>
  <si>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</si>
  <si>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</si>
  <si>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</si>
  <si>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</si>
  <si>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</si>
  <si>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</si>
  <si>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</si>
  <si>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</si>
  <si>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</si>
  <si>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</si>
  <si>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</si>
  <si>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</si>
  <si>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</si>
  <si>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</si>
  <si>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</si>
  <si>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</si>
  <si>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</si>
  <si>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</si>
  <si>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</si>
  <si>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</si>
  <si>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</si>
  <si>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</si>
  <si>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</si>
  <si>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</si>
  <si>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</si>
  <si>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</si>
  <si>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</si>
  <si>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</si>
  <si>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</si>
  <si>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</si>
  <si>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</si>
  <si>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</si>
  <si>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</si>
  <si>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</si>
  <si>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</si>
  <si>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</si>
  <si>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</si>
  <si>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</si>
  <si>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</si>
  <si>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</si>
  <si>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</si>
  <si>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PODIUMS : hors 1 ère place</t>
  </si>
  <si>
    <t xml:space="preserve">  VICTOIRE en Tournoi Départemental</t>
  </si>
  <si>
    <t xml:space="preserve"> VICTOIRES en Tournois Districts </t>
  </si>
  <si>
    <t xml:space="preserve"> VICTOIRE en Tournoi Régional</t>
  </si>
  <si>
    <t xml:space="preserve"> VICTOIRE en Tournoi National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</si>
  <si>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</si>
  <si>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</si>
  <si>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</si>
  <si>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</si>
  <si>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</si>
  <si>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</si>
  <si>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</si>
  <si>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</si>
  <si>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</si>
  <si>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</si>
  <si>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</si>
  <si>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</si>
  <si>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</si>
  <si>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</si>
  <si>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</si>
  <si>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</si>
  <si>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</si>
  <si>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</si>
  <si>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</si>
  <si>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</si>
  <si>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</si>
  <si>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</si>
  <si>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</si>
  <si>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</si>
  <si>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</si>
  <si>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</si>
  <si>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</si>
  <si>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</si>
  <si>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</si>
  <si>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</si>
  <si>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</si>
  <si>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</si>
  <si>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</si>
  <si>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</si>
  <si>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</si>
  <si>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</si>
  <si>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</si>
  <si>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</si>
  <si>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</si>
  <si>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</si>
  <si>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</si>
  <si>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la saison s'annonce bien !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</si>
  <si>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</si>
  <si>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</si>
  <si>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</si>
  <si>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</si>
  <si>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</si>
  <si>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</si>
  <si>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</si>
  <si>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</si>
  <si>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</si>
  <si>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</si>
  <si>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</si>
  <si>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</si>
  <si>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</si>
  <si>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</si>
  <si>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à oublier !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</si>
  <si>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</si>
  <si>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</si>
  <si>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</si>
  <si>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</si>
  <si>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</si>
  <si>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</si>
  <si>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</si>
  <si>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</si>
  <si>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</si>
  <si>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</si>
  <si>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bonne rentrée !</t>
  </si>
  <si>
    <t>où comment se reprendre !</t>
  </si>
  <si>
    <t xml:space="preserve">confirme : listing + 10 et 1 titre de plus ! 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</si>
  <si>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</si>
  <si>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</si>
  <si>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</si>
  <si>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</si>
  <si>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</si>
  <si>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</si>
  <si>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excellente entame de saison !</t>
  </si>
  <si>
    <t>coup d'arrêt !</t>
  </si>
  <si>
    <t>mieux !</t>
  </si>
  <si>
    <t xml:space="preserve">assurer, c'est bien, accélerer, c'est </t>
  </si>
  <si>
    <t>a du faire une indigestion de Mars !</t>
  </si>
  <si>
    <t>Morel Ane Gaelle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</si>
  <si>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</si>
  <si>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</si>
  <si>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</si>
  <si>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</si>
  <si>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</si>
  <si>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</si>
  <si>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</si>
  <si>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</si>
  <si>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</si>
  <si>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</si>
  <si>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>excellente entame de saison ! ( bis )</t>
  </si>
  <si>
    <t>retour confirmé !</t>
  </si>
  <si>
    <t>petite rechute !</t>
  </si>
  <si>
    <t>a trouvé son mini !</t>
  </si>
  <si>
    <t>mauvaise passe, pour le moins !</t>
  </si>
  <si>
    <t>c'est reparti !</t>
  </si>
  <si>
    <t>confirme son bon début de saison !</t>
  </si>
  <si>
    <t>7 lignes à 195 puis 2 lignes sur 1 patte :</t>
  </si>
  <si>
    <t>perte 10 quilles de moyenne !</t>
  </si>
  <si>
    <t xml:space="preserve">retrouve sa base ! </t>
  </si>
  <si>
    <t>Bayeux, c'est surfait !</t>
  </si>
  <si>
    <t>il vient,  le meilleur !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</si>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</sst>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theme="1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17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49" fontId="29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1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0" fillId="14" borderId="0" xfId="0" applyFont="1" applyFill="1"/>
    <xf numFmtId="0" fontId="20" fillId="0" borderId="0" xfId="0" applyFont="1" applyFill="1" applyAlignment="1">
      <alignment horizontal="center"/>
    </xf>
    <xf numFmtId="0" fontId="31" fillId="0" borderId="0" xfId="0" applyFont="1" applyAlignment="1"/>
    <xf numFmtId="0" fontId="32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0066"/>
      <color rgb="FF00FF00"/>
      <color rgb="FFD9D9D9"/>
      <color rgb="FFFCD5B4"/>
      <color rgb="FFFF00FF"/>
      <color rgb="FF33CC33"/>
      <color rgb="FFFFFF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opLeftCell="A57" workbookViewId="0">
      <selection activeCell="O78" sqref="O7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1" width="9.7109375" customWidth="1"/>
    <col min="12" max="12" width="10.7109375" customWidth="1"/>
    <col min="13" max="13" width="8.5703125" customWidth="1"/>
    <col min="16" max="16" width="13.5703125" customWidth="1"/>
    <col min="17" max="17" width="12.42578125" customWidth="1"/>
    <col min="18" max="18" width="2.28515625" customWidth="1"/>
    <col min="19" max="19" width="9.28515625" customWidth="1"/>
    <col min="20" max="20" width="2.42578125" customWidth="1"/>
    <col min="21" max="21" width="9.85546875" customWidth="1"/>
  </cols>
  <sheetData>
    <row r="1" spans="1:21" ht="15.75" x14ac:dyDescent="0.25">
      <c r="A1" s="67" t="s">
        <v>267</v>
      </c>
    </row>
    <row r="4" spans="1:21" x14ac:dyDescent="0.25">
      <c r="A4" s="1"/>
      <c r="B4" s="161" t="s">
        <v>0</v>
      </c>
      <c r="C4" s="2"/>
      <c r="D4" s="124" t="s">
        <v>1</v>
      </c>
      <c r="E4" s="124" t="s">
        <v>286</v>
      </c>
      <c r="F4" s="124" t="s">
        <v>293</v>
      </c>
      <c r="G4" s="124" t="s">
        <v>3</v>
      </c>
      <c r="H4" s="124" t="s">
        <v>327</v>
      </c>
      <c r="I4" s="124" t="s">
        <v>2</v>
      </c>
      <c r="J4" s="124" t="s">
        <v>1</v>
      </c>
      <c r="K4" s="190" t="s">
        <v>346</v>
      </c>
      <c r="L4" s="135"/>
      <c r="M4" s="136"/>
      <c r="Q4" s="4"/>
      <c r="S4" s="5"/>
      <c r="U4" s="6" t="s">
        <v>4</v>
      </c>
    </row>
    <row r="5" spans="1:21" x14ac:dyDescent="0.25">
      <c r="A5" s="156" t="s">
        <v>5</v>
      </c>
      <c r="B5" s="156"/>
      <c r="C5" s="7"/>
      <c r="D5" s="125"/>
      <c r="E5" s="125"/>
      <c r="F5" s="137"/>
      <c r="G5" s="125"/>
      <c r="H5" s="137"/>
      <c r="I5" s="137" t="s">
        <v>326</v>
      </c>
      <c r="J5" s="137"/>
      <c r="K5" s="137"/>
      <c r="L5" s="211" t="s">
        <v>275</v>
      </c>
      <c r="M5" s="212"/>
      <c r="Q5" s="8"/>
      <c r="S5" s="9" t="s">
        <v>6</v>
      </c>
      <c r="U5" s="10" t="s">
        <v>7</v>
      </c>
    </row>
    <row r="6" spans="1:21" x14ac:dyDescent="0.25">
      <c r="A6" s="156"/>
      <c r="B6" s="162" t="s">
        <v>8</v>
      </c>
      <c r="C6" s="7"/>
      <c r="D6" s="126">
        <v>43716</v>
      </c>
      <c r="E6" s="126">
        <v>43723</v>
      </c>
      <c r="F6" s="126">
        <v>43730</v>
      </c>
      <c r="G6" s="126">
        <v>43744</v>
      </c>
      <c r="H6" s="126">
        <v>43744</v>
      </c>
      <c r="I6" s="126">
        <v>43751</v>
      </c>
      <c r="J6" s="126">
        <v>43751</v>
      </c>
      <c r="K6" s="126">
        <v>43751</v>
      </c>
      <c r="L6" s="138"/>
      <c r="M6" s="139"/>
      <c r="Q6" s="4"/>
      <c r="S6" s="9" t="s">
        <v>5</v>
      </c>
      <c r="U6" s="10" t="s">
        <v>9</v>
      </c>
    </row>
    <row r="7" spans="1:21" x14ac:dyDescent="0.25">
      <c r="A7" s="156" t="s">
        <v>303</v>
      </c>
      <c r="B7" s="162" t="s">
        <v>10</v>
      </c>
      <c r="C7" s="7"/>
      <c r="D7" s="127" t="s">
        <v>11</v>
      </c>
      <c r="E7" s="127" t="s">
        <v>11</v>
      </c>
      <c r="F7" s="140" t="s">
        <v>294</v>
      </c>
      <c r="G7" s="140" t="s">
        <v>296</v>
      </c>
      <c r="H7" s="127" t="s">
        <v>11</v>
      </c>
      <c r="I7" s="140" t="s">
        <v>12</v>
      </c>
      <c r="J7" s="140" t="s">
        <v>12</v>
      </c>
      <c r="K7" s="140" t="s">
        <v>12</v>
      </c>
      <c r="L7" s="132" t="s">
        <v>13</v>
      </c>
      <c r="M7" s="132" t="s">
        <v>14</v>
      </c>
      <c r="Q7" s="4"/>
      <c r="S7" s="9" t="s">
        <v>15</v>
      </c>
      <c r="U7" s="10" t="s">
        <v>16</v>
      </c>
    </row>
    <row r="8" spans="1:21" x14ac:dyDescent="0.25">
      <c r="A8" s="156"/>
      <c r="B8" s="162" t="s">
        <v>17</v>
      </c>
      <c r="C8" s="7"/>
      <c r="D8" s="127"/>
      <c r="E8" s="127"/>
      <c r="F8" s="140"/>
      <c r="G8" s="140" t="s">
        <v>297</v>
      </c>
      <c r="H8" s="140" t="s">
        <v>328</v>
      </c>
      <c r="I8" s="140" t="s">
        <v>300</v>
      </c>
      <c r="J8" s="140" t="s">
        <v>18</v>
      </c>
      <c r="K8" s="140" t="s">
        <v>301</v>
      </c>
      <c r="L8" s="132" t="s">
        <v>19</v>
      </c>
      <c r="M8" s="132" t="s">
        <v>20</v>
      </c>
      <c r="O8" s="13"/>
      <c r="Q8" s="4"/>
      <c r="S8" s="9"/>
      <c r="U8" s="10" t="s">
        <v>21</v>
      </c>
    </row>
    <row r="9" spans="1:21" x14ac:dyDescent="0.25">
      <c r="A9" s="156">
        <v>2019</v>
      </c>
      <c r="B9" s="156"/>
      <c r="C9" s="7"/>
      <c r="D9" s="127"/>
      <c r="E9" s="127"/>
      <c r="F9" s="140"/>
      <c r="G9" s="140" t="s">
        <v>22</v>
      </c>
      <c r="H9" s="140"/>
      <c r="I9" s="140" t="s">
        <v>299</v>
      </c>
      <c r="J9" s="140" t="s">
        <v>22</v>
      </c>
      <c r="K9" s="140" t="s">
        <v>302</v>
      </c>
      <c r="L9" s="132" t="s">
        <v>23</v>
      </c>
      <c r="M9" s="132" t="s">
        <v>24</v>
      </c>
      <c r="N9" s="213"/>
      <c r="O9" s="214"/>
      <c r="P9" s="214"/>
      <c r="Q9" s="8"/>
      <c r="S9" s="12" t="s">
        <v>303</v>
      </c>
      <c r="U9" s="10"/>
    </row>
    <row r="10" spans="1:21" x14ac:dyDescent="0.25">
      <c r="A10" s="14"/>
      <c r="B10" s="163" t="s">
        <v>25</v>
      </c>
      <c r="C10" s="15"/>
      <c r="D10" s="128" t="s">
        <v>26</v>
      </c>
      <c r="E10" s="128" t="s">
        <v>287</v>
      </c>
      <c r="F10" s="141" t="s">
        <v>295</v>
      </c>
      <c r="G10" s="141" t="s">
        <v>298</v>
      </c>
      <c r="H10" s="141" t="s">
        <v>287</v>
      </c>
      <c r="I10" s="141" t="s">
        <v>27</v>
      </c>
      <c r="J10" s="141" t="s">
        <v>27</v>
      </c>
      <c r="K10" s="141" t="s">
        <v>27</v>
      </c>
      <c r="L10" s="133" t="s">
        <v>22</v>
      </c>
      <c r="M10" s="134"/>
      <c r="Q10" s="16"/>
      <c r="S10" s="17">
        <v>2019</v>
      </c>
      <c r="U10" s="18">
        <v>43709</v>
      </c>
    </row>
    <row r="11" spans="1:21" x14ac:dyDescent="0.25">
      <c r="A11" s="130">
        <v>6866</v>
      </c>
      <c r="B11" s="142" t="s">
        <v>28</v>
      </c>
      <c r="C11" s="19" t="s">
        <v>29</v>
      </c>
      <c r="D11" s="166"/>
      <c r="E11" s="167"/>
      <c r="F11" s="167"/>
      <c r="G11" s="167"/>
      <c r="H11" s="167"/>
      <c r="I11" s="167">
        <v>1214</v>
      </c>
      <c r="J11" s="167"/>
      <c r="K11" s="167"/>
      <c r="L11" s="164">
        <f>IF(SUM(D11:K11)=0,"",SUM(D11:K11))</f>
        <v>1214</v>
      </c>
      <c r="M11" s="21"/>
      <c r="N11" s="22"/>
      <c r="O11" s="23"/>
      <c r="P11" s="23"/>
      <c r="Q11" s="24" t="s">
        <v>28</v>
      </c>
      <c r="S11" s="130">
        <v>6866</v>
      </c>
      <c r="U11" s="20"/>
    </row>
    <row r="12" spans="1:21" x14ac:dyDescent="0.25">
      <c r="A12" s="132">
        <v>52</v>
      </c>
      <c r="B12" s="143" t="s">
        <v>30</v>
      </c>
      <c r="C12" s="25" t="s">
        <v>31</v>
      </c>
      <c r="D12" s="166"/>
      <c r="E12" s="166"/>
      <c r="F12" s="166"/>
      <c r="G12" s="167"/>
      <c r="H12" s="167"/>
      <c r="I12" s="167">
        <v>9</v>
      </c>
      <c r="J12" s="167"/>
      <c r="K12" s="167"/>
      <c r="L12" s="164">
        <f>IF(SUM(D12:K12)=0,"",SUM(D12:K12))</f>
        <v>9</v>
      </c>
      <c r="M12" s="132">
        <f>IF(COUNTA(D12:K12)=0,"",COUNTA(D12:K12))</f>
        <v>1</v>
      </c>
      <c r="N12" s="187" t="s">
        <v>342</v>
      </c>
      <c r="O12" s="204"/>
      <c r="P12" s="204"/>
      <c r="Q12" s="28" t="s">
        <v>30</v>
      </c>
      <c r="S12" s="132">
        <v>52</v>
      </c>
      <c r="U12" s="20"/>
    </row>
    <row r="13" spans="1:21" x14ac:dyDescent="0.25">
      <c r="A13" s="157">
        <f>IF(A11="","",A11/A12)</f>
        <v>132.03846153846155</v>
      </c>
      <c r="B13" s="144" t="s">
        <v>32</v>
      </c>
      <c r="C13" s="25" t="s">
        <v>33</v>
      </c>
      <c r="D13" s="168"/>
      <c r="E13" s="160"/>
      <c r="F13" s="160"/>
      <c r="G13" s="160"/>
      <c r="H13" s="160"/>
      <c r="I13" s="157">
        <f>IF(I11="","",I11/I12)</f>
        <v>134.88888888888889</v>
      </c>
      <c r="J13" s="160"/>
      <c r="K13" s="160"/>
      <c r="L13" s="157">
        <f>IF(L11="","",L11/L12)</f>
        <v>134.88888888888889</v>
      </c>
      <c r="M13" s="29"/>
      <c r="N13" s="26"/>
      <c r="O13" s="26"/>
      <c r="P13" s="26"/>
      <c r="Q13" s="152" t="s">
        <v>32</v>
      </c>
      <c r="S13" s="157">
        <f>IF(S11="","",S11/S12)</f>
        <v>132.03846153846155</v>
      </c>
      <c r="U13" s="160">
        <f>L13-A13</f>
        <v>2.8504273504273385</v>
      </c>
    </row>
    <row r="14" spans="1:21" x14ac:dyDescent="0.25">
      <c r="A14" s="158">
        <v>4395</v>
      </c>
      <c r="B14" s="145" t="s">
        <v>34</v>
      </c>
      <c r="C14" s="19" t="s">
        <v>29</v>
      </c>
      <c r="D14" s="166"/>
      <c r="E14" s="169"/>
      <c r="F14" s="169"/>
      <c r="G14" s="169"/>
      <c r="H14" s="169"/>
      <c r="I14" s="169"/>
      <c r="J14" s="169"/>
      <c r="K14" s="169"/>
      <c r="L14" s="164" t="str">
        <f>IF(SUM(D14:K14)=0,"",SUM(D14:K14))</f>
        <v/>
      </c>
      <c r="M14" s="21"/>
      <c r="N14" s="26"/>
      <c r="O14" s="26"/>
      <c r="P14" s="26"/>
      <c r="Q14" s="30" t="s">
        <v>34</v>
      </c>
      <c r="S14" s="158">
        <v>4395</v>
      </c>
      <c r="U14" s="164"/>
    </row>
    <row r="15" spans="1:21" x14ac:dyDescent="0.25">
      <c r="A15" s="158">
        <v>25</v>
      </c>
      <c r="B15" s="146" t="s">
        <v>35</v>
      </c>
      <c r="C15" s="25" t="s">
        <v>31</v>
      </c>
      <c r="D15" s="166"/>
      <c r="E15" s="169"/>
      <c r="F15" s="169"/>
      <c r="G15" s="169"/>
      <c r="H15" s="169"/>
      <c r="I15" s="169"/>
      <c r="J15" s="169"/>
      <c r="K15" s="169"/>
      <c r="L15" s="164" t="str">
        <f>IF(SUM(D15:K15)=0,"",SUM(D15:K15))</f>
        <v/>
      </c>
      <c r="M15" s="132" t="str">
        <f>IF(COUNTA(D15:K15)=0,"",COUNTA(D15:K15))</f>
        <v/>
      </c>
      <c r="N15" s="26"/>
      <c r="O15" s="26"/>
      <c r="P15" s="26"/>
      <c r="Q15" s="31" t="s">
        <v>35</v>
      </c>
      <c r="S15" s="158">
        <v>25</v>
      </c>
      <c r="U15" s="164"/>
    </row>
    <row r="16" spans="1:21" x14ac:dyDescent="0.25">
      <c r="A16" s="157">
        <f>IF(A14="","",A14/A15)</f>
        <v>175.8</v>
      </c>
      <c r="B16" s="147" t="s">
        <v>36</v>
      </c>
      <c r="C16" s="25" t="s">
        <v>33</v>
      </c>
      <c r="D16" s="170"/>
      <c r="E16" s="160"/>
      <c r="F16" s="160"/>
      <c r="G16" s="160"/>
      <c r="H16" s="160"/>
      <c r="I16" s="160"/>
      <c r="J16" s="160"/>
      <c r="K16" s="160"/>
      <c r="L16" s="157" t="str">
        <f t="shared" ref="L16" si="0">IF(L14="","",L14/L15)</f>
        <v/>
      </c>
      <c r="M16" s="29"/>
      <c r="N16" s="26"/>
      <c r="O16" s="26"/>
      <c r="P16" s="26"/>
      <c r="Q16" s="154" t="s">
        <v>36</v>
      </c>
      <c r="S16" s="157">
        <f>IF(S14="","",S14/S15)</f>
        <v>175.8</v>
      </c>
      <c r="U16" s="160"/>
    </row>
    <row r="17" spans="1:21" x14ac:dyDescent="0.25">
      <c r="A17" s="158"/>
      <c r="B17" s="148" t="s">
        <v>37</v>
      </c>
      <c r="C17" s="19" t="s">
        <v>29</v>
      </c>
      <c r="D17" s="166"/>
      <c r="E17" s="169"/>
      <c r="F17" s="169"/>
      <c r="G17" s="164"/>
      <c r="H17" s="164"/>
      <c r="I17" s="164"/>
      <c r="J17" s="164"/>
      <c r="K17" s="164"/>
      <c r="L17" s="164" t="str">
        <f>IF(SUM(D17:K17)=0,"",SUM(D17:K17))</f>
        <v/>
      </c>
      <c r="M17" s="21"/>
      <c r="N17" s="32"/>
      <c r="O17" s="33"/>
      <c r="Q17" s="34" t="s">
        <v>37</v>
      </c>
      <c r="S17" s="158"/>
      <c r="U17" s="164" t="s">
        <v>266</v>
      </c>
    </row>
    <row r="18" spans="1:21" x14ac:dyDescent="0.25">
      <c r="A18" s="158"/>
      <c r="B18" s="149" t="s">
        <v>38</v>
      </c>
      <c r="C18" s="25" t="s">
        <v>31</v>
      </c>
      <c r="D18" s="166"/>
      <c r="E18" s="169"/>
      <c r="F18" s="169"/>
      <c r="G18" s="164"/>
      <c r="H18" s="164"/>
      <c r="I18" s="164"/>
      <c r="J18" s="164"/>
      <c r="K18" s="164"/>
      <c r="L18" s="164" t="str">
        <f>IF(SUM(D18:K18)=0,"",SUM(D18:K18))</f>
        <v/>
      </c>
      <c r="M18" s="132" t="str">
        <f>IF(COUNTA(D18:K18)=0,"",COUNTA(D18:K18))</f>
        <v/>
      </c>
      <c r="N18" s="26"/>
      <c r="O18" s="27"/>
      <c r="P18" s="27"/>
      <c r="Q18" s="31" t="s">
        <v>38</v>
      </c>
      <c r="S18" s="158"/>
      <c r="U18" s="164"/>
    </row>
    <row r="19" spans="1:21" x14ac:dyDescent="0.25">
      <c r="A19" s="157"/>
      <c r="B19" s="150" t="s">
        <v>39</v>
      </c>
      <c r="C19" s="25" t="s">
        <v>33</v>
      </c>
      <c r="D19" s="168"/>
      <c r="E19" s="160"/>
      <c r="F19" s="160"/>
      <c r="G19" s="160"/>
      <c r="H19" s="160"/>
      <c r="I19" s="160"/>
      <c r="J19" s="160"/>
      <c r="K19" s="160"/>
      <c r="L19" s="157" t="str">
        <f t="shared" ref="L19" si="1">IF(L17="","",L17/L18)</f>
        <v/>
      </c>
      <c r="M19" s="29"/>
      <c r="N19" s="32"/>
      <c r="Q19" s="194" t="s">
        <v>39</v>
      </c>
      <c r="S19" s="157"/>
      <c r="U19" s="160"/>
    </row>
    <row r="20" spans="1:21" x14ac:dyDescent="0.25">
      <c r="A20" s="130">
        <v>3658</v>
      </c>
      <c r="B20" s="24" t="s">
        <v>40</v>
      </c>
      <c r="C20" s="19" t="s">
        <v>29</v>
      </c>
      <c r="D20" s="171"/>
      <c r="E20" s="172"/>
      <c r="F20" s="172"/>
      <c r="G20" s="171"/>
      <c r="H20" s="171"/>
      <c r="I20" s="171"/>
      <c r="J20" s="171"/>
      <c r="K20" s="171"/>
      <c r="L20" s="164" t="str">
        <f>IF(SUM(D20:K20)=0,"",SUM(D20:K20))</f>
        <v/>
      </c>
      <c r="M20" s="21"/>
      <c r="N20" s="35"/>
      <c r="P20" s="36"/>
      <c r="Q20" s="24" t="s">
        <v>40</v>
      </c>
      <c r="S20" s="130">
        <v>3658</v>
      </c>
      <c r="U20" s="164"/>
    </row>
    <row r="21" spans="1:21" x14ac:dyDescent="0.25">
      <c r="A21" s="130">
        <v>25</v>
      </c>
      <c r="B21" s="151" t="s">
        <v>41</v>
      </c>
      <c r="C21" s="25" t="s">
        <v>31</v>
      </c>
      <c r="D21" s="132"/>
      <c r="E21" s="132"/>
      <c r="F21" s="132"/>
      <c r="G21" s="171"/>
      <c r="H21" s="171"/>
      <c r="I21" s="171"/>
      <c r="J21" s="171"/>
      <c r="K21" s="171"/>
      <c r="L21" s="164" t="str">
        <f>IF(SUM(D21:K21)=0,"",SUM(D21:K21))</f>
        <v/>
      </c>
      <c r="M21" s="132" t="str">
        <f>IF(COUNTA(D21:K21)=0,"",COUNTA(D21:K21))</f>
        <v/>
      </c>
      <c r="N21" s="26"/>
      <c r="O21" s="26"/>
      <c r="P21" s="26"/>
      <c r="Q21" s="37" t="s">
        <v>41</v>
      </c>
      <c r="R21" s="38"/>
      <c r="S21" s="130">
        <v>25</v>
      </c>
      <c r="U21" s="164"/>
    </row>
    <row r="22" spans="1:21" x14ac:dyDescent="0.25">
      <c r="A22" s="157">
        <f>IF(A20="","",A20/A21)</f>
        <v>146.32</v>
      </c>
      <c r="B22" s="152" t="s">
        <v>42</v>
      </c>
      <c r="C22" s="25" t="s">
        <v>33</v>
      </c>
      <c r="D22" s="160"/>
      <c r="E22" s="160"/>
      <c r="F22" s="160"/>
      <c r="G22" s="160"/>
      <c r="H22" s="160"/>
      <c r="I22" s="160"/>
      <c r="J22" s="160"/>
      <c r="K22" s="160"/>
      <c r="L22" s="157" t="str">
        <f t="shared" ref="L22" si="2">IF(L20="","",L20/L21)</f>
        <v/>
      </c>
      <c r="M22" s="29"/>
      <c r="N22" s="26"/>
      <c r="O22" s="27"/>
      <c r="P22" s="27"/>
      <c r="Q22" s="152" t="s">
        <v>42</v>
      </c>
      <c r="R22" s="38"/>
      <c r="S22" s="157">
        <f>IF(S20="","",S20/S21)</f>
        <v>146.32</v>
      </c>
      <c r="T22" s="35"/>
      <c r="U22" s="160"/>
    </row>
    <row r="23" spans="1:21" x14ac:dyDescent="0.25">
      <c r="A23" s="130">
        <v>3881</v>
      </c>
      <c r="B23" s="39" t="s">
        <v>40</v>
      </c>
      <c r="C23" s="25" t="s">
        <v>29</v>
      </c>
      <c r="D23" s="131"/>
      <c r="E23" s="131"/>
      <c r="F23" s="131"/>
      <c r="G23" s="171"/>
      <c r="H23" s="171"/>
      <c r="I23" s="171"/>
      <c r="J23" s="171"/>
      <c r="K23" s="171"/>
      <c r="L23" s="164" t="str">
        <f>IF(SUM(D23:K23)=0,"",SUM(D23:K23))</f>
        <v/>
      </c>
      <c r="M23" s="21"/>
      <c r="N23" s="26"/>
      <c r="O23" s="27"/>
      <c r="P23" s="27"/>
      <c r="Q23" s="39" t="s">
        <v>40</v>
      </c>
      <c r="R23" s="38"/>
      <c r="S23" s="130">
        <v>3881</v>
      </c>
      <c r="T23" s="40"/>
      <c r="U23" s="164"/>
    </row>
    <row r="24" spans="1:21" x14ac:dyDescent="0.25">
      <c r="A24" s="130">
        <v>24</v>
      </c>
      <c r="B24" s="153" t="s">
        <v>43</v>
      </c>
      <c r="C24" s="25" t="s">
        <v>31</v>
      </c>
      <c r="D24" s="132"/>
      <c r="E24" s="132"/>
      <c r="F24" s="132"/>
      <c r="G24" s="171"/>
      <c r="H24" s="171"/>
      <c r="I24" s="171"/>
      <c r="J24" s="171"/>
      <c r="K24" s="171"/>
      <c r="L24" s="164" t="str">
        <f>IF(SUM(D24:K24)=0,"",SUM(D24:K24))</f>
        <v/>
      </c>
      <c r="M24" s="132" t="str">
        <f>IF(COUNTA(D24:K24)=0,"",COUNTA(D24:K24))</f>
        <v/>
      </c>
      <c r="N24" s="26"/>
      <c r="O24" s="27"/>
      <c r="P24" s="27"/>
      <c r="Q24" s="31" t="s">
        <v>43</v>
      </c>
      <c r="R24" s="38"/>
      <c r="S24" s="130">
        <v>24</v>
      </c>
      <c r="T24" s="40"/>
      <c r="U24" s="164"/>
    </row>
    <row r="25" spans="1:21" x14ac:dyDescent="0.25">
      <c r="A25" s="157">
        <f>IF(A23="","",A23/A24)</f>
        <v>161.70833333333334</v>
      </c>
      <c r="B25" s="154" t="s">
        <v>44</v>
      </c>
      <c r="C25" s="25" t="s">
        <v>33</v>
      </c>
      <c r="D25" s="170"/>
      <c r="E25" s="160"/>
      <c r="F25" s="160"/>
      <c r="G25" s="160"/>
      <c r="H25" s="160"/>
      <c r="I25" s="160"/>
      <c r="J25" s="160"/>
      <c r="K25" s="160"/>
      <c r="L25" s="157" t="str">
        <f t="shared" ref="L25" si="3">IF(L23="","",L23/L24)</f>
        <v/>
      </c>
      <c r="M25" s="29"/>
      <c r="N25" s="26"/>
      <c r="O25" s="27"/>
      <c r="P25" s="27"/>
      <c r="Q25" s="154" t="s">
        <v>44</v>
      </c>
      <c r="R25" s="38"/>
      <c r="S25" s="157">
        <f>IF(S23="","",S23/S24)</f>
        <v>161.70833333333334</v>
      </c>
      <c r="T25" s="35"/>
      <c r="U25" s="180" t="e">
        <f>L25-A25</f>
        <v>#VALUE!</v>
      </c>
    </row>
    <row r="26" spans="1:21" x14ac:dyDescent="0.25">
      <c r="A26" s="130">
        <v>4726</v>
      </c>
      <c r="B26" s="43" t="s">
        <v>45</v>
      </c>
      <c r="C26" s="25" t="s">
        <v>29</v>
      </c>
      <c r="D26" s="171"/>
      <c r="E26" s="132"/>
      <c r="F26" s="132"/>
      <c r="G26" s="171"/>
      <c r="H26" s="171"/>
      <c r="I26" s="171"/>
      <c r="J26" s="171"/>
      <c r="K26" s="171"/>
      <c r="L26" s="164" t="str">
        <f>IF(SUM(D26:K26)=0,"",SUM(D26:K26))</f>
        <v/>
      </c>
      <c r="M26" s="21"/>
      <c r="N26" s="26"/>
      <c r="O26" s="26"/>
      <c r="P26" s="26"/>
      <c r="Q26" s="41" t="s">
        <v>45</v>
      </c>
      <c r="R26" s="38"/>
      <c r="S26" s="130">
        <v>4726</v>
      </c>
      <c r="T26" s="35"/>
      <c r="U26" s="164"/>
    </row>
    <row r="27" spans="1:21" x14ac:dyDescent="0.25">
      <c r="A27" s="130">
        <v>29</v>
      </c>
      <c r="B27" s="153" t="s">
        <v>46</v>
      </c>
      <c r="C27" s="25" t="s">
        <v>31</v>
      </c>
      <c r="D27" s="172"/>
      <c r="E27" s="132"/>
      <c r="F27" s="132"/>
      <c r="G27" s="171"/>
      <c r="H27" s="171"/>
      <c r="I27" s="171"/>
      <c r="J27" s="171"/>
      <c r="K27" s="171"/>
      <c r="L27" s="164" t="str">
        <f>IF(SUM(D27:K27)=0,"",SUM(D27:K27))</f>
        <v/>
      </c>
      <c r="M27" s="132" t="str">
        <f>IF(COUNTA(D27:K27)=0,"",COUNTA(D27:K27))</f>
        <v/>
      </c>
      <c r="N27" s="26"/>
      <c r="O27" s="26"/>
      <c r="P27" s="26"/>
      <c r="Q27" s="31" t="s">
        <v>46</v>
      </c>
      <c r="R27" s="35"/>
      <c r="S27" s="130">
        <v>29</v>
      </c>
      <c r="T27" s="35"/>
      <c r="U27" s="164"/>
    </row>
    <row r="28" spans="1:21" x14ac:dyDescent="0.25">
      <c r="A28" s="157">
        <f>IF(A26="","",A26/A27)</f>
        <v>162.9655172413793</v>
      </c>
      <c r="B28" s="154" t="s">
        <v>47</v>
      </c>
      <c r="C28" s="25" t="s">
        <v>33</v>
      </c>
      <c r="D28" s="157"/>
      <c r="E28" s="170"/>
      <c r="F28" s="170"/>
      <c r="G28" s="170"/>
      <c r="H28" s="170"/>
      <c r="I28" s="170"/>
      <c r="J28" s="170"/>
      <c r="K28" s="170"/>
      <c r="L28" s="157" t="str">
        <f t="shared" ref="L28" si="4">IF(L26="","",L26/L27)</f>
        <v/>
      </c>
      <c r="M28" s="29"/>
      <c r="N28" s="26"/>
      <c r="O28" s="26"/>
      <c r="P28" s="26"/>
      <c r="Q28" s="154" t="s">
        <v>47</v>
      </c>
      <c r="R28" s="35"/>
      <c r="S28" s="157">
        <f>IF(S26="","",S26/S27)</f>
        <v>162.9655172413793</v>
      </c>
      <c r="T28" s="35"/>
      <c r="U28" s="160"/>
    </row>
    <row r="29" spans="1:21" x14ac:dyDescent="0.25">
      <c r="A29" s="130">
        <v>51658</v>
      </c>
      <c r="B29" s="42" t="s">
        <v>48</v>
      </c>
      <c r="C29" s="25" t="s">
        <v>29</v>
      </c>
      <c r="D29" s="171">
        <v>2608</v>
      </c>
      <c r="E29" s="171">
        <v>2462</v>
      </c>
      <c r="F29" s="171">
        <v>1471</v>
      </c>
      <c r="G29" s="171"/>
      <c r="H29" s="171">
        <v>2863</v>
      </c>
      <c r="I29" s="171"/>
      <c r="J29" s="171"/>
      <c r="K29" s="171">
        <v>2503</v>
      </c>
      <c r="L29" s="164">
        <f>IF(SUM(D29:K29)=0,"",SUM(D29:K29))</f>
        <v>11907</v>
      </c>
      <c r="M29" s="21"/>
      <c r="N29" s="22"/>
      <c r="O29" s="22"/>
      <c r="P29" s="22"/>
      <c r="Q29" s="42" t="s">
        <v>48</v>
      </c>
      <c r="R29" s="35"/>
      <c r="S29" s="130">
        <v>51658</v>
      </c>
      <c r="T29" s="35"/>
      <c r="U29" s="164"/>
    </row>
    <row r="30" spans="1:21" x14ac:dyDescent="0.25">
      <c r="A30" s="130">
        <v>288</v>
      </c>
      <c r="B30" s="151" t="s">
        <v>49</v>
      </c>
      <c r="C30" s="25" t="s">
        <v>31</v>
      </c>
      <c r="D30" s="172">
        <v>15</v>
      </c>
      <c r="E30" s="171">
        <v>14</v>
      </c>
      <c r="F30" s="171">
        <v>8</v>
      </c>
      <c r="G30" s="171"/>
      <c r="H30" s="171">
        <v>16</v>
      </c>
      <c r="I30" s="171"/>
      <c r="J30" s="171"/>
      <c r="K30" s="171">
        <v>14</v>
      </c>
      <c r="L30" s="164">
        <f>IF(SUM(D30:K30)=0,"",SUM(D30:K30))</f>
        <v>67</v>
      </c>
      <c r="M30" s="132">
        <f>IF(COUNTA(D30:K30)=0,"",COUNTA(D30:K30))</f>
        <v>5</v>
      </c>
      <c r="N30" s="187" t="s">
        <v>354</v>
      </c>
      <c r="O30" s="187"/>
      <c r="P30" s="187"/>
      <c r="Q30" s="37" t="s">
        <v>49</v>
      </c>
      <c r="R30" s="35"/>
      <c r="S30" s="130">
        <v>288</v>
      </c>
      <c r="T30" s="35"/>
      <c r="U30" s="164"/>
    </row>
    <row r="31" spans="1:21" x14ac:dyDescent="0.25">
      <c r="A31" s="157">
        <f>IF(A29="","",A29/A30)</f>
        <v>179.36805555555554</v>
      </c>
      <c r="B31" s="152" t="s">
        <v>50</v>
      </c>
      <c r="C31" s="25" t="s">
        <v>33</v>
      </c>
      <c r="D31" s="157">
        <f>IF(D29="","",D29/D30)</f>
        <v>173.86666666666667</v>
      </c>
      <c r="E31" s="157">
        <f>IF(E29="","",E29/E30)</f>
        <v>175.85714285714286</v>
      </c>
      <c r="F31" s="157">
        <f>IF(F29="","",F29/F30)</f>
        <v>183.875</v>
      </c>
      <c r="G31" s="160"/>
      <c r="H31" s="157">
        <f>IF(H29="","",H29/H30)</f>
        <v>178.9375</v>
      </c>
      <c r="I31" s="160"/>
      <c r="J31" s="160"/>
      <c r="K31" s="157">
        <f>IF(K29="","",K29/K30)</f>
        <v>178.78571428571428</v>
      </c>
      <c r="L31" s="157">
        <f t="shared" ref="L31" si="5">IF(L29="","",L29/L30)</f>
        <v>177.71641791044777</v>
      </c>
      <c r="M31" s="29"/>
      <c r="N31" s="187" t="s">
        <v>353</v>
      </c>
      <c r="O31" s="191"/>
      <c r="P31" s="191"/>
      <c r="Q31" s="152" t="s">
        <v>50</v>
      </c>
      <c r="R31" s="35"/>
      <c r="S31" s="157">
        <f>IF(S29="","",S29/S30)</f>
        <v>179.36805555555554</v>
      </c>
      <c r="T31" s="35"/>
      <c r="U31" s="160">
        <f>L31-A31</f>
        <v>-1.651637645107769</v>
      </c>
    </row>
    <row r="32" spans="1:21" x14ac:dyDescent="0.25">
      <c r="A32" s="130">
        <v>26308</v>
      </c>
      <c r="B32" s="43" t="s">
        <v>51</v>
      </c>
      <c r="C32" s="25" t="s">
        <v>29</v>
      </c>
      <c r="D32" s="132">
        <v>2802</v>
      </c>
      <c r="E32" s="171"/>
      <c r="F32" s="171">
        <v>1462</v>
      </c>
      <c r="G32" s="171"/>
      <c r="H32" s="171"/>
      <c r="I32" s="171"/>
      <c r="J32" s="171"/>
      <c r="K32" s="171">
        <v>1387</v>
      </c>
      <c r="L32" s="164">
        <f>IF(SUM(D32:K32)=0,"",SUM(D32:K32))</f>
        <v>5651</v>
      </c>
      <c r="M32" s="21"/>
      <c r="N32" s="35"/>
      <c r="O32" s="35"/>
      <c r="P32" s="35"/>
      <c r="Q32" s="43" t="s">
        <v>51</v>
      </c>
      <c r="R32" s="35"/>
      <c r="S32" s="130">
        <v>26308</v>
      </c>
      <c r="T32" s="35"/>
      <c r="U32" s="164"/>
    </row>
    <row r="33" spans="1:21" x14ac:dyDescent="0.25">
      <c r="A33" s="130">
        <v>138</v>
      </c>
      <c r="B33" s="153" t="s">
        <v>52</v>
      </c>
      <c r="C33" s="25" t="s">
        <v>31</v>
      </c>
      <c r="D33" s="172">
        <v>15</v>
      </c>
      <c r="E33" s="132"/>
      <c r="F33" s="132">
        <v>8</v>
      </c>
      <c r="G33" s="171"/>
      <c r="H33" s="171"/>
      <c r="I33" s="171"/>
      <c r="J33" s="171"/>
      <c r="K33" s="171">
        <v>8</v>
      </c>
      <c r="L33" s="164">
        <f>IF(SUM(D33:K33)=0,"",SUM(D33:K33))</f>
        <v>31</v>
      </c>
      <c r="M33" s="132">
        <f>IF(COUNTA(D33:K33)=0,"",COUNTA(D33:K33))</f>
        <v>3</v>
      </c>
      <c r="N33" s="187" t="s">
        <v>355</v>
      </c>
      <c r="O33" s="187"/>
      <c r="P33" s="187"/>
      <c r="Q33" s="31" t="s">
        <v>52</v>
      </c>
      <c r="R33" s="35"/>
      <c r="S33" s="130">
        <v>138</v>
      </c>
      <c r="T33" s="35"/>
      <c r="U33" s="164"/>
    </row>
    <row r="34" spans="1:21" x14ac:dyDescent="0.25">
      <c r="A34" s="157">
        <f>IF(A32="","",A32/A33)</f>
        <v>190.63768115942028</v>
      </c>
      <c r="B34" s="154" t="s">
        <v>53</v>
      </c>
      <c r="C34" s="25" t="s">
        <v>33</v>
      </c>
      <c r="D34" s="157">
        <f>IF(D32="","",D32/D33)</f>
        <v>186.8</v>
      </c>
      <c r="E34" s="174"/>
      <c r="F34" s="157">
        <f>IF(F32="","",F32/F33)</f>
        <v>182.75</v>
      </c>
      <c r="G34" s="157"/>
      <c r="H34" s="157"/>
      <c r="I34" s="170"/>
      <c r="J34" s="170"/>
      <c r="K34" s="157">
        <f>IF(K32="","",K32/K33)</f>
        <v>173.375</v>
      </c>
      <c r="L34" s="157">
        <f t="shared" ref="L34" si="6">IF(L32="","",L32/L33)</f>
        <v>182.29032258064515</v>
      </c>
      <c r="M34" s="29"/>
      <c r="N34" s="26"/>
      <c r="O34" s="26"/>
      <c r="P34" s="26"/>
      <c r="Q34" s="154" t="s">
        <v>53</v>
      </c>
      <c r="R34" s="35"/>
      <c r="S34" s="157">
        <f>IF(S32="","",S32/S33)</f>
        <v>190.63768115942028</v>
      </c>
      <c r="T34" s="35"/>
      <c r="U34" s="160">
        <f>L34-A34</f>
        <v>-8.347358578775129</v>
      </c>
    </row>
    <row r="35" spans="1:21" x14ac:dyDescent="0.25">
      <c r="A35" s="130">
        <v>5138</v>
      </c>
      <c r="B35" s="43" t="s">
        <v>51</v>
      </c>
      <c r="C35" s="19" t="s">
        <v>29</v>
      </c>
      <c r="D35" s="132"/>
      <c r="E35" s="171"/>
      <c r="F35" s="171"/>
      <c r="G35" s="171"/>
      <c r="H35" s="171"/>
      <c r="I35" s="171"/>
      <c r="J35" s="171"/>
      <c r="K35" s="171"/>
      <c r="L35" s="164" t="str">
        <f>IF(SUM(D35:K35)=0,"",SUM(D35:K35))</f>
        <v/>
      </c>
      <c r="M35" s="21"/>
      <c r="N35" s="32"/>
      <c r="Q35" s="43" t="s">
        <v>51</v>
      </c>
      <c r="S35" s="130">
        <v>5138</v>
      </c>
      <c r="U35" s="164"/>
    </row>
    <row r="36" spans="1:21" x14ac:dyDescent="0.25">
      <c r="A36" s="130">
        <v>26</v>
      </c>
      <c r="B36" s="153" t="s">
        <v>54</v>
      </c>
      <c r="C36" s="25" t="s">
        <v>31</v>
      </c>
      <c r="D36" s="132"/>
      <c r="E36" s="132"/>
      <c r="F36" s="132"/>
      <c r="G36" s="132"/>
      <c r="H36" s="132"/>
      <c r="I36" s="132"/>
      <c r="J36" s="132"/>
      <c r="K36" s="132"/>
      <c r="L36" s="164" t="str">
        <f>IF(SUM(D36:K36)=0,"",SUM(D36:K36))</f>
        <v/>
      </c>
      <c r="M36" s="132" t="str">
        <f>IF(COUNTA(D36:K36)=0,"",COUNTA(D36:K36))</f>
        <v/>
      </c>
      <c r="N36" s="26"/>
      <c r="O36" s="27"/>
      <c r="P36" s="27"/>
      <c r="Q36" s="31" t="s">
        <v>54</v>
      </c>
      <c r="S36" s="130">
        <v>26</v>
      </c>
      <c r="U36" s="164"/>
    </row>
    <row r="37" spans="1:21" x14ac:dyDescent="0.25">
      <c r="A37" s="157">
        <f>IF(A35="","",A35/A36)</f>
        <v>197.61538461538461</v>
      </c>
      <c r="B37" s="154" t="s">
        <v>55</v>
      </c>
      <c r="C37" s="25" t="s">
        <v>33</v>
      </c>
      <c r="D37" s="157"/>
      <c r="E37" s="160"/>
      <c r="F37" s="160"/>
      <c r="G37" s="160"/>
      <c r="H37" s="160"/>
      <c r="I37" s="160"/>
      <c r="J37" s="160"/>
      <c r="K37" s="160"/>
      <c r="L37" s="157" t="str">
        <f t="shared" ref="L37" si="7">IF(L35="","",L35/L36)</f>
        <v/>
      </c>
      <c r="M37" s="29"/>
      <c r="N37" s="26"/>
      <c r="O37" s="26"/>
      <c r="P37" s="26"/>
      <c r="Q37" s="154" t="s">
        <v>55</v>
      </c>
      <c r="R37" s="35"/>
      <c r="S37" s="157">
        <f>IF(S35="","",S35/S36)</f>
        <v>197.61538461538461</v>
      </c>
      <c r="T37" s="35"/>
      <c r="U37" s="160"/>
    </row>
    <row r="38" spans="1:21" x14ac:dyDescent="0.25">
      <c r="A38" s="130">
        <v>21730</v>
      </c>
      <c r="B38" s="43" t="s">
        <v>56</v>
      </c>
      <c r="C38" s="25" t="s">
        <v>29</v>
      </c>
      <c r="D38" s="173"/>
      <c r="E38" s="173">
        <v>2263</v>
      </c>
      <c r="F38" s="173">
        <v>1421</v>
      </c>
      <c r="G38" s="171"/>
      <c r="H38" s="171"/>
      <c r="I38" s="171"/>
      <c r="J38" s="171">
        <v>1703</v>
      </c>
      <c r="K38" s="171"/>
      <c r="L38" s="164">
        <f>IF(SUM(D38:K38)=0,"",SUM(D38:K38))</f>
        <v>5387</v>
      </c>
      <c r="M38" s="21"/>
      <c r="N38" s="191"/>
      <c r="O38" s="195"/>
      <c r="P38" s="195"/>
      <c r="Q38" s="43" t="s">
        <v>56</v>
      </c>
      <c r="S38" s="130">
        <v>21730</v>
      </c>
      <c r="U38" s="164"/>
    </row>
    <row r="39" spans="1:21" x14ac:dyDescent="0.25">
      <c r="A39" s="130">
        <v>122</v>
      </c>
      <c r="B39" s="153" t="s">
        <v>57</v>
      </c>
      <c r="C39" s="25" t="s">
        <v>31</v>
      </c>
      <c r="D39" s="172"/>
      <c r="E39" s="171">
        <v>14</v>
      </c>
      <c r="F39" s="171">
        <v>8</v>
      </c>
      <c r="G39" s="171"/>
      <c r="H39" s="171"/>
      <c r="I39" s="171"/>
      <c r="J39" s="171">
        <v>9</v>
      </c>
      <c r="K39" s="171"/>
      <c r="L39" s="164">
        <f>IF(SUM(D39:K39)=0,"",SUM(D39:K39))</f>
        <v>31</v>
      </c>
      <c r="M39" s="132">
        <f>IF(COUNTA(D39:K39)=0,"",COUNTA(D39:K39))</f>
        <v>3</v>
      </c>
      <c r="N39" s="187" t="s">
        <v>378</v>
      </c>
      <c r="O39" s="187"/>
      <c r="P39" s="187"/>
      <c r="Q39" s="31" t="s">
        <v>57</v>
      </c>
      <c r="S39" s="130">
        <v>122</v>
      </c>
      <c r="U39" s="164"/>
    </row>
    <row r="40" spans="1:21" x14ac:dyDescent="0.25">
      <c r="A40" s="157">
        <f>IF(A38="","",A38/A39)</f>
        <v>178.11475409836066</v>
      </c>
      <c r="B40" s="154" t="s">
        <v>58</v>
      </c>
      <c r="C40" s="25" t="s">
        <v>33</v>
      </c>
      <c r="D40" s="157"/>
      <c r="E40" s="157">
        <f>IF(E38="","",E38/E39)</f>
        <v>161.64285714285714</v>
      </c>
      <c r="F40" s="157">
        <f>IF(F38="","",F38/F39)</f>
        <v>177.625</v>
      </c>
      <c r="G40" s="170"/>
      <c r="H40" s="170"/>
      <c r="I40" s="157"/>
      <c r="J40" s="157">
        <f>IF(J38="","",J38/J39)</f>
        <v>189.22222222222223</v>
      </c>
      <c r="K40" s="157"/>
      <c r="L40" s="157">
        <f t="shared" ref="L40" si="8">IF(L38="","",L38/L39)</f>
        <v>173.7741935483871</v>
      </c>
      <c r="M40" s="29"/>
      <c r="N40" s="26"/>
      <c r="O40" s="27"/>
      <c r="P40" s="27"/>
      <c r="Q40" s="154" t="s">
        <v>58</v>
      </c>
      <c r="R40" s="35"/>
      <c r="S40" s="157">
        <f>IF(S38="","",S38/S39)</f>
        <v>178.11475409836066</v>
      </c>
      <c r="T40" s="35"/>
      <c r="U40" s="160">
        <f>L40-A40</f>
        <v>-4.34056054997356</v>
      </c>
    </row>
    <row r="41" spans="1:21" x14ac:dyDescent="0.25">
      <c r="A41" s="130">
        <v>22135</v>
      </c>
      <c r="B41" s="42" t="s">
        <v>56</v>
      </c>
      <c r="C41" s="25" t="s">
        <v>29</v>
      </c>
      <c r="D41" s="171"/>
      <c r="E41" s="171">
        <v>2415</v>
      </c>
      <c r="F41" s="171">
        <v>1337</v>
      </c>
      <c r="G41" s="171"/>
      <c r="H41" s="171"/>
      <c r="I41" s="171"/>
      <c r="J41" s="171">
        <v>1589</v>
      </c>
      <c r="K41" s="171"/>
      <c r="L41" s="164">
        <f>IF(SUM(D41:K41)=0,"",SUM(D41:K41))</f>
        <v>5341</v>
      </c>
      <c r="M41" s="21"/>
      <c r="N41" s="191"/>
      <c r="O41" s="191"/>
      <c r="P41" s="191"/>
      <c r="Q41" s="42" t="s">
        <v>56</v>
      </c>
      <c r="R41" s="35"/>
      <c r="S41" s="130">
        <v>22135</v>
      </c>
      <c r="T41" s="35"/>
      <c r="U41" s="164"/>
    </row>
    <row r="42" spans="1:21" x14ac:dyDescent="0.25">
      <c r="A42" s="130">
        <v>131</v>
      </c>
      <c r="B42" s="155" t="s">
        <v>59</v>
      </c>
      <c r="C42" s="25" t="s">
        <v>31</v>
      </c>
      <c r="D42" s="132"/>
      <c r="E42" s="171">
        <v>14</v>
      </c>
      <c r="F42" s="171">
        <v>8</v>
      </c>
      <c r="G42" s="171"/>
      <c r="H42" s="171"/>
      <c r="I42" s="171"/>
      <c r="J42" s="171">
        <v>9</v>
      </c>
      <c r="K42" s="171"/>
      <c r="L42" s="164">
        <f>IF(SUM(D42:K42)=0,"",SUM(D42:K42))</f>
        <v>31</v>
      </c>
      <c r="M42" s="132">
        <f>IF(COUNTA(D42:K42)=0,"",COUNTA(D42:K42))</f>
        <v>3</v>
      </c>
      <c r="N42" s="187" t="s">
        <v>373</v>
      </c>
      <c r="O42" s="187"/>
      <c r="P42" s="187"/>
      <c r="Q42" s="44" t="s">
        <v>59</v>
      </c>
      <c r="R42" s="35"/>
      <c r="S42" s="130">
        <v>131</v>
      </c>
      <c r="T42" s="35"/>
      <c r="U42" s="164"/>
    </row>
    <row r="43" spans="1:21" x14ac:dyDescent="0.25">
      <c r="A43" s="157">
        <f>IF(A41="","",A41/A42)</f>
        <v>168.96946564885496</v>
      </c>
      <c r="B43" s="152" t="s">
        <v>60</v>
      </c>
      <c r="C43" s="25" t="s">
        <v>33</v>
      </c>
      <c r="D43" s="157"/>
      <c r="E43" s="157">
        <f>IF(E41="","",E41/E42)</f>
        <v>172.5</v>
      </c>
      <c r="F43" s="157">
        <f>IF(F41="","",F41/F42)</f>
        <v>167.125</v>
      </c>
      <c r="G43" s="160"/>
      <c r="H43" s="160"/>
      <c r="I43" s="160"/>
      <c r="J43" s="157">
        <f>IF(J41="","",J41/J42)</f>
        <v>176.55555555555554</v>
      </c>
      <c r="K43" s="160"/>
      <c r="L43" s="157">
        <f t="shared" ref="L43" si="9">IF(L41="","",L41/L42)</f>
        <v>172.29032258064515</v>
      </c>
      <c r="M43" s="29"/>
      <c r="N43" s="26"/>
      <c r="O43" s="26"/>
      <c r="P43" s="26"/>
      <c r="Q43" s="152" t="s">
        <v>60</v>
      </c>
      <c r="R43" s="35"/>
      <c r="S43" s="157">
        <f>IF(S41="","",S41/S42)</f>
        <v>168.96946564885496</v>
      </c>
      <c r="T43" s="35"/>
      <c r="U43" s="160">
        <f>L43-A43</f>
        <v>3.320856931790189</v>
      </c>
    </row>
    <row r="44" spans="1:21" x14ac:dyDescent="0.25">
      <c r="A44" s="130">
        <v>6211</v>
      </c>
      <c r="B44" s="42" t="s">
        <v>56</v>
      </c>
      <c r="C44" s="25" t="s">
        <v>29</v>
      </c>
      <c r="D44" s="132"/>
      <c r="E44" s="171"/>
      <c r="F44" s="171"/>
      <c r="G44" s="171"/>
      <c r="H44" s="171"/>
      <c r="I44" s="171"/>
      <c r="J44" s="171"/>
      <c r="K44" s="171"/>
      <c r="L44" s="164" t="str">
        <f>IF(SUM(D44:K44)=0,"",SUM(D44:K44))</f>
        <v/>
      </c>
      <c r="M44" s="21"/>
      <c r="N44" s="26"/>
      <c r="O44" s="26"/>
      <c r="P44" s="26"/>
      <c r="Q44" s="42" t="s">
        <v>56</v>
      </c>
      <c r="R44" s="35"/>
      <c r="S44" s="130">
        <v>6211</v>
      </c>
      <c r="T44" s="35"/>
      <c r="U44" s="164"/>
    </row>
    <row r="45" spans="1:21" x14ac:dyDescent="0.25">
      <c r="A45" s="130">
        <v>40</v>
      </c>
      <c r="B45" s="151" t="s">
        <v>61</v>
      </c>
      <c r="C45" s="25" t="s">
        <v>31</v>
      </c>
      <c r="D45" s="132"/>
      <c r="E45" s="171"/>
      <c r="F45" s="171"/>
      <c r="G45" s="171"/>
      <c r="H45" s="171"/>
      <c r="I45" s="171"/>
      <c r="J45" s="171"/>
      <c r="K45" s="171"/>
      <c r="L45" s="164" t="str">
        <f>IF(SUM(D45:K45)=0,"",SUM(D45:K45))</f>
        <v/>
      </c>
      <c r="M45" s="132" t="str">
        <f>IF(COUNTA(D45:K45)=0,"",COUNTA(D45:K45))</f>
        <v/>
      </c>
      <c r="N45" s="26"/>
      <c r="O45" s="26"/>
      <c r="P45" s="26"/>
      <c r="Q45" s="37" t="s">
        <v>61</v>
      </c>
      <c r="R45" s="35"/>
      <c r="S45" s="130">
        <v>40</v>
      </c>
      <c r="T45" s="35"/>
      <c r="U45" s="164"/>
    </row>
    <row r="46" spans="1:21" x14ac:dyDescent="0.25">
      <c r="A46" s="157">
        <f>IF(A44="","",A44/A45)</f>
        <v>155.27500000000001</v>
      </c>
      <c r="B46" s="152" t="s">
        <v>62</v>
      </c>
      <c r="C46" s="25" t="s">
        <v>33</v>
      </c>
      <c r="D46" s="170"/>
      <c r="E46" s="170"/>
      <c r="F46" s="170"/>
      <c r="G46" s="170"/>
      <c r="H46" s="170"/>
      <c r="I46" s="170"/>
      <c r="J46" s="170"/>
      <c r="K46" s="170"/>
      <c r="L46" s="157" t="str">
        <f t="shared" ref="L46" si="10">IF(L44="","",L44/L45)</f>
        <v/>
      </c>
      <c r="M46" s="29"/>
      <c r="N46" s="26"/>
      <c r="O46" s="26"/>
      <c r="P46" s="26"/>
      <c r="Q46" s="152" t="s">
        <v>62</v>
      </c>
      <c r="R46" s="35"/>
      <c r="S46" s="157">
        <f>IF(S44="","",S44/S45)</f>
        <v>155.27500000000001</v>
      </c>
      <c r="T46" s="35"/>
      <c r="U46" s="160"/>
    </row>
    <row r="47" spans="1:21" x14ac:dyDescent="0.25">
      <c r="A47" s="130">
        <v>29292</v>
      </c>
      <c r="B47" s="43" t="s">
        <v>63</v>
      </c>
      <c r="C47" s="19" t="s">
        <v>29</v>
      </c>
      <c r="D47" s="164">
        <v>2671</v>
      </c>
      <c r="E47" s="164">
        <v>2202</v>
      </c>
      <c r="F47" s="164">
        <v>1420</v>
      </c>
      <c r="G47" s="164"/>
      <c r="H47" s="164"/>
      <c r="I47" s="164"/>
      <c r="J47" s="164">
        <v>1642</v>
      </c>
      <c r="K47" s="164"/>
      <c r="L47" s="164">
        <f>IF(SUM(D47:K47)=0,"",SUM(D47:K47))</f>
        <v>7935</v>
      </c>
      <c r="M47" s="21"/>
      <c r="N47" s="191"/>
      <c r="O47" s="191"/>
      <c r="P47" s="191"/>
      <c r="Q47" s="43" t="s">
        <v>63</v>
      </c>
      <c r="R47" s="45"/>
      <c r="S47" s="130">
        <v>29292</v>
      </c>
      <c r="T47" s="45"/>
      <c r="U47" s="164"/>
    </row>
    <row r="48" spans="1:21" x14ac:dyDescent="0.25">
      <c r="A48" s="130">
        <v>161</v>
      </c>
      <c r="B48" s="153" t="s">
        <v>64</v>
      </c>
      <c r="C48" s="25" t="s">
        <v>31</v>
      </c>
      <c r="D48" s="164">
        <v>15</v>
      </c>
      <c r="E48" s="164">
        <v>14</v>
      </c>
      <c r="F48" s="164">
        <v>8</v>
      </c>
      <c r="G48" s="164"/>
      <c r="H48" s="164"/>
      <c r="I48" s="164"/>
      <c r="J48" s="164">
        <v>9</v>
      </c>
      <c r="K48" s="164"/>
      <c r="L48" s="164">
        <f>IF(SUM(D48:K48)=0,"",SUM(D48:K48))</f>
        <v>46</v>
      </c>
      <c r="M48" s="132">
        <f>IF(COUNTA(D48:K48)=0,"",COUNTA(D48:K48))</f>
        <v>4</v>
      </c>
      <c r="N48" s="187" t="s">
        <v>376</v>
      </c>
      <c r="O48" s="187"/>
      <c r="P48" s="187"/>
      <c r="Q48" s="31" t="s">
        <v>64</v>
      </c>
      <c r="R48" s="45"/>
      <c r="S48" s="130">
        <v>161</v>
      </c>
      <c r="T48" s="45"/>
      <c r="U48" s="164"/>
    </row>
    <row r="49" spans="1:21" x14ac:dyDescent="0.25">
      <c r="A49" s="157">
        <f>IF(A47="","",A47/A48)</f>
        <v>181.93788819875778</v>
      </c>
      <c r="B49" s="154" t="s">
        <v>65</v>
      </c>
      <c r="C49" s="25" t="s">
        <v>33</v>
      </c>
      <c r="D49" s="157">
        <f>IF(D47="","",D47/D48)</f>
        <v>178.06666666666666</v>
      </c>
      <c r="E49" s="157">
        <f>IF(E47="","",E47/E48)</f>
        <v>157.28571428571428</v>
      </c>
      <c r="F49" s="157">
        <f>IF(F47="","",F47/F48)</f>
        <v>177.5</v>
      </c>
      <c r="G49" s="160"/>
      <c r="H49" s="160"/>
      <c r="I49" s="157"/>
      <c r="J49" s="157">
        <f>IF(J47="","",J47/J48)</f>
        <v>182.44444444444446</v>
      </c>
      <c r="K49" s="157"/>
      <c r="L49" s="157">
        <f t="shared" ref="L49" si="11">IF(L47="","",L47/L48)</f>
        <v>172.5</v>
      </c>
      <c r="M49" s="29"/>
      <c r="N49" s="26"/>
      <c r="O49" s="26"/>
      <c r="P49" s="26"/>
      <c r="Q49" s="154" t="s">
        <v>65</v>
      </c>
      <c r="R49" s="45"/>
      <c r="S49" s="157">
        <f>IF(S47="","",S47/S48)</f>
        <v>181.93788819875778</v>
      </c>
      <c r="T49" s="45"/>
      <c r="U49" s="160">
        <f>L49-A49</f>
        <v>-9.4378881987577756</v>
      </c>
    </row>
    <row r="50" spans="1:21" x14ac:dyDescent="0.25">
      <c r="A50" s="129">
        <v>16969</v>
      </c>
      <c r="B50" s="43" t="s">
        <v>66</v>
      </c>
      <c r="C50" s="19" t="s">
        <v>29</v>
      </c>
      <c r="D50" s="164"/>
      <c r="E50" s="164"/>
      <c r="F50" s="164"/>
      <c r="G50" s="164">
        <v>1172</v>
      </c>
      <c r="H50" s="164"/>
      <c r="I50" s="164"/>
      <c r="J50" s="164">
        <v>1577</v>
      </c>
      <c r="K50" s="164"/>
      <c r="L50" s="164">
        <f>IF(SUM(D50:K50)=0,"",SUM(D50:K50))</f>
        <v>2749</v>
      </c>
      <c r="M50" s="21"/>
      <c r="N50" s="26"/>
      <c r="O50" s="26"/>
      <c r="P50" s="26"/>
      <c r="Q50" s="43" t="s">
        <v>66</v>
      </c>
      <c r="R50" s="45"/>
      <c r="S50" s="129">
        <v>16969</v>
      </c>
      <c r="T50" s="45"/>
      <c r="U50" s="164"/>
    </row>
    <row r="51" spans="1:21" x14ac:dyDescent="0.25">
      <c r="A51" s="132">
        <v>97</v>
      </c>
      <c r="B51" s="153" t="s">
        <v>67</v>
      </c>
      <c r="C51" s="25" t="s">
        <v>31</v>
      </c>
      <c r="D51" s="164"/>
      <c r="E51" s="164"/>
      <c r="F51" s="164"/>
      <c r="G51" s="164">
        <v>6</v>
      </c>
      <c r="H51" s="164"/>
      <c r="I51" s="164"/>
      <c r="J51" s="164">
        <v>9</v>
      </c>
      <c r="K51" s="164"/>
      <c r="L51" s="164">
        <f>IF(SUM(D51:K51)=0,"",SUM(D51:K51))</f>
        <v>15</v>
      </c>
      <c r="M51" s="132">
        <f>IF(COUNTA(D51:K51)=0,"",COUNTA(D51:K51))</f>
        <v>2</v>
      </c>
      <c r="N51" s="187" t="s">
        <v>377</v>
      </c>
      <c r="O51" s="187"/>
      <c r="P51" s="187"/>
      <c r="Q51" s="31" t="s">
        <v>67</v>
      </c>
      <c r="R51" s="45"/>
      <c r="S51" s="132">
        <v>97</v>
      </c>
      <c r="T51" s="45"/>
      <c r="U51" s="164"/>
    </row>
    <row r="52" spans="1:21" x14ac:dyDescent="0.25">
      <c r="A52" s="157">
        <f>IF(A50="","",A50/A51)</f>
        <v>174.93814432989691</v>
      </c>
      <c r="B52" s="154" t="s">
        <v>68</v>
      </c>
      <c r="C52" s="25" t="s">
        <v>33</v>
      </c>
      <c r="D52" s="157"/>
      <c r="E52" s="160"/>
      <c r="F52" s="160"/>
      <c r="G52" s="157">
        <f>IF(G50="","",G50/G51)</f>
        <v>195.33333333333334</v>
      </c>
      <c r="H52" s="157"/>
      <c r="I52" s="160"/>
      <c r="J52" s="157">
        <f>IF(J50="","",J50/J51)</f>
        <v>175.22222222222223</v>
      </c>
      <c r="K52" s="160"/>
      <c r="L52" s="157">
        <f t="shared" ref="L52" si="12">IF(L50="","",L50/L51)</f>
        <v>183.26666666666668</v>
      </c>
      <c r="M52" s="29"/>
      <c r="N52" s="22"/>
      <c r="O52" s="22"/>
      <c r="P52" s="22"/>
      <c r="Q52" s="154" t="s">
        <v>68</v>
      </c>
      <c r="R52" s="45"/>
      <c r="S52" s="157">
        <f>IF(S50="","",S50/S51)</f>
        <v>174.93814432989691</v>
      </c>
      <c r="T52" s="45"/>
      <c r="U52" s="160">
        <f>L52-A52</f>
        <v>8.3285223367697654</v>
      </c>
    </row>
    <row r="53" spans="1:21" x14ac:dyDescent="0.25">
      <c r="A53" s="132">
        <v>7124</v>
      </c>
      <c r="B53" s="43" t="s">
        <v>69</v>
      </c>
      <c r="C53" s="19" t="s">
        <v>29</v>
      </c>
      <c r="D53" s="169"/>
      <c r="E53" s="164"/>
      <c r="F53" s="164">
        <v>1128</v>
      </c>
      <c r="G53" s="164"/>
      <c r="H53" s="164"/>
      <c r="I53" s="164"/>
      <c r="J53" s="164"/>
      <c r="K53" s="164"/>
      <c r="L53" s="164">
        <f>IF(SUM(D53:K53)=0,"",SUM(D53:K53))</f>
        <v>1128</v>
      </c>
      <c r="M53" s="21"/>
      <c r="N53" s="26"/>
      <c r="O53" s="26"/>
      <c r="P53" s="26"/>
      <c r="Q53" s="43" t="s">
        <v>69</v>
      </c>
      <c r="R53" s="45"/>
      <c r="S53" s="132">
        <v>7124</v>
      </c>
      <c r="T53" s="45"/>
      <c r="U53" s="164"/>
    </row>
    <row r="54" spans="1:21" x14ac:dyDescent="0.25">
      <c r="A54" s="132">
        <v>48</v>
      </c>
      <c r="B54" s="153" t="s">
        <v>70</v>
      </c>
      <c r="C54" s="25" t="s">
        <v>31</v>
      </c>
      <c r="D54" s="169"/>
      <c r="E54" s="164"/>
      <c r="F54" s="164">
        <v>8</v>
      </c>
      <c r="G54" s="164"/>
      <c r="H54" s="164"/>
      <c r="I54" s="164"/>
      <c r="J54" s="164"/>
      <c r="K54" s="164"/>
      <c r="L54" s="164">
        <f>IF(SUM(D54:K54)=0,"",SUM(D54:K54))</f>
        <v>8</v>
      </c>
      <c r="M54" s="132">
        <f>IF(COUNTA(D54:K54)=0,"",COUNTA(D54:K54))</f>
        <v>1</v>
      </c>
      <c r="N54" s="191" t="s">
        <v>310</v>
      </c>
      <c r="O54" s="27"/>
      <c r="P54" s="27"/>
      <c r="Q54" s="31" t="s">
        <v>70</v>
      </c>
      <c r="R54" s="45"/>
      <c r="S54" s="132">
        <v>48</v>
      </c>
      <c r="T54" s="45"/>
      <c r="U54" s="164"/>
    </row>
    <row r="55" spans="1:21" x14ac:dyDescent="0.25">
      <c r="A55" s="157">
        <f>IF(A53="","",A53/A54)</f>
        <v>148.41666666666666</v>
      </c>
      <c r="B55" s="154" t="s">
        <v>71</v>
      </c>
      <c r="C55" s="25" t="s">
        <v>33</v>
      </c>
      <c r="D55" s="160"/>
      <c r="E55" s="160"/>
      <c r="F55" s="157">
        <f>IF(F53="","",F53/F54)</f>
        <v>141</v>
      </c>
      <c r="G55" s="160"/>
      <c r="H55" s="160"/>
      <c r="I55" s="160"/>
      <c r="J55" s="160"/>
      <c r="K55" s="160"/>
      <c r="L55" s="157">
        <f t="shared" ref="L55" si="13">IF(L53="","",L53/L54)</f>
        <v>141</v>
      </c>
      <c r="M55" s="29"/>
      <c r="N55" s="26"/>
      <c r="O55" s="26"/>
      <c r="P55" s="26"/>
      <c r="Q55" s="154" t="s">
        <v>71</v>
      </c>
      <c r="R55" s="45"/>
      <c r="S55" s="157">
        <f>IF(S53="","",S53/S54)</f>
        <v>148.41666666666666</v>
      </c>
      <c r="T55" s="45"/>
      <c r="U55" s="160">
        <f>L55-A55</f>
        <v>-7.4166666666666572</v>
      </c>
    </row>
    <row r="56" spans="1:21" x14ac:dyDescent="0.25">
      <c r="A56" s="130">
        <v>8880</v>
      </c>
      <c r="B56" s="43" t="s">
        <v>72</v>
      </c>
      <c r="C56" s="19" t="s">
        <v>29</v>
      </c>
      <c r="D56" s="169"/>
      <c r="E56" s="164"/>
      <c r="F56" s="164"/>
      <c r="G56" s="164"/>
      <c r="H56" s="164"/>
      <c r="I56" s="164"/>
      <c r="J56" s="164">
        <v>1664</v>
      </c>
      <c r="K56" s="164"/>
      <c r="L56" s="164">
        <f>IF(SUM(D56:K56)=0,"",SUM(D56:K56))</f>
        <v>1664</v>
      </c>
      <c r="M56" s="21"/>
      <c r="N56" s="26"/>
      <c r="O56" s="26"/>
      <c r="P56" s="26"/>
      <c r="Q56" s="43" t="s">
        <v>72</v>
      </c>
      <c r="R56" s="45"/>
      <c r="S56" s="130">
        <v>8880</v>
      </c>
      <c r="T56" s="45"/>
      <c r="U56" s="164"/>
    </row>
    <row r="57" spans="1:21" x14ac:dyDescent="0.25">
      <c r="A57" s="130">
        <v>50</v>
      </c>
      <c r="B57" s="153" t="s">
        <v>43</v>
      </c>
      <c r="C57" s="25" t="s">
        <v>31</v>
      </c>
      <c r="D57" s="169"/>
      <c r="E57" s="164"/>
      <c r="F57" s="164"/>
      <c r="G57" s="164"/>
      <c r="H57" s="164"/>
      <c r="I57" s="164"/>
      <c r="J57" s="164">
        <v>9</v>
      </c>
      <c r="K57" s="164"/>
      <c r="L57" s="164">
        <f>IF(SUM(D57:K57)=0,"",SUM(D57:K57))</f>
        <v>9</v>
      </c>
      <c r="M57" s="132">
        <f>IF(COUNTA(D57:K57)=0,"",COUNTA(D57:K57))</f>
        <v>1</v>
      </c>
      <c r="N57" s="187" t="s">
        <v>374</v>
      </c>
      <c r="O57" s="187"/>
      <c r="P57" s="187"/>
      <c r="Q57" s="31" t="s">
        <v>43</v>
      </c>
      <c r="R57" s="45"/>
      <c r="S57" s="130">
        <v>50</v>
      </c>
      <c r="T57" s="45"/>
      <c r="U57" s="164"/>
    </row>
    <row r="58" spans="1:21" x14ac:dyDescent="0.25">
      <c r="A58" s="157">
        <f>IF(A56="","",A56/A57)</f>
        <v>177.6</v>
      </c>
      <c r="B58" s="154" t="s">
        <v>73</v>
      </c>
      <c r="C58" s="25" t="s">
        <v>33</v>
      </c>
      <c r="D58" s="160"/>
      <c r="E58" s="157"/>
      <c r="F58" s="157"/>
      <c r="G58" s="160"/>
      <c r="H58" s="160"/>
      <c r="I58" s="160"/>
      <c r="J58" s="157">
        <f>IF(J56="","",J56/J57)</f>
        <v>184.88888888888889</v>
      </c>
      <c r="K58" s="160"/>
      <c r="L58" s="157">
        <f t="shared" ref="L58" si="14">IF(L56="","",L56/L57)</f>
        <v>184.88888888888889</v>
      </c>
      <c r="M58" s="29"/>
      <c r="N58" s="187" t="s">
        <v>375</v>
      </c>
      <c r="O58" s="187"/>
      <c r="P58" s="187"/>
      <c r="Q58" s="154" t="s">
        <v>73</v>
      </c>
      <c r="R58" s="45"/>
      <c r="S58" s="157">
        <f>IF(S56="","",S56/S57)</f>
        <v>177.6</v>
      </c>
      <c r="T58" s="45"/>
      <c r="U58" s="160">
        <f>L58-A58</f>
        <v>7.2888888888888914</v>
      </c>
    </row>
    <row r="59" spans="1:21" x14ac:dyDescent="0.25">
      <c r="A59" s="130">
        <v>12767</v>
      </c>
      <c r="B59" s="46" t="s">
        <v>74</v>
      </c>
      <c r="C59" s="19" t="s">
        <v>29</v>
      </c>
      <c r="D59" s="169"/>
      <c r="E59" s="164"/>
      <c r="F59" s="164">
        <v>1074</v>
      </c>
      <c r="G59" s="164"/>
      <c r="H59" s="164"/>
      <c r="I59" s="164">
        <v>1397</v>
      </c>
      <c r="J59" s="164"/>
      <c r="K59" s="164"/>
      <c r="L59" s="164">
        <f>IF(SUM(D59:K59)=0,"",SUM(D59:K59))</f>
        <v>2471</v>
      </c>
      <c r="M59" s="21"/>
      <c r="N59" s="26"/>
      <c r="O59" s="26"/>
      <c r="P59" s="26"/>
      <c r="Q59" s="46" t="s">
        <v>74</v>
      </c>
      <c r="R59" s="45"/>
      <c r="S59" s="130">
        <v>12767</v>
      </c>
      <c r="T59" s="45"/>
      <c r="U59" s="164"/>
    </row>
    <row r="60" spans="1:21" x14ac:dyDescent="0.25">
      <c r="A60" s="130">
        <v>89</v>
      </c>
      <c r="B60" s="151" t="s">
        <v>75</v>
      </c>
      <c r="C60" s="25" t="s">
        <v>31</v>
      </c>
      <c r="D60" s="169"/>
      <c r="E60" s="164"/>
      <c r="F60" s="164">
        <v>8</v>
      </c>
      <c r="G60" s="164"/>
      <c r="H60" s="164"/>
      <c r="I60" s="164">
        <v>9</v>
      </c>
      <c r="J60" s="164"/>
      <c r="K60" s="164"/>
      <c r="L60" s="164">
        <f>IF(SUM(D60:K60)=0,"",SUM(D60:K60))</f>
        <v>17</v>
      </c>
      <c r="M60" s="132">
        <f>IF(COUNTA(D60:K60)=0,"",COUNTA(D60:K60))</f>
        <v>2</v>
      </c>
      <c r="N60" s="187" t="s">
        <v>343</v>
      </c>
      <c r="O60" s="187"/>
      <c r="P60" s="198"/>
      <c r="Q60" s="37" t="s">
        <v>75</v>
      </c>
      <c r="R60" s="45"/>
      <c r="S60" s="130">
        <v>89</v>
      </c>
      <c r="T60" s="45"/>
      <c r="U60" s="164"/>
    </row>
    <row r="61" spans="1:21" x14ac:dyDescent="0.25">
      <c r="A61" s="157">
        <f>IF(A59="","",A59/A60)</f>
        <v>143.44943820224719</v>
      </c>
      <c r="B61" s="152" t="s">
        <v>76</v>
      </c>
      <c r="C61" s="25" t="s">
        <v>33</v>
      </c>
      <c r="D61" s="160"/>
      <c r="E61" s="160"/>
      <c r="F61" s="157">
        <f>IF(F59="","",F59/F60)</f>
        <v>134.25</v>
      </c>
      <c r="G61" s="160"/>
      <c r="H61" s="160"/>
      <c r="I61" s="157">
        <f>IF(I59="","",I59/I60)</f>
        <v>155.22222222222223</v>
      </c>
      <c r="J61" s="160"/>
      <c r="K61" s="160"/>
      <c r="L61" s="157">
        <f t="shared" ref="L61" si="15">IF(L59="","",L59/L60)</f>
        <v>145.35294117647058</v>
      </c>
      <c r="M61" s="29"/>
      <c r="N61" s="26"/>
      <c r="O61" s="26"/>
      <c r="P61" s="26"/>
      <c r="Q61" s="152" t="s">
        <v>76</v>
      </c>
      <c r="R61" s="45"/>
      <c r="S61" s="157">
        <f>IF(S59="","",S59/S60)</f>
        <v>143.44943820224719</v>
      </c>
      <c r="T61" s="45"/>
      <c r="U61" s="160">
        <f>L61-A61</f>
        <v>1.903502974223386</v>
      </c>
    </row>
    <row r="62" spans="1:21" x14ac:dyDescent="0.25">
      <c r="A62" s="210"/>
      <c r="B62" s="43" t="s">
        <v>379</v>
      </c>
      <c r="C62" s="19" t="s">
        <v>29</v>
      </c>
      <c r="D62" s="169"/>
      <c r="E62" s="169"/>
      <c r="F62" s="210"/>
      <c r="G62" s="169"/>
      <c r="H62" s="169"/>
      <c r="I62" s="210"/>
      <c r="J62" s="169"/>
      <c r="K62" s="169"/>
      <c r="L62" s="210"/>
      <c r="M62" s="21"/>
      <c r="N62" s="26"/>
      <c r="O62" s="26"/>
      <c r="P62" s="26"/>
      <c r="Q62" s="43" t="s">
        <v>379</v>
      </c>
      <c r="R62" s="45"/>
      <c r="S62" s="210"/>
      <c r="T62" s="45"/>
      <c r="U62" s="169"/>
    </row>
    <row r="63" spans="1:21" x14ac:dyDescent="0.25">
      <c r="A63" s="210"/>
      <c r="B63" s="153" t="s">
        <v>46</v>
      </c>
      <c r="C63" s="25" t="s">
        <v>31</v>
      </c>
      <c r="D63" s="169"/>
      <c r="E63" s="169"/>
      <c r="F63" s="210"/>
      <c r="G63" s="169"/>
      <c r="H63" s="169"/>
      <c r="I63" s="210"/>
      <c r="J63" s="169"/>
      <c r="K63" s="169"/>
      <c r="L63" s="210"/>
      <c r="M63" s="21"/>
      <c r="N63" s="26"/>
      <c r="O63" s="26"/>
      <c r="P63" s="26"/>
      <c r="Q63" s="153" t="s">
        <v>46</v>
      </c>
      <c r="R63" s="45"/>
      <c r="S63" s="210"/>
      <c r="T63" s="45"/>
      <c r="U63" s="169"/>
    </row>
    <row r="64" spans="1:21" x14ac:dyDescent="0.25">
      <c r="A64" s="157"/>
      <c r="B64" s="154" t="s">
        <v>380</v>
      </c>
      <c r="C64" s="25" t="s">
        <v>33</v>
      </c>
      <c r="D64" s="160"/>
      <c r="E64" s="160"/>
      <c r="F64" s="157"/>
      <c r="G64" s="160"/>
      <c r="H64" s="160"/>
      <c r="I64" s="157"/>
      <c r="J64" s="160"/>
      <c r="K64" s="160"/>
      <c r="L64" s="157"/>
      <c r="M64" s="29"/>
      <c r="N64" s="26"/>
      <c r="O64" s="26"/>
      <c r="P64" s="26"/>
      <c r="Q64" s="154" t="s">
        <v>380</v>
      </c>
      <c r="R64" s="45"/>
      <c r="S64" s="157"/>
      <c r="T64" s="45"/>
      <c r="U64" s="160"/>
    </row>
    <row r="65" spans="1:21" x14ac:dyDescent="0.25">
      <c r="A65" s="130">
        <v>38854</v>
      </c>
      <c r="B65" s="43" t="s">
        <v>77</v>
      </c>
      <c r="C65" s="19" t="s">
        <v>29</v>
      </c>
      <c r="D65" s="164">
        <v>2770</v>
      </c>
      <c r="E65" s="164"/>
      <c r="F65" s="164">
        <v>1578</v>
      </c>
      <c r="G65" s="164">
        <v>888</v>
      </c>
      <c r="H65" s="164"/>
      <c r="I65" s="164"/>
      <c r="J65" s="164">
        <v>1564</v>
      </c>
      <c r="K65" s="164"/>
      <c r="L65" s="164">
        <f>IF(SUM(D65:K65)=0,"",SUM(D65:K65))</f>
        <v>6800</v>
      </c>
      <c r="M65" s="21"/>
      <c r="N65" s="26"/>
      <c r="O65" s="26"/>
      <c r="P65" s="26"/>
      <c r="Q65" s="41" t="s">
        <v>77</v>
      </c>
      <c r="R65" s="45"/>
      <c r="S65" s="130">
        <v>38854</v>
      </c>
      <c r="T65" s="45"/>
      <c r="U65" s="164"/>
    </row>
    <row r="66" spans="1:21" x14ac:dyDescent="0.25">
      <c r="A66" s="130">
        <v>209</v>
      </c>
      <c r="B66" s="153" t="s">
        <v>78</v>
      </c>
      <c r="C66" s="25" t="s">
        <v>31</v>
      </c>
      <c r="D66" s="164">
        <v>15</v>
      </c>
      <c r="E66" s="164"/>
      <c r="F66" s="164">
        <v>8</v>
      </c>
      <c r="G66" s="164">
        <v>6</v>
      </c>
      <c r="H66" s="164"/>
      <c r="I66" s="164"/>
      <c r="J66" s="164">
        <v>9</v>
      </c>
      <c r="K66" s="164"/>
      <c r="L66" s="164">
        <f>IF(SUM(D66:K66)=0,"",SUM(D66:K66))</f>
        <v>38</v>
      </c>
      <c r="M66" s="132">
        <f>IF(COUNTA(D66:K66)=0,"",COUNTA(D66:K66))</f>
        <v>4</v>
      </c>
      <c r="N66" s="187" t="s">
        <v>371</v>
      </c>
      <c r="O66" s="187"/>
      <c r="P66" s="187"/>
      <c r="Q66" s="31" t="s">
        <v>78</v>
      </c>
      <c r="R66" s="45"/>
      <c r="S66" s="130">
        <v>209</v>
      </c>
      <c r="T66" s="45"/>
      <c r="U66" s="164"/>
    </row>
    <row r="67" spans="1:21" x14ac:dyDescent="0.25">
      <c r="A67" s="157">
        <f>IF(A65="","",A65/A66)</f>
        <v>185.90430622009569</v>
      </c>
      <c r="B67" s="154" t="s">
        <v>79</v>
      </c>
      <c r="C67" s="25" t="s">
        <v>33</v>
      </c>
      <c r="D67" s="157">
        <f>IF(D65="","",D65/D66)</f>
        <v>184.66666666666666</v>
      </c>
      <c r="E67" s="160"/>
      <c r="F67" s="157">
        <f>IF(F65="","",F65/F66)</f>
        <v>197.25</v>
      </c>
      <c r="G67" s="157">
        <f>IF(G65="","",G65/G66)</f>
        <v>148</v>
      </c>
      <c r="H67" s="157"/>
      <c r="I67" s="157"/>
      <c r="J67" s="157">
        <f>IF(J65="","",J65/J66)</f>
        <v>173.77777777777777</v>
      </c>
      <c r="K67" s="157"/>
      <c r="L67" s="157">
        <f t="shared" ref="L67" si="16">IF(L65="","",L65/L66)</f>
        <v>178.94736842105263</v>
      </c>
      <c r="M67" s="29"/>
      <c r="N67" s="26"/>
      <c r="O67" s="22"/>
      <c r="P67" s="22"/>
      <c r="Q67" s="154" t="s">
        <v>79</v>
      </c>
      <c r="R67" s="45"/>
      <c r="S67" s="157">
        <f>IF(S65="","",S65/S66)</f>
        <v>185.90430622009569</v>
      </c>
      <c r="T67" s="45"/>
      <c r="U67" s="160">
        <f>L67-A67</f>
        <v>-6.956937799043061</v>
      </c>
    </row>
    <row r="68" spans="1:21" x14ac:dyDescent="0.25">
      <c r="A68" s="130">
        <v>22551</v>
      </c>
      <c r="B68" s="43" t="s">
        <v>80</v>
      </c>
      <c r="C68" s="19" t="s">
        <v>29</v>
      </c>
      <c r="D68" s="164"/>
      <c r="E68" s="164"/>
      <c r="F68" s="164">
        <v>1435</v>
      </c>
      <c r="G68" s="164"/>
      <c r="H68" s="164"/>
      <c r="I68" s="164"/>
      <c r="J68" s="164">
        <v>1772</v>
      </c>
      <c r="K68" s="164"/>
      <c r="L68" s="164">
        <f>IF(SUM(D68:K68)=0,"",SUM(D68:K68))</f>
        <v>3207</v>
      </c>
      <c r="M68" s="21"/>
      <c r="N68" s="26"/>
      <c r="O68" s="26"/>
      <c r="P68" s="26"/>
      <c r="Q68" s="43" t="s">
        <v>80</v>
      </c>
      <c r="R68" s="45"/>
      <c r="S68" s="130">
        <v>22551</v>
      </c>
      <c r="T68" s="45"/>
      <c r="U68" s="164"/>
    </row>
    <row r="69" spans="1:21" x14ac:dyDescent="0.25">
      <c r="A69" s="130">
        <v>123</v>
      </c>
      <c r="B69" s="153" t="s">
        <v>81</v>
      </c>
      <c r="C69" s="25" t="s">
        <v>31</v>
      </c>
      <c r="D69" s="164"/>
      <c r="E69" s="164"/>
      <c r="F69" s="164">
        <v>8</v>
      </c>
      <c r="G69" s="164"/>
      <c r="H69" s="164"/>
      <c r="I69" s="164"/>
      <c r="J69" s="164">
        <v>9</v>
      </c>
      <c r="K69" s="164"/>
      <c r="L69" s="164">
        <f>IF(SUM(D69:K69)=0,"",SUM(D69:K69))</f>
        <v>17</v>
      </c>
      <c r="M69" s="132">
        <f>IF(COUNTA(D69:K69)=0,"",COUNTA(D69:K69))</f>
        <v>2</v>
      </c>
      <c r="N69" s="187" t="s">
        <v>372</v>
      </c>
      <c r="O69" s="198"/>
      <c r="P69" s="198"/>
      <c r="Q69" s="31" t="s">
        <v>81</v>
      </c>
      <c r="R69" s="45"/>
      <c r="S69" s="130">
        <v>123</v>
      </c>
      <c r="T69" s="45"/>
      <c r="U69" s="164"/>
    </row>
    <row r="70" spans="1:21" x14ac:dyDescent="0.25">
      <c r="A70" s="157">
        <f>IF(A68="","",A68/A69)</f>
        <v>183.34146341463415</v>
      </c>
      <c r="B70" s="154" t="s">
        <v>82</v>
      </c>
      <c r="C70" s="25" t="s">
        <v>33</v>
      </c>
      <c r="D70" s="157"/>
      <c r="E70" s="157"/>
      <c r="F70" s="157">
        <f>IF(F68="","",F68/F69)</f>
        <v>179.375</v>
      </c>
      <c r="G70" s="157"/>
      <c r="H70" s="157"/>
      <c r="I70" s="160"/>
      <c r="J70" s="157">
        <f>IF(J68="","",J68/J69)</f>
        <v>196.88888888888889</v>
      </c>
      <c r="K70" s="160"/>
      <c r="L70" s="157">
        <f t="shared" ref="L70" si="17">IF(L68="","",L68/L69)</f>
        <v>188.64705882352942</v>
      </c>
      <c r="M70" s="29"/>
      <c r="N70" s="26"/>
      <c r="O70" s="26"/>
      <c r="P70" s="26"/>
      <c r="Q70" s="154" t="s">
        <v>82</v>
      </c>
      <c r="R70" s="45"/>
      <c r="S70" s="157">
        <f>IF(S68="","",S68/S69)</f>
        <v>183.34146341463415</v>
      </c>
      <c r="T70" s="45"/>
      <c r="U70" s="160">
        <f>L70-A70</f>
        <v>5.3055954088952717</v>
      </c>
    </row>
    <row r="71" spans="1:21" x14ac:dyDescent="0.25">
      <c r="A71" s="158">
        <v>22090</v>
      </c>
      <c r="B71" s="46" t="s">
        <v>80</v>
      </c>
      <c r="C71" s="19" t="s">
        <v>29</v>
      </c>
      <c r="D71" s="169"/>
      <c r="E71" s="164">
        <v>2762</v>
      </c>
      <c r="F71" s="164">
        <v>1331</v>
      </c>
      <c r="G71" s="164"/>
      <c r="H71" s="164"/>
      <c r="I71" s="164">
        <v>1462</v>
      </c>
      <c r="J71" s="164"/>
      <c r="K71" s="164"/>
      <c r="L71" s="164">
        <f>IF(SUM(D71:K71)=0,"",SUM(D71:K71))</f>
        <v>5555</v>
      </c>
      <c r="M71" s="21"/>
      <c r="N71" s="22"/>
      <c r="O71" s="22"/>
      <c r="P71" s="22"/>
      <c r="Q71" s="46" t="s">
        <v>80</v>
      </c>
      <c r="R71" s="45"/>
      <c r="S71" s="158">
        <v>22090</v>
      </c>
      <c r="T71" s="45"/>
      <c r="U71" s="164"/>
    </row>
    <row r="72" spans="1:21" x14ac:dyDescent="0.25">
      <c r="A72" s="158">
        <v>146</v>
      </c>
      <c r="B72" s="151" t="s">
        <v>83</v>
      </c>
      <c r="C72" s="25" t="s">
        <v>31</v>
      </c>
      <c r="D72" s="169"/>
      <c r="E72" s="164">
        <v>14</v>
      </c>
      <c r="F72" s="164">
        <v>8</v>
      </c>
      <c r="G72" s="164"/>
      <c r="H72" s="164"/>
      <c r="I72" s="164">
        <v>9</v>
      </c>
      <c r="J72" s="164"/>
      <c r="K72" s="164"/>
      <c r="L72" s="164">
        <f>IF(SUM(D72:K72)=0,"",SUM(D72:K72))</f>
        <v>31</v>
      </c>
      <c r="M72" s="132">
        <f>IF(COUNTA(D72:K72)=0,"",COUNTA(D72:K72))</f>
        <v>3</v>
      </c>
      <c r="N72" s="187" t="s">
        <v>370</v>
      </c>
      <c r="O72" s="187"/>
      <c r="P72" s="187"/>
      <c r="Q72" s="37" t="s">
        <v>83</v>
      </c>
      <c r="R72" s="45"/>
      <c r="S72" s="158">
        <v>146</v>
      </c>
      <c r="T72" s="45"/>
      <c r="U72" s="164"/>
    </row>
    <row r="73" spans="1:21" x14ac:dyDescent="0.25">
      <c r="A73" s="157">
        <f>IF(A71="","",A71/A72)</f>
        <v>151.30136986301369</v>
      </c>
      <c r="B73" s="152" t="s">
        <v>84</v>
      </c>
      <c r="C73" s="25" t="s">
        <v>33</v>
      </c>
      <c r="D73" s="160"/>
      <c r="E73" s="201">
        <f>IF(E71="","",E71/E72)</f>
        <v>197.28571428571428</v>
      </c>
      <c r="F73" s="157">
        <f>IF(F71="","",F71/F72)</f>
        <v>166.375</v>
      </c>
      <c r="G73" s="160"/>
      <c r="H73" s="160"/>
      <c r="I73" s="157">
        <f>IF(I71="","",I71/I72)</f>
        <v>162.44444444444446</v>
      </c>
      <c r="J73" s="160"/>
      <c r="K73" s="160"/>
      <c r="L73" s="157">
        <f t="shared" ref="L73" si="18">IF(L71="","",L71/L72)</f>
        <v>179.19354838709677</v>
      </c>
      <c r="M73" s="29"/>
      <c r="N73" s="26"/>
      <c r="O73" s="22"/>
      <c r="P73" s="22"/>
      <c r="Q73" s="152" t="s">
        <v>84</v>
      </c>
      <c r="R73" s="45"/>
      <c r="S73" s="157">
        <f>IF(S71="","",S71/S72)</f>
        <v>151.30136986301369</v>
      </c>
      <c r="T73" s="45"/>
      <c r="U73" s="188">
        <f>L73-A73</f>
        <v>27.892178524083079</v>
      </c>
    </row>
    <row r="74" spans="1:21" x14ac:dyDescent="0.25">
      <c r="A74" s="130">
        <v>9211</v>
      </c>
      <c r="B74" s="46" t="s">
        <v>85</v>
      </c>
      <c r="C74" s="19" t="s">
        <v>29</v>
      </c>
      <c r="D74" s="164">
        <v>2349</v>
      </c>
      <c r="E74" s="164"/>
      <c r="F74" s="164"/>
      <c r="G74" s="164"/>
      <c r="H74" s="164">
        <v>2272</v>
      </c>
      <c r="I74" s="164"/>
      <c r="J74" s="164"/>
      <c r="K74" s="164"/>
      <c r="L74" s="164">
        <f>IF(SUM(D74:K74)=0,"",SUM(D74:K74))</f>
        <v>4621</v>
      </c>
      <c r="M74" s="21"/>
      <c r="N74" s="45"/>
      <c r="O74" s="45"/>
      <c r="P74" s="45"/>
      <c r="Q74" s="46" t="s">
        <v>85</v>
      </c>
      <c r="R74" s="45"/>
      <c r="S74" s="130">
        <v>9211</v>
      </c>
      <c r="T74" s="45"/>
      <c r="U74" s="164"/>
    </row>
    <row r="75" spans="1:21" x14ac:dyDescent="0.25">
      <c r="A75" s="130">
        <v>61</v>
      </c>
      <c r="B75" s="151" t="s">
        <v>86</v>
      </c>
      <c r="C75" s="25" t="s">
        <v>31</v>
      </c>
      <c r="D75" s="164">
        <v>15</v>
      </c>
      <c r="E75" s="164"/>
      <c r="F75" s="164"/>
      <c r="G75" s="164"/>
      <c r="H75" s="164">
        <v>16</v>
      </c>
      <c r="I75" s="164"/>
      <c r="J75" s="164"/>
      <c r="K75" s="164"/>
      <c r="L75" s="164">
        <f>IF(SUM(D75:K75)=0,"",SUM(D75:K75))</f>
        <v>31</v>
      </c>
      <c r="M75" s="132">
        <f>IF(COUNTA(D75:K75)=0,"",COUNTA(D75:K75))</f>
        <v>2</v>
      </c>
      <c r="N75" s="191" t="s">
        <v>331</v>
      </c>
      <c r="O75" s="26"/>
      <c r="P75" s="26"/>
      <c r="Q75" s="37" t="s">
        <v>86</v>
      </c>
      <c r="R75" s="45"/>
      <c r="S75" s="130">
        <v>61</v>
      </c>
      <c r="T75" s="45"/>
      <c r="U75" s="164"/>
    </row>
    <row r="76" spans="1:21" x14ac:dyDescent="0.25">
      <c r="A76" s="157">
        <f>IF(A74="","",A74/A75)</f>
        <v>151</v>
      </c>
      <c r="B76" s="152" t="s">
        <v>87</v>
      </c>
      <c r="C76" s="25" t="s">
        <v>33</v>
      </c>
      <c r="D76" s="157">
        <f>IF(D74="","",D74/D75)</f>
        <v>156.6</v>
      </c>
      <c r="E76" s="157"/>
      <c r="F76" s="157"/>
      <c r="G76" s="160"/>
      <c r="H76" s="157">
        <f>IF(H74="","",H74/H75)</f>
        <v>142</v>
      </c>
      <c r="I76" s="160"/>
      <c r="J76" s="160"/>
      <c r="K76" s="160"/>
      <c r="L76" s="157">
        <f t="shared" ref="L76" si="19">IF(L74="","",L74/L75)</f>
        <v>149.06451612903226</v>
      </c>
      <c r="M76" s="29"/>
      <c r="N76" s="22"/>
      <c r="O76" s="22"/>
      <c r="P76" s="22"/>
      <c r="Q76" s="152" t="s">
        <v>87</v>
      </c>
      <c r="R76" s="45"/>
      <c r="S76" s="157">
        <f>IF(S74="","",S74/S75)</f>
        <v>151</v>
      </c>
      <c r="T76" s="45"/>
      <c r="U76" s="160">
        <f>L76-A76</f>
        <v>-1.9354838709677438</v>
      </c>
    </row>
    <row r="77" spans="1:21" x14ac:dyDescent="0.25">
      <c r="A77" s="158">
        <v>971</v>
      </c>
      <c r="B77" s="43" t="s">
        <v>88</v>
      </c>
      <c r="C77" s="19" t="s">
        <v>29</v>
      </c>
      <c r="D77" s="169"/>
      <c r="E77" s="164"/>
      <c r="F77" s="164"/>
      <c r="G77" s="164"/>
      <c r="H77" s="164"/>
      <c r="I77" s="164"/>
      <c r="J77" s="164"/>
      <c r="K77" s="164"/>
      <c r="L77" s="164" t="str">
        <f>IF(SUM(D77:K77)=0,"",SUM(D77:K77))</f>
        <v/>
      </c>
      <c r="M77" s="21"/>
      <c r="N77" s="32"/>
      <c r="O77" s="45"/>
      <c r="P77" s="45"/>
      <c r="Q77" s="43" t="s">
        <v>88</v>
      </c>
      <c r="R77" s="45"/>
      <c r="S77" s="158">
        <v>971</v>
      </c>
      <c r="T77" s="45"/>
      <c r="U77" s="164"/>
    </row>
    <row r="78" spans="1:21" x14ac:dyDescent="0.25">
      <c r="A78" s="158">
        <v>6</v>
      </c>
      <c r="B78" s="153" t="s">
        <v>89</v>
      </c>
      <c r="C78" s="25" t="s">
        <v>31</v>
      </c>
      <c r="D78" s="169"/>
      <c r="E78" s="164"/>
      <c r="F78" s="164"/>
      <c r="G78" s="164"/>
      <c r="H78" s="164"/>
      <c r="I78" s="164"/>
      <c r="J78" s="164"/>
      <c r="K78" s="164"/>
      <c r="L78" s="164" t="str">
        <f>IF(SUM(D78:K78)=0,"",SUM(D78:K78))</f>
        <v/>
      </c>
      <c r="M78" s="132" t="str">
        <f>IF(COUNTA(D78:K78)=0,"",COUNTA(D78:K78))</f>
        <v/>
      </c>
      <c r="N78" s="26"/>
      <c r="O78" s="26"/>
      <c r="P78" s="26"/>
      <c r="Q78" s="31" t="s">
        <v>89</v>
      </c>
      <c r="R78" s="45"/>
      <c r="S78" s="158">
        <v>6</v>
      </c>
      <c r="T78" s="45"/>
      <c r="U78" s="164"/>
    </row>
    <row r="79" spans="1:21" x14ac:dyDescent="0.25">
      <c r="A79" s="157">
        <f>IF(A77="","",A77/A78)</f>
        <v>161.83333333333334</v>
      </c>
      <c r="B79" s="154" t="s">
        <v>90</v>
      </c>
      <c r="C79" s="25" t="s">
        <v>33</v>
      </c>
      <c r="D79" s="160"/>
      <c r="E79" s="160"/>
      <c r="F79" s="160"/>
      <c r="G79" s="160"/>
      <c r="H79" s="160"/>
      <c r="I79" s="160"/>
      <c r="J79" s="160"/>
      <c r="K79" s="160"/>
      <c r="L79" s="157" t="str">
        <f t="shared" ref="L79" si="20">IF(L77="","",L77/L78)</f>
        <v/>
      </c>
      <c r="M79" s="29"/>
      <c r="N79" s="26"/>
      <c r="O79" s="26"/>
      <c r="P79" s="26"/>
      <c r="Q79" s="154" t="s">
        <v>90</v>
      </c>
      <c r="R79" s="45"/>
      <c r="S79" s="157">
        <f>IF(S77="","",S77/S78)</f>
        <v>161.83333333333334</v>
      </c>
      <c r="T79" s="45"/>
      <c r="U79" s="160"/>
    </row>
    <row r="80" spans="1:21" x14ac:dyDescent="0.25">
      <c r="A80" s="158">
        <v>5625</v>
      </c>
      <c r="B80" s="43" t="s">
        <v>91</v>
      </c>
      <c r="C80" s="19" t="s">
        <v>29</v>
      </c>
      <c r="D80" s="169"/>
      <c r="E80" s="164"/>
      <c r="F80" s="164">
        <v>1516</v>
      </c>
      <c r="G80" s="164"/>
      <c r="H80" s="164"/>
      <c r="I80" s="164"/>
      <c r="J80" s="164"/>
      <c r="K80" s="164"/>
      <c r="L80" s="164">
        <f>IF(SUM(D80:K80)=0,"",SUM(D80:K80))</f>
        <v>1516</v>
      </c>
      <c r="M80" s="21"/>
      <c r="N80" s="22"/>
      <c r="O80" s="22"/>
      <c r="P80" s="22"/>
      <c r="Q80" s="43" t="s">
        <v>91</v>
      </c>
      <c r="R80" s="45"/>
      <c r="S80" s="158">
        <v>5625</v>
      </c>
      <c r="T80" s="45"/>
      <c r="U80" s="164"/>
    </row>
    <row r="81" spans="1:21" x14ac:dyDescent="0.25">
      <c r="A81" s="158">
        <v>31</v>
      </c>
      <c r="B81" s="153" t="s">
        <v>92</v>
      </c>
      <c r="C81" s="25" t="s">
        <v>31</v>
      </c>
      <c r="D81" s="169"/>
      <c r="E81" s="164"/>
      <c r="F81" s="164">
        <v>8</v>
      </c>
      <c r="G81" s="164"/>
      <c r="H81" s="164"/>
      <c r="I81" s="164"/>
      <c r="J81" s="164"/>
      <c r="K81" s="164"/>
      <c r="L81" s="164">
        <f>IF(SUM(D81:K81)=0,"",SUM(D81:K81))</f>
        <v>8</v>
      </c>
      <c r="M81" s="132">
        <f>IF(COUNTA(D81:K81)=0,"",COUNTA(D81:K81))</f>
        <v>1</v>
      </c>
      <c r="N81" s="191" t="s">
        <v>316</v>
      </c>
      <c r="O81" s="191"/>
      <c r="P81" s="191"/>
      <c r="Q81" s="31" t="s">
        <v>92</v>
      </c>
      <c r="R81" s="45"/>
      <c r="S81" s="158">
        <v>31</v>
      </c>
      <c r="T81" s="45"/>
      <c r="U81" s="164"/>
    </row>
    <row r="82" spans="1:21" x14ac:dyDescent="0.25">
      <c r="A82" s="157">
        <f>IF(A80="","",A80/A81)</f>
        <v>181.45161290322579</v>
      </c>
      <c r="B82" s="154" t="s">
        <v>93</v>
      </c>
      <c r="C82" s="25" t="s">
        <v>33</v>
      </c>
      <c r="D82" s="160"/>
      <c r="E82" s="160"/>
      <c r="F82" s="157">
        <f>IF(F80="","",F80/F81)</f>
        <v>189.5</v>
      </c>
      <c r="G82" s="160"/>
      <c r="H82" s="160"/>
      <c r="I82" s="160"/>
      <c r="J82" s="160"/>
      <c r="K82" s="160"/>
      <c r="L82" s="157">
        <f t="shared" ref="L82" si="21">IF(L80="","",L80/L81)</f>
        <v>189.5</v>
      </c>
      <c r="M82" s="29"/>
      <c r="N82" s="26"/>
      <c r="O82" s="26"/>
      <c r="P82" s="26"/>
      <c r="Q82" s="154" t="s">
        <v>93</v>
      </c>
      <c r="R82" s="45"/>
      <c r="S82" s="157">
        <f>IF(S80="","",S80/S81)</f>
        <v>181.45161290322579</v>
      </c>
      <c r="T82" s="45"/>
      <c r="U82" s="160">
        <f>L82-A82</f>
        <v>8.0483870967742064</v>
      </c>
    </row>
    <row r="83" spans="1:21" x14ac:dyDescent="0.25">
      <c r="A83" s="130">
        <v>5017</v>
      </c>
      <c r="B83" s="46" t="s">
        <v>94</v>
      </c>
      <c r="C83" s="19" t="s">
        <v>29</v>
      </c>
      <c r="D83" s="169"/>
      <c r="E83" s="164"/>
      <c r="F83" s="164"/>
      <c r="G83" s="164"/>
      <c r="H83" s="164"/>
      <c r="I83" s="164"/>
      <c r="J83" s="164"/>
      <c r="K83" s="164"/>
      <c r="L83" s="164" t="str">
        <f>IF(SUM(D83:K83)=0,"",SUM(D83:K83))</f>
        <v/>
      </c>
      <c r="M83" s="21"/>
      <c r="N83" s="45"/>
      <c r="O83" s="45"/>
      <c r="P83" s="45"/>
      <c r="Q83" s="46" t="s">
        <v>94</v>
      </c>
      <c r="R83" s="45"/>
      <c r="S83" s="130">
        <v>5017</v>
      </c>
      <c r="T83" s="45"/>
      <c r="U83" s="164"/>
    </row>
    <row r="84" spans="1:21" x14ac:dyDescent="0.25">
      <c r="A84" s="130">
        <v>30</v>
      </c>
      <c r="B84" s="151" t="s">
        <v>95</v>
      </c>
      <c r="C84" s="25" t="s">
        <v>31</v>
      </c>
      <c r="D84" s="169"/>
      <c r="E84" s="164"/>
      <c r="F84" s="164"/>
      <c r="G84" s="164"/>
      <c r="H84" s="164"/>
      <c r="I84" s="164"/>
      <c r="J84" s="164"/>
      <c r="K84" s="164"/>
      <c r="L84" s="164" t="str">
        <f>IF(SUM(D84:K84)=0,"",SUM(D84:K84))</f>
        <v/>
      </c>
      <c r="M84" s="132" t="str">
        <f>IF(COUNTA(D84:K84)=0,"",COUNTA(D84:K84))</f>
        <v/>
      </c>
      <c r="N84" s="26"/>
      <c r="O84" s="26"/>
      <c r="P84" s="26"/>
      <c r="Q84" s="37" t="s">
        <v>95</v>
      </c>
      <c r="R84" s="45"/>
      <c r="S84" s="130">
        <v>30</v>
      </c>
      <c r="T84" s="45"/>
      <c r="U84" s="164"/>
    </row>
    <row r="85" spans="1:21" x14ac:dyDescent="0.25">
      <c r="A85" s="157">
        <f>IF(A83="","",A83/A84)</f>
        <v>167.23333333333332</v>
      </c>
      <c r="B85" s="152" t="s">
        <v>96</v>
      </c>
      <c r="C85" s="25" t="s">
        <v>33</v>
      </c>
      <c r="D85" s="160"/>
      <c r="E85" s="160"/>
      <c r="F85" s="160"/>
      <c r="G85" s="160"/>
      <c r="H85" s="160"/>
      <c r="I85" s="160"/>
      <c r="J85" s="160"/>
      <c r="K85" s="160"/>
      <c r="L85" s="157" t="str">
        <f t="shared" ref="L85" si="22">IF(L83="","",L83/L84)</f>
        <v/>
      </c>
      <c r="M85" s="29"/>
      <c r="N85" s="26"/>
      <c r="O85" s="26"/>
      <c r="P85" s="26"/>
      <c r="Q85" s="152" t="s">
        <v>96</v>
      </c>
      <c r="R85" s="45"/>
      <c r="S85" s="157">
        <f>IF(S83="","",S83/S84)</f>
        <v>167.23333333333332</v>
      </c>
      <c r="T85" s="45"/>
      <c r="U85" s="160"/>
    </row>
    <row r="86" spans="1:21" x14ac:dyDescent="0.25">
      <c r="A86" s="130">
        <v>6782</v>
      </c>
      <c r="B86" s="43" t="s">
        <v>97</v>
      </c>
      <c r="C86" s="19" t="s">
        <v>29</v>
      </c>
      <c r="D86" s="169"/>
      <c r="E86" s="164"/>
      <c r="F86" s="164"/>
      <c r="G86" s="164"/>
      <c r="H86" s="164"/>
      <c r="I86" s="164"/>
      <c r="J86" s="164"/>
      <c r="K86" s="164"/>
      <c r="L86" s="164" t="str">
        <f>IF(SUM(D86:K86)=0,"",SUM(D86:K86))</f>
        <v/>
      </c>
      <c r="M86" s="21"/>
      <c r="N86" s="26"/>
      <c r="O86" s="26"/>
      <c r="P86" s="26"/>
      <c r="Q86" s="43" t="s">
        <v>97</v>
      </c>
      <c r="R86" s="45"/>
      <c r="S86" s="130">
        <v>6782</v>
      </c>
      <c r="T86" s="45"/>
      <c r="U86" s="169"/>
    </row>
    <row r="87" spans="1:21" x14ac:dyDescent="0.25">
      <c r="A87" s="132">
        <v>41</v>
      </c>
      <c r="B87" s="153" t="s">
        <v>98</v>
      </c>
      <c r="C87" s="25" t="s">
        <v>31</v>
      </c>
      <c r="D87" s="169"/>
      <c r="E87" s="164"/>
      <c r="F87" s="164"/>
      <c r="G87" s="164"/>
      <c r="H87" s="164"/>
      <c r="I87" s="164"/>
      <c r="J87" s="164"/>
      <c r="K87" s="164"/>
      <c r="L87" s="164" t="str">
        <f>IF(SUM(D87:K87)=0,"",SUM(D87:K87))</f>
        <v/>
      </c>
      <c r="M87" s="132" t="str">
        <f>IF(COUNTA(D87:K87)=0,"",COUNTA(D87:K87))</f>
        <v/>
      </c>
      <c r="N87" s="26"/>
      <c r="O87" s="26"/>
      <c r="P87" s="26"/>
      <c r="Q87" s="31" t="s">
        <v>98</v>
      </c>
      <c r="R87" s="45"/>
      <c r="S87" s="132">
        <v>41</v>
      </c>
      <c r="T87" s="45"/>
      <c r="U87" s="164"/>
    </row>
    <row r="88" spans="1:21" x14ac:dyDescent="0.25">
      <c r="A88" s="157">
        <f>IF(A86="","",A86/A87)</f>
        <v>165.41463414634146</v>
      </c>
      <c r="B88" s="154" t="s">
        <v>99</v>
      </c>
      <c r="C88" s="25" t="s">
        <v>33</v>
      </c>
      <c r="D88" s="160"/>
      <c r="E88" s="160"/>
      <c r="F88" s="160"/>
      <c r="G88" s="160"/>
      <c r="H88" s="160"/>
      <c r="I88" s="160"/>
      <c r="J88" s="160"/>
      <c r="K88" s="160"/>
      <c r="L88" s="157" t="str">
        <f t="shared" ref="L88" si="23">IF(L86="","",L86/L87)</f>
        <v/>
      </c>
      <c r="M88" s="29"/>
      <c r="N88" s="26"/>
      <c r="O88" s="26"/>
      <c r="P88" s="26"/>
      <c r="Q88" s="154" t="s">
        <v>99</v>
      </c>
      <c r="R88" s="45"/>
      <c r="S88" s="157">
        <f>IF(S86="","",S86/S87)</f>
        <v>165.41463414634146</v>
      </c>
      <c r="T88" s="45"/>
      <c r="U88" s="160"/>
    </row>
    <row r="89" spans="1:21" x14ac:dyDescent="0.25">
      <c r="A89" s="158">
        <v>9650</v>
      </c>
      <c r="B89" s="46" t="s">
        <v>100</v>
      </c>
      <c r="C89" s="19" t="s">
        <v>29</v>
      </c>
      <c r="D89" s="169"/>
      <c r="E89" s="164"/>
      <c r="F89" s="164">
        <v>1240</v>
      </c>
      <c r="G89" s="164"/>
      <c r="H89" s="164"/>
      <c r="I89" s="164">
        <v>1326</v>
      </c>
      <c r="J89" s="164"/>
      <c r="K89" s="164"/>
      <c r="L89" s="164">
        <f>IF(SUM(D89:K89)=0,"",SUM(D89:K89))</f>
        <v>2566</v>
      </c>
      <c r="M89" s="21"/>
      <c r="N89" s="26"/>
      <c r="O89" s="26"/>
      <c r="P89" s="26"/>
      <c r="Q89" s="46" t="s">
        <v>100</v>
      </c>
      <c r="R89" s="45"/>
      <c r="S89" s="158">
        <v>9650</v>
      </c>
      <c r="T89" s="45"/>
      <c r="U89" s="164"/>
    </row>
    <row r="90" spans="1:21" x14ac:dyDescent="0.25">
      <c r="A90" s="158">
        <v>70</v>
      </c>
      <c r="B90" s="151" t="s">
        <v>101</v>
      </c>
      <c r="C90" s="25" t="s">
        <v>31</v>
      </c>
      <c r="D90" s="169"/>
      <c r="E90" s="164"/>
      <c r="F90" s="164">
        <v>8</v>
      </c>
      <c r="G90" s="164"/>
      <c r="H90" s="164"/>
      <c r="I90" s="164">
        <v>9</v>
      </c>
      <c r="J90" s="164"/>
      <c r="K90" s="164"/>
      <c r="L90" s="164">
        <f>IF(SUM(D90:K90)=0,"",SUM(D90:K90))</f>
        <v>17</v>
      </c>
      <c r="M90" s="132">
        <f>IF(COUNTA(D90:K90)=0,"",COUNTA(D90:K90))</f>
        <v>2</v>
      </c>
      <c r="N90" s="187" t="s">
        <v>344</v>
      </c>
      <c r="O90" s="187"/>
      <c r="P90" s="187"/>
      <c r="Q90" s="37" t="s">
        <v>101</v>
      </c>
      <c r="R90" s="45"/>
      <c r="S90" s="158">
        <v>70</v>
      </c>
      <c r="T90" s="45"/>
      <c r="U90" s="164"/>
    </row>
    <row r="91" spans="1:21" x14ac:dyDescent="0.25">
      <c r="A91" s="157">
        <f>IF(A89="","",A89/A90)</f>
        <v>137.85714285714286</v>
      </c>
      <c r="B91" s="152" t="s">
        <v>102</v>
      </c>
      <c r="C91" s="25" t="s">
        <v>33</v>
      </c>
      <c r="D91" s="160"/>
      <c r="E91" s="160"/>
      <c r="F91" s="157">
        <f>IF(F89="","",F89/F90)</f>
        <v>155</v>
      </c>
      <c r="G91" s="160"/>
      <c r="H91" s="160"/>
      <c r="I91" s="157">
        <f>IF(I89="","",I89/I90)</f>
        <v>147.33333333333334</v>
      </c>
      <c r="J91" s="160"/>
      <c r="K91" s="160"/>
      <c r="L91" s="157">
        <f t="shared" ref="L91" si="24">IF(L89="","",L89/L90)</f>
        <v>150.94117647058823</v>
      </c>
      <c r="M91" s="29"/>
      <c r="N91" s="191"/>
      <c r="O91" s="191"/>
      <c r="P91" s="191"/>
      <c r="Q91" s="152" t="s">
        <v>102</v>
      </c>
      <c r="R91" s="45"/>
      <c r="S91" s="157">
        <f>IF(S89="","",S89/S90)</f>
        <v>137.85714285714286</v>
      </c>
      <c r="T91" s="45"/>
      <c r="U91" s="160">
        <f>L91-A91</f>
        <v>13.084033613445371</v>
      </c>
    </row>
    <row r="92" spans="1:21" x14ac:dyDescent="0.25">
      <c r="A92" s="132">
        <v>13697</v>
      </c>
      <c r="B92" s="46" t="s">
        <v>103</v>
      </c>
      <c r="C92" s="19" t="s">
        <v>29</v>
      </c>
      <c r="D92" s="158"/>
      <c r="E92" s="164"/>
      <c r="F92" s="164"/>
      <c r="G92" s="164"/>
      <c r="H92" s="164"/>
      <c r="I92" s="164"/>
      <c r="J92" s="164"/>
      <c r="K92" s="164"/>
      <c r="L92" s="164" t="str">
        <f>IF(SUM(D92:K92)=0,"",SUM(D92:K92))</f>
        <v/>
      </c>
      <c r="M92" s="21"/>
      <c r="N92" s="26"/>
      <c r="O92" s="26"/>
      <c r="P92" s="26"/>
      <c r="Q92" s="46" t="s">
        <v>103</v>
      </c>
      <c r="R92" s="45"/>
      <c r="S92" s="132">
        <v>13697</v>
      </c>
      <c r="T92" s="45"/>
      <c r="U92" s="164"/>
    </row>
    <row r="93" spans="1:21" x14ac:dyDescent="0.25">
      <c r="A93" s="132">
        <v>89</v>
      </c>
      <c r="B93" s="151" t="s">
        <v>104</v>
      </c>
      <c r="C93" s="25" t="s">
        <v>31</v>
      </c>
      <c r="D93" s="164"/>
      <c r="E93" s="164"/>
      <c r="F93" s="164"/>
      <c r="G93" s="164"/>
      <c r="H93" s="164"/>
      <c r="I93" s="164"/>
      <c r="J93" s="164"/>
      <c r="K93" s="164"/>
      <c r="L93" s="164" t="str">
        <f>IF(SUM(D93:K93)=0,"",SUM(D93:K93))</f>
        <v/>
      </c>
      <c r="M93" s="132" t="str">
        <f>IF(COUNTA(D93:K93)=0,"",COUNTA(D93:K93))</f>
        <v/>
      </c>
      <c r="N93" s="26"/>
      <c r="O93" s="26"/>
      <c r="P93" s="26"/>
      <c r="Q93" s="37" t="s">
        <v>104</v>
      </c>
      <c r="R93" s="45"/>
      <c r="S93" s="132">
        <v>89</v>
      </c>
      <c r="T93" s="45"/>
      <c r="U93" s="164"/>
    </row>
    <row r="94" spans="1:21" x14ac:dyDescent="0.25">
      <c r="A94" s="157">
        <f>IF(A92="","",A92/A93)</f>
        <v>153.89887640449439</v>
      </c>
      <c r="B94" s="152" t="s">
        <v>105</v>
      </c>
      <c r="C94" s="25" t="s">
        <v>33</v>
      </c>
      <c r="D94" s="160"/>
      <c r="E94" s="160"/>
      <c r="F94" s="160"/>
      <c r="G94" s="160"/>
      <c r="H94" s="160"/>
      <c r="I94" s="160"/>
      <c r="J94" s="160"/>
      <c r="K94" s="160"/>
      <c r="L94" s="157" t="str">
        <f t="shared" ref="L94" si="25">IF(L92="","",L92/L93)</f>
        <v/>
      </c>
      <c r="M94" s="29"/>
      <c r="N94" s="26"/>
      <c r="O94" s="26"/>
      <c r="P94" s="26"/>
      <c r="Q94" s="152" t="s">
        <v>105</v>
      </c>
      <c r="R94" s="45"/>
      <c r="S94" s="157">
        <f>IF(S92="","",S92/S93)</f>
        <v>153.89887640449439</v>
      </c>
      <c r="T94" s="45"/>
      <c r="U94" s="181" t="e">
        <f>L94-A94</f>
        <v>#VALUE!</v>
      </c>
    </row>
    <row r="95" spans="1:21" x14ac:dyDescent="0.25">
      <c r="A95" s="130">
        <v>12268</v>
      </c>
      <c r="B95" s="46" t="s">
        <v>106</v>
      </c>
      <c r="C95" s="19" t="s">
        <v>29</v>
      </c>
      <c r="D95" s="164">
        <v>2227</v>
      </c>
      <c r="E95" s="164"/>
      <c r="F95" s="164">
        <v>1352</v>
      </c>
      <c r="G95" s="164"/>
      <c r="H95" s="164"/>
      <c r="I95" s="164"/>
      <c r="J95" s="164">
        <v>1476</v>
      </c>
      <c r="K95" s="164"/>
      <c r="L95" s="164">
        <f>IF(SUM(D95:K95)=0,"",SUM(D95:K95))</f>
        <v>5055</v>
      </c>
      <c r="M95" s="21"/>
      <c r="N95" s="26"/>
      <c r="O95" s="26"/>
      <c r="P95" s="26"/>
      <c r="Q95" s="46" t="s">
        <v>106</v>
      </c>
      <c r="R95" s="45"/>
      <c r="S95" s="130">
        <v>12268</v>
      </c>
      <c r="T95" s="45"/>
      <c r="U95" s="164"/>
    </row>
    <row r="96" spans="1:21" x14ac:dyDescent="0.25">
      <c r="A96" s="130">
        <v>73</v>
      </c>
      <c r="B96" s="151" t="s">
        <v>107</v>
      </c>
      <c r="C96" s="25" t="s">
        <v>31</v>
      </c>
      <c r="D96" s="164">
        <v>15</v>
      </c>
      <c r="E96" s="164"/>
      <c r="F96" s="164">
        <v>8</v>
      </c>
      <c r="G96" s="164"/>
      <c r="H96" s="164"/>
      <c r="I96" s="164"/>
      <c r="J96" s="164">
        <v>9</v>
      </c>
      <c r="K96" s="164"/>
      <c r="L96" s="164">
        <f>IF(SUM(D96:K96)=0,"",SUM(D96:K96))</f>
        <v>32</v>
      </c>
      <c r="M96" s="132">
        <f>IF(COUNTA(D96:K96)=0,"",COUNTA(D96:K96))</f>
        <v>3</v>
      </c>
      <c r="N96" s="187" t="s">
        <v>369</v>
      </c>
      <c r="O96" s="187"/>
      <c r="P96" s="187"/>
      <c r="Q96" s="37" t="s">
        <v>107</v>
      </c>
      <c r="R96" s="45"/>
      <c r="S96" s="130">
        <v>73</v>
      </c>
      <c r="T96" s="45"/>
      <c r="U96" s="164"/>
    </row>
    <row r="97" spans="1:21" x14ac:dyDescent="0.25">
      <c r="A97" s="157">
        <f>IF(A95="","",A95/A96)</f>
        <v>168.05479452054794</v>
      </c>
      <c r="B97" s="152" t="s">
        <v>108</v>
      </c>
      <c r="C97" s="25" t="s">
        <v>33</v>
      </c>
      <c r="D97" s="157">
        <f>IF(D95="","",D95/D96)</f>
        <v>148.46666666666667</v>
      </c>
      <c r="E97" s="160"/>
      <c r="F97" s="157">
        <f>IF(F95="","",F95/F96)</f>
        <v>169</v>
      </c>
      <c r="G97" s="160"/>
      <c r="H97" s="160"/>
      <c r="I97" s="160"/>
      <c r="J97" s="157">
        <f>IF(J95="","",J95/J96)</f>
        <v>164</v>
      </c>
      <c r="K97" s="160"/>
      <c r="L97" s="157">
        <f t="shared" ref="L97" si="26">IF(L95="","",L95/L96)</f>
        <v>157.96875</v>
      </c>
      <c r="M97" s="29"/>
      <c r="N97" s="26"/>
      <c r="O97" s="26"/>
      <c r="P97" s="26"/>
      <c r="Q97" s="152" t="s">
        <v>108</v>
      </c>
      <c r="R97" s="45"/>
      <c r="S97" s="157">
        <f>IF(S95="","",S95/S96)</f>
        <v>168.05479452054794</v>
      </c>
      <c r="T97" s="45"/>
      <c r="U97" s="160">
        <f>L97-A97</f>
        <v>-10.086044520547944</v>
      </c>
    </row>
    <row r="98" spans="1:21" x14ac:dyDescent="0.25">
      <c r="A98" s="158">
        <v>31460</v>
      </c>
      <c r="B98" s="43" t="s">
        <v>106</v>
      </c>
      <c r="C98" s="19" t="s">
        <v>29</v>
      </c>
      <c r="D98" s="164">
        <v>2796</v>
      </c>
      <c r="E98" s="164">
        <v>2739</v>
      </c>
      <c r="F98" s="164">
        <v>1513</v>
      </c>
      <c r="G98" s="164"/>
      <c r="H98" s="164"/>
      <c r="I98" s="164"/>
      <c r="J98" s="164"/>
      <c r="K98" s="164">
        <v>1437</v>
      </c>
      <c r="L98" s="164">
        <f>IF(SUM(D98:K98)=0,"",SUM(D98:K98))</f>
        <v>8485</v>
      </c>
      <c r="M98" s="21"/>
      <c r="N98" s="22"/>
      <c r="O98" s="23"/>
      <c r="P98" s="23"/>
      <c r="Q98" s="43" t="s">
        <v>106</v>
      </c>
      <c r="R98" s="45"/>
      <c r="S98" s="158">
        <v>31460</v>
      </c>
      <c r="T98" s="45"/>
      <c r="U98" s="164"/>
    </row>
    <row r="99" spans="1:21" x14ac:dyDescent="0.25">
      <c r="A99" s="158">
        <v>164</v>
      </c>
      <c r="B99" s="153" t="s">
        <v>109</v>
      </c>
      <c r="C99" s="25" t="s">
        <v>31</v>
      </c>
      <c r="D99" s="164">
        <v>15</v>
      </c>
      <c r="E99" s="164">
        <v>14</v>
      </c>
      <c r="F99" s="164">
        <v>8</v>
      </c>
      <c r="G99" s="164"/>
      <c r="H99" s="164"/>
      <c r="I99" s="164"/>
      <c r="J99" s="164"/>
      <c r="K99" s="164">
        <v>8</v>
      </c>
      <c r="L99" s="164">
        <f>IF(SUM(D99:K99)=0,"",SUM(D99:K99))</f>
        <v>45</v>
      </c>
      <c r="M99" s="132">
        <f>IF(COUNTA(D99:K99)=0,"",COUNTA(D99:K99))</f>
        <v>4</v>
      </c>
      <c r="N99" s="187" t="s">
        <v>352</v>
      </c>
      <c r="O99" s="187"/>
      <c r="P99" s="187"/>
      <c r="Q99" s="31" t="s">
        <v>109</v>
      </c>
      <c r="R99" s="45"/>
      <c r="S99" s="158">
        <v>164</v>
      </c>
      <c r="T99" s="45"/>
      <c r="U99" s="164"/>
    </row>
    <row r="100" spans="1:21" x14ac:dyDescent="0.25">
      <c r="A100" s="157">
        <f>IF(A98="","",A98/A99)</f>
        <v>191.82926829268294</v>
      </c>
      <c r="B100" s="154" t="s">
        <v>110</v>
      </c>
      <c r="C100" s="25" t="s">
        <v>33</v>
      </c>
      <c r="D100" s="157">
        <f>IF(D98="","",D98/D99)</f>
        <v>186.4</v>
      </c>
      <c r="E100" s="157">
        <f>IF(E98="","",E98/E99)</f>
        <v>195.64285714285714</v>
      </c>
      <c r="F100" s="157">
        <f>IF(F98="","",F98/F99)</f>
        <v>189.125</v>
      </c>
      <c r="G100" s="160"/>
      <c r="H100" s="160"/>
      <c r="I100" s="157"/>
      <c r="J100" s="157"/>
      <c r="K100" s="157">
        <f>IF(K98="","",K98/K99)</f>
        <v>179.625</v>
      </c>
      <c r="L100" s="157">
        <f t="shared" ref="L100" si="27">IF(L98="","",L98/L99)</f>
        <v>188.55555555555554</v>
      </c>
      <c r="M100" s="29"/>
      <c r="N100" s="47"/>
      <c r="O100" s="48"/>
      <c r="P100" s="49"/>
      <c r="Q100" s="154" t="s">
        <v>110</v>
      </c>
      <c r="R100" s="45"/>
      <c r="S100" s="157">
        <f>IF(S98="","",S98/S99)</f>
        <v>191.82926829268294</v>
      </c>
      <c r="T100" s="45"/>
      <c r="U100" s="160">
        <f>L100-A100</f>
        <v>-3.2737127371273971</v>
      </c>
    </row>
    <row r="101" spans="1:21" x14ac:dyDescent="0.25">
      <c r="A101" s="130">
        <v>32333</v>
      </c>
      <c r="B101" s="46" t="s">
        <v>106</v>
      </c>
      <c r="C101" s="19" t="s">
        <v>29</v>
      </c>
      <c r="D101" s="164"/>
      <c r="E101" s="164">
        <v>2439</v>
      </c>
      <c r="F101" s="164">
        <v>1498</v>
      </c>
      <c r="G101" s="164"/>
      <c r="H101" s="164"/>
      <c r="I101" s="164"/>
      <c r="J101" s="164">
        <v>1686</v>
      </c>
      <c r="K101" s="164"/>
      <c r="L101" s="164">
        <f>IF(SUM(D101:K101)=0,"",SUM(D101:K101))</f>
        <v>5623</v>
      </c>
      <c r="M101" s="21"/>
      <c r="N101" s="45"/>
      <c r="O101" s="45"/>
      <c r="P101" s="45"/>
      <c r="Q101" s="46" t="s">
        <v>106</v>
      </c>
      <c r="R101" s="45"/>
      <c r="S101" s="130">
        <v>32333</v>
      </c>
      <c r="T101" s="45"/>
      <c r="U101" s="164"/>
    </row>
    <row r="102" spans="1:21" x14ac:dyDescent="0.25">
      <c r="A102" s="130">
        <v>185</v>
      </c>
      <c r="B102" s="151" t="s">
        <v>111</v>
      </c>
      <c r="C102" s="25" t="s">
        <v>31</v>
      </c>
      <c r="D102" s="164"/>
      <c r="E102" s="164">
        <v>14</v>
      </c>
      <c r="F102" s="164">
        <v>8</v>
      </c>
      <c r="G102" s="164"/>
      <c r="H102" s="164"/>
      <c r="I102" s="164"/>
      <c r="J102" s="164">
        <v>9</v>
      </c>
      <c r="K102" s="164"/>
      <c r="L102" s="164">
        <f>IF(SUM(D102:K102)=0,"",SUM(D102:K102))</f>
        <v>31</v>
      </c>
      <c r="M102" s="132">
        <f>IF(COUNTA(D102:K102)=0,"",COUNTA(D102:K102))</f>
        <v>3</v>
      </c>
      <c r="N102" s="187" t="s">
        <v>368</v>
      </c>
      <c r="O102" s="187"/>
      <c r="P102" s="187"/>
      <c r="Q102" s="37" t="s">
        <v>111</v>
      </c>
      <c r="R102" s="45"/>
      <c r="S102" s="130">
        <v>185</v>
      </c>
      <c r="T102" s="45"/>
      <c r="U102" s="164"/>
    </row>
    <row r="103" spans="1:21" x14ac:dyDescent="0.25">
      <c r="A103" s="157">
        <f>IF(A101="","",A101/A102)</f>
        <v>174.77297297297298</v>
      </c>
      <c r="B103" s="152" t="s">
        <v>112</v>
      </c>
      <c r="C103" s="25" t="s">
        <v>33</v>
      </c>
      <c r="D103" s="157"/>
      <c r="E103" s="157">
        <f>IF(E101="","",E101/E102)</f>
        <v>174.21428571428572</v>
      </c>
      <c r="F103" s="157">
        <f>IF(F101="","",F101/F102)</f>
        <v>187.25</v>
      </c>
      <c r="G103" s="160"/>
      <c r="H103" s="160"/>
      <c r="I103" s="160"/>
      <c r="J103" s="157">
        <f>IF(J101="","",J101/J102)</f>
        <v>187.33333333333334</v>
      </c>
      <c r="K103" s="160"/>
      <c r="L103" s="157">
        <f t="shared" ref="L103" si="28">IF(L101="","",L101/L102)</f>
        <v>181.38709677419354</v>
      </c>
      <c r="M103" s="29"/>
      <c r="N103" s="191"/>
      <c r="O103" s="191"/>
      <c r="P103" s="191"/>
      <c r="Q103" s="152" t="s">
        <v>112</v>
      </c>
      <c r="R103" s="45"/>
      <c r="S103" s="157">
        <f>IF(S101="","",S101/S102)</f>
        <v>174.77297297297298</v>
      </c>
      <c r="T103" s="45"/>
      <c r="U103" s="160">
        <f>L103-A103</f>
        <v>6.6141238012205577</v>
      </c>
    </row>
    <row r="104" spans="1:21" x14ac:dyDescent="0.25">
      <c r="A104" s="130">
        <v>8794</v>
      </c>
      <c r="B104" s="46" t="s">
        <v>113</v>
      </c>
      <c r="C104" s="19" t="s">
        <v>29</v>
      </c>
      <c r="D104" s="169"/>
      <c r="E104" s="164"/>
      <c r="F104" s="164"/>
      <c r="G104" s="164"/>
      <c r="H104" s="164"/>
      <c r="I104" s="164"/>
      <c r="J104" s="164"/>
      <c r="K104" s="164">
        <v>2456</v>
      </c>
      <c r="L104" s="164">
        <f>IF(SUM(D104:K104)=0,"",SUM(D104:K104))</f>
        <v>2456</v>
      </c>
      <c r="M104" s="21"/>
      <c r="N104" s="26"/>
      <c r="O104" s="26"/>
      <c r="P104" s="26"/>
      <c r="Q104" s="46" t="s">
        <v>113</v>
      </c>
      <c r="R104" s="45"/>
      <c r="S104" s="130">
        <v>8794</v>
      </c>
      <c r="T104" s="45"/>
      <c r="U104" s="164"/>
    </row>
    <row r="105" spans="1:21" x14ac:dyDescent="0.25">
      <c r="A105" s="130">
        <v>51</v>
      </c>
      <c r="B105" s="151" t="s">
        <v>114</v>
      </c>
      <c r="C105" s="25" t="s">
        <v>31</v>
      </c>
      <c r="D105" s="169"/>
      <c r="E105" s="164"/>
      <c r="F105" s="164"/>
      <c r="G105" s="164"/>
      <c r="H105" s="164"/>
      <c r="I105" s="164"/>
      <c r="J105" s="164"/>
      <c r="K105" s="164">
        <v>14</v>
      </c>
      <c r="L105" s="164">
        <f>IF(SUM(D105:K105)=0,"",SUM(D105:K105))</f>
        <v>14</v>
      </c>
      <c r="M105" s="132">
        <f>IF(COUNTA(D105:K105)=0,"",COUNTA(D105:K105))</f>
        <v>1</v>
      </c>
      <c r="N105" s="187" t="s">
        <v>351</v>
      </c>
      <c r="O105" s="187"/>
      <c r="P105" s="187"/>
      <c r="Q105" s="37" t="s">
        <v>114</v>
      </c>
      <c r="R105" s="45"/>
      <c r="S105" s="130">
        <v>51</v>
      </c>
      <c r="T105" s="45"/>
      <c r="U105" s="164"/>
    </row>
    <row r="106" spans="1:21" x14ac:dyDescent="0.25">
      <c r="A106" s="157">
        <f>IF(A104="","",A104/A105)</f>
        <v>172.43137254901961</v>
      </c>
      <c r="B106" s="152" t="s">
        <v>115</v>
      </c>
      <c r="C106" s="25" t="s">
        <v>33</v>
      </c>
      <c r="D106" s="160"/>
      <c r="E106" s="157"/>
      <c r="F106" s="157"/>
      <c r="G106" s="160"/>
      <c r="H106" s="160"/>
      <c r="I106" s="160"/>
      <c r="J106" s="160"/>
      <c r="K106" s="157">
        <f>IF(K104="","",K104/K105)</f>
        <v>175.42857142857142</v>
      </c>
      <c r="L106" s="157">
        <f t="shared" ref="L106" si="29">IF(L104="","",L104/L105)</f>
        <v>175.42857142857142</v>
      </c>
      <c r="M106" s="29"/>
      <c r="N106" s="26"/>
      <c r="O106" s="26"/>
      <c r="P106" s="26"/>
      <c r="Q106" s="152" t="s">
        <v>115</v>
      </c>
      <c r="R106" s="45"/>
      <c r="S106" s="157">
        <f>IF(S104="","",S104/S105)</f>
        <v>172.43137254901961</v>
      </c>
      <c r="T106" s="45"/>
      <c r="U106" s="160">
        <f>L106-A106</f>
        <v>2.997198879551803</v>
      </c>
    </row>
    <row r="107" spans="1:21" x14ac:dyDescent="0.25">
      <c r="A107" s="130">
        <v>15266</v>
      </c>
      <c r="B107" s="46" t="s">
        <v>116</v>
      </c>
      <c r="C107" s="19" t="s">
        <v>29</v>
      </c>
      <c r="D107" s="169"/>
      <c r="E107" s="164"/>
      <c r="F107" s="164"/>
      <c r="G107" s="164"/>
      <c r="H107" s="164"/>
      <c r="I107" s="164"/>
      <c r="J107" s="164">
        <v>1559</v>
      </c>
      <c r="K107" s="164"/>
      <c r="L107" s="164">
        <f>IF(SUM(D107:K107)=0,"",SUM(D107:K107))</f>
        <v>1559</v>
      </c>
      <c r="M107" s="21"/>
      <c r="N107" s="26"/>
      <c r="O107" s="26"/>
      <c r="P107" s="26"/>
      <c r="Q107" s="46" t="s">
        <v>116</v>
      </c>
      <c r="R107" s="45"/>
      <c r="S107" s="130">
        <v>15266</v>
      </c>
      <c r="T107" s="45"/>
      <c r="U107" s="164"/>
    </row>
    <row r="108" spans="1:21" x14ac:dyDescent="0.25">
      <c r="A108" s="130">
        <v>94</v>
      </c>
      <c r="B108" s="151" t="s">
        <v>117</v>
      </c>
      <c r="C108" s="25" t="s">
        <v>31</v>
      </c>
      <c r="D108" s="169"/>
      <c r="E108" s="164"/>
      <c r="F108" s="164"/>
      <c r="G108" s="164"/>
      <c r="H108" s="164"/>
      <c r="I108" s="164"/>
      <c r="J108" s="164">
        <v>9</v>
      </c>
      <c r="K108" s="164"/>
      <c r="L108" s="164">
        <f>IF(SUM(D108:K108)=0,"",SUM(D108:K108))</f>
        <v>9</v>
      </c>
      <c r="M108" s="132">
        <f>IF(COUNTA(D108:K108)=0,"",COUNTA(D108:K108))</f>
        <v>1</v>
      </c>
      <c r="N108" s="187" t="s">
        <v>367</v>
      </c>
      <c r="O108" s="198"/>
      <c r="P108" s="198"/>
      <c r="Q108" s="37" t="s">
        <v>117</v>
      </c>
      <c r="R108" s="45"/>
      <c r="S108" s="130">
        <v>94</v>
      </c>
      <c r="T108" s="45"/>
      <c r="U108" s="164"/>
    </row>
    <row r="109" spans="1:21" x14ac:dyDescent="0.25">
      <c r="A109" s="157">
        <f>IF(A107="","",A107/A108)</f>
        <v>162.40425531914894</v>
      </c>
      <c r="B109" s="152" t="s">
        <v>118</v>
      </c>
      <c r="C109" s="25" t="s">
        <v>33</v>
      </c>
      <c r="D109" s="160"/>
      <c r="E109" s="160"/>
      <c r="F109" s="157"/>
      <c r="G109" s="160"/>
      <c r="H109" s="160"/>
      <c r="I109" s="160"/>
      <c r="J109" s="157">
        <f>IF(J107="","",J107/J108)</f>
        <v>173.22222222222223</v>
      </c>
      <c r="K109" s="160"/>
      <c r="L109" s="157">
        <f t="shared" ref="L109" si="30">IF(L107="","",L107/L108)</f>
        <v>173.22222222222223</v>
      </c>
      <c r="M109" s="29"/>
      <c r="N109" s="26"/>
      <c r="O109" s="26"/>
      <c r="P109" s="26"/>
      <c r="Q109" s="152" t="s">
        <v>118</v>
      </c>
      <c r="R109" s="45"/>
      <c r="S109" s="157">
        <f>IF(S107="","",S107/S108)</f>
        <v>162.40425531914894</v>
      </c>
      <c r="T109" s="45"/>
      <c r="U109" s="160">
        <f>L109-A109</f>
        <v>10.817966903073284</v>
      </c>
    </row>
    <row r="110" spans="1:21" x14ac:dyDescent="0.25">
      <c r="A110" s="158">
        <v>4642</v>
      </c>
      <c r="B110" s="43" t="s">
        <v>119</v>
      </c>
      <c r="C110" s="19" t="s">
        <v>29</v>
      </c>
      <c r="D110" s="169"/>
      <c r="E110" s="164"/>
      <c r="F110" s="164"/>
      <c r="G110" s="164"/>
      <c r="H110" s="164"/>
      <c r="I110" s="164"/>
      <c r="J110" s="164"/>
      <c r="K110" s="164"/>
      <c r="L110" s="164" t="str">
        <f>IF(SUM(D110:K110)=0,"",SUM(D110:K110))</f>
        <v/>
      </c>
      <c r="M110" s="21"/>
      <c r="N110" s="26"/>
      <c r="O110" s="26"/>
      <c r="P110" s="26"/>
      <c r="Q110" s="43" t="s">
        <v>119</v>
      </c>
      <c r="R110" s="45"/>
      <c r="S110" s="158">
        <v>4642</v>
      </c>
      <c r="T110" s="45"/>
      <c r="U110" s="169" t="s">
        <v>120</v>
      </c>
    </row>
    <row r="111" spans="1:21" x14ac:dyDescent="0.25">
      <c r="A111" s="158">
        <v>30</v>
      </c>
      <c r="B111" s="153" t="s">
        <v>121</v>
      </c>
      <c r="C111" s="25" t="s">
        <v>31</v>
      </c>
      <c r="D111" s="169"/>
      <c r="E111" s="164"/>
      <c r="F111" s="164"/>
      <c r="G111" s="164"/>
      <c r="H111" s="164"/>
      <c r="I111" s="164"/>
      <c r="J111" s="164"/>
      <c r="K111" s="164"/>
      <c r="L111" s="164" t="str">
        <f>IF(SUM(D111:K111)=0,"",SUM(D111:K111))</f>
        <v/>
      </c>
      <c r="M111" s="132" t="str">
        <f>IF(COUNTA(D111:K111)=0,"",COUNTA(D111:K111))</f>
        <v/>
      </c>
      <c r="N111" s="26"/>
      <c r="O111" s="27"/>
      <c r="P111" s="27"/>
      <c r="Q111" s="31" t="s">
        <v>121</v>
      </c>
      <c r="R111" s="45"/>
      <c r="S111" s="158">
        <v>30</v>
      </c>
      <c r="T111" s="45"/>
      <c r="U111" s="169"/>
    </row>
    <row r="112" spans="1:21" x14ac:dyDescent="0.25">
      <c r="A112" s="157">
        <f>IF(A110="","",A110/A111)</f>
        <v>154.73333333333332</v>
      </c>
      <c r="B112" s="154" t="s">
        <v>122</v>
      </c>
      <c r="C112" s="25" t="s">
        <v>33</v>
      </c>
      <c r="D112" s="160"/>
      <c r="E112" s="160"/>
      <c r="F112" s="160"/>
      <c r="G112" s="160"/>
      <c r="H112" s="160"/>
      <c r="I112" s="160"/>
      <c r="J112" s="160"/>
      <c r="K112" s="160"/>
      <c r="L112" s="157" t="str">
        <f t="shared" ref="L112" si="31">IF(L110="","",L110/L111)</f>
        <v/>
      </c>
      <c r="M112" s="29"/>
      <c r="N112" s="47"/>
      <c r="O112" s="48"/>
      <c r="P112" s="48"/>
      <c r="Q112" s="153" t="s">
        <v>122</v>
      </c>
      <c r="R112" s="45"/>
      <c r="S112" s="157">
        <f>IF(S110="","",S110/S111)</f>
        <v>154.73333333333332</v>
      </c>
      <c r="T112" s="45"/>
      <c r="U112" s="160"/>
    </row>
    <row r="113" spans="1:21" x14ac:dyDescent="0.25">
      <c r="A113" s="130">
        <v>1761</v>
      </c>
      <c r="B113" s="46" t="s">
        <v>123</v>
      </c>
      <c r="C113" s="19" t="s">
        <v>29</v>
      </c>
      <c r="D113" s="169"/>
      <c r="E113" s="169"/>
      <c r="F113" s="169"/>
      <c r="G113" s="169"/>
      <c r="H113" s="169"/>
      <c r="I113" s="169"/>
      <c r="J113" s="169"/>
      <c r="K113" s="169"/>
      <c r="L113" s="164" t="str">
        <f>IF(SUM(D113:K113)=0,"",SUM(D113:K113))</f>
        <v/>
      </c>
      <c r="M113" s="21"/>
      <c r="N113" s="26"/>
      <c r="O113" s="26"/>
      <c r="P113" s="26"/>
      <c r="Q113" s="50" t="s">
        <v>123</v>
      </c>
      <c r="R113" s="45"/>
      <c r="S113" s="130">
        <v>1761</v>
      </c>
      <c r="T113" s="45"/>
      <c r="U113" s="164"/>
    </row>
    <row r="114" spans="1:21" x14ac:dyDescent="0.25">
      <c r="A114" s="130">
        <v>14</v>
      </c>
      <c r="B114" s="151" t="s">
        <v>124</v>
      </c>
      <c r="C114" s="25" t="s">
        <v>31</v>
      </c>
      <c r="D114" s="169"/>
      <c r="E114" s="169"/>
      <c r="F114" s="169"/>
      <c r="G114" s="169"/>
      <c r="H114" s="169"/>
      <c r="I114" s="169"/>
      <c r="J114" s="169"/>
      <c r="K114" s="169"/>
      <c r="L114" s="164" t="str">
        <f>IF(SUM(D114:K114)=0,"",SUM(D114:K114))</f>
        <v/>
      </c>
      <c r="M114" s="132" t="str">
        <f>IF(COUNTA(D114:K114)=0,"",COUNTA(D114:K114))</f>
        <v/>
      </c>
      <c r="N114" s="26"/>
      <c r="O114" s="27"/>
      <c r="P114" s="27"/>
      <c r="Q114" s="37" t="s">
        <v>124</v>
      </c>
      <c r="R114" s="45"/>
      <c r="S114" s="130">
        <v>14</v>
      </c>
      <c r="T114" s="45"/>
      <c r="U114" s="164"/>
    </row>
    <row r="115" spans="1:21" x14ac:dyDescent="0.25">
      <c r="A115" s="157">
        <f>IF(A113="","",A113/A114)</f>
        <v>125.78571428571429</v>
      </c>
      <c r="B115" s="152" t="s">
        <v>125</v>
      </c>
      <c r="C115" s="25" t="s">
        <v>33</v>
      </c>
      <c r="D115" s="160"/>
      <c r="E115" s="160"/>
      <c r="F115" s="160"/>
      <c r="G115" s="160"/>
      <c r="H115" s="160"/>
      <c r="I115" s="160"/>
      <c r="J115" s="160"/>
      <c r="K115" s="160"/>
      <c r="L115" s="157" t="str">
        <f t="shared" ref="L115" si="32">IF(L113="","",L113/L114)</f>
        <v/>
      </c>
      <c r="M115" s="29"/>
      <c r="N115" s="51"/>
      <c r="O115" s="52"/>
      <c r="P115" s="52"/>
      <c r="Q115" s="152" t="s">
        <v>125</v>
      </c>
      <c r="R115" s="45"/>
      <c r="S115" s="157">
        <f>IF(S113="","",S113/S114)</f>
        <v>125.78571428571429</v>
      </c>
      <c r="T115" s="45"/>
      <c r="U115" s="160"/>
    </row>
    <row r="116" spans="1:21" x14ac:dyDescent="0.25">
      <c r="A116" s="158">
        <v>8566</v>
      </c>
      <c r="B116" s="43" t="s">
        <v>126</v>
      </c>
      <c r="C116" s="19" t="s">
        <v>29</v>
      </c>
      <c r="D116" s="169"/>
      <c r="E116" s="164"/>
      <c r="F116" s="164"/>
      <c r="G116" s="164"/>
      <c r="H116" s="164"/>
      <c r="I116" s="164"/>
      <c r="J116" s="164"/>
      <c r="K116" s="164"/>
      <c r="L116" s="164" t="str">
        <f>IF(SUM(D116:K116)=0,"",SUM(D116:K116))</f>
        <v/>
      </c>
      <c r="M116" s="21"/>
      <c r="N116" s="32"/>
      <c r="O116" s="45"/>
      <c r="P116" s="45"/>
      <c r="Q116" s="43" t="s">
        <v>126</v>
      </c>
      <c r="R116" s="45"/>
      <c r="S116" s="158">
        <v>8566</v>
      </c>
      <c r="T116" s="45"/>
      <c r="U116" s="164"/>
    </row>
    <row r="117" spans="1:21" x14ac:dyDescent="0.25">
      <c r="A117" s="158">
        <v>48</v>
      </c>
      <c r="B117" s="153" t="s">
        <v>35</v>
      </c>
      <c r="C117" s="25" t="s">
        <v>31</v>
      </c>
      <c r="D117" s="169"/>
      <c r="E117" s="164"/>
      <c r="F117" s="164"/>
      <c r="G117" s="164"/>
      <c r="H117" s="164"/>
      <c r="I117" s="164"/>
      <c r="J117" s="164"/>
      <c r="K117" s="164"/>
      <c r="L117" s="164" t="str">
        <f>IF(SUM(D117:K117)=0,"",SUM(D117:K117))</f>
        <v/>
      </c>
      <c r="M117" s="132" t="str">
        <f>IF(COUNTA(D117:K117)=0,"",COUNTA(D117:K117))</f>
        <v/>
      </c>
      <c r="N117" s="26"/>
      <c r="O117" s="26"/>
      <c r="P117" s="26"/>
      <c r="Q117" s="31" t="s">
        <v>35</v>
      </c>
      <c r="R117" s="45"/>
      <c r="S117" s="158">
        <v>48</v>
      </c>
      <c r="T117" s="45"/>
      <c r="U117" s="164"/>
    </row>
    <row r="118" spans="1:21" x14ac:dyDescent="0.25">
      <c r="A118" s="157">
        <f>IF(A116="","",A116/A117)</f>
        <v>178.45833333333334</v>
      </c>
      <c r="B118" s="154" t="s">
        <v>127</v>
      </c>
      <c r="C118" s="25" t="s">
        <v>33</v>
      </c>
      <c r="D118" s="160"/>
      <c r="E118" s="160"/>
      <c r="F118" s="160"/>
      <c r="G118" s="160"/>
      <c r="H118" s="160"/>
      <c r="I118" s="160"/>
      <c r="J118" s="160"/>
      <c r="K118" s="160"/>
      <c r="L118" s="157" t="str">
        <f t="shared" ref="L118" si="33">IF(L116="","",L116/L117)</f>
        <v/>
      </c>
      <c r="M118" s="29"/>
      <c r="N118" s="26"/>
      <c r="O118" s="26"/>
      <c r="P118" s="26"/>
      <c r="Q118" s="154" t="s">
        <v>127</v>
      </c>
      <c r="R118" s="45"/>
      <c r="S118" s="157">
        <f>IF(S116="","",S116/S117)</f>
        <v>178.45833333333334</v>
      </c>
      <c r="T118" s="45"/>
      <c r="U118" s="180" t="e">
        <f>L118-A118</f>
        <v>#VALUE!</v>
      </c>
    </row>
    <row r="119" spans="1:21" x14ac:dyDescent="0.25">
      <c r="A119" s="158">
        <v>1146</v>
      </c>
      <c r="B119" s="43" t="s">
        <v>128</v>
      </c>
      <c r="C119" s="19" t="s">
        <v>29</v>
      </c>
      <c r="D119" s="169"/>
      <c r="E119" s="169"/>
      <c r="F119" s="169"/>
      <c r="G119" s="169"/>
      <c r="H119" s="169"/>
      <c r="I119" s="169"/>
      <c r="J119" s="169"/>
      <c r="K119" s="169"/>
      <c r="L119" s="164" t="str">
        <f>IF(SUM(D119:K119)=0,"",SUM(D119:K119))</f>
        <v/>
      </c>
      <c r="M119" s="21"/>
      <c r="N119" s="32"/>
      <c r="O119" s="45"/>
      <c r="P119" s="45"/>
      <c r="Q119" s="41" t="s">
        <v>128</v>
      </c>
      <c r="R119" s="45"/>
      <c r="S119" s="158">
        <v>1146</v>
      </c>
      <c r="T119" s="45"/>
      <c r="U119" s="169"/>
    </row>
    <row r="120" spans="1:21" x14ac:dyDescent="0.25">
      <c r="A120" s="158">
        <v>8</v>
      </c>
      <c r="B120" s="153" t="s">
        <v>129</v>
      </c>
      <c r="C120" s="25" t="s">
        <v>31</v>
      </c>
      <c r="D120" s="169"/>
      <c r="E120" s="169"/>
      <c r="F120" s="169"/>
      <c r="G120" s="169"/>
      <c r="H120" s="169"/>
      <c r="I120" s="169"/>
      <c r="J120" s="169"/>
      <c r="K120" s="169"/>
      <c r="L120" s="164" t="str">
        <f>IF(SUM(D120:K120)=0,"",SUM(D120:K120))</f>
        <v/>
      </c>
      <c r="M120" s="132" t="str">
        <f>IF(COUNTA(D120:K120)=0,"",COUNTA(D120:K120))</f>
        <v/>
      </c>
      <c r="N120" s="26"/>
      <c r="O120" s="26"/>
      <c r="P120" s="26"/>
      <c r="Q120" s="31" t="s">
        <v>129</v>
      </c>
      <c r="R120" s="45"/>
      <c r="S120" s="158">
        <v>8</v>
      </c>
      <c r="T120" s="45"/>
      <c r="U120" s="169"/>
    </row>
    <row r="121" spans="1:21" x14ac:dyDescent="0.25">
      <c r="A121" s="157">
        <f>IF(A119="","",A119/A120)</f>
        <v>143.25</v>
      </c>
      <c r="B121" s="154" t="s">
        <v>130</v>
      </c>
      <c r="C121" s="25" t="s">
        <v>33</v>
      </c>
      <c r="D121" s="160"/>
      <c r="E121" s="160"/>
      <c r="F121" s="160"/>
      <c r="G121" s="160"/>
      <c r="H121" s="160"/>
      <c r="I121" s="160"/>
      <c r="J121" s="160"/>
      <c r="K121" s="160"/>
      <c r="L121" s="157" t="str">
        <f t="shared" ref="L121" si="34">IF(L119="","",L119/L120)</f>
        <v/>
      </c>
      <c r="M121" s="29"/>
      <c r="N121" s="26"/>
      <c r="O121" s="26"/>
      <c r="P121" s="26"/>
      <c r="Q121" s="154" t="s">
        <v>130</v>
      </c>
      <c r="R121" s="45"/>
      <c r="S121" s="157">
        <f>IF(S119="","",S119/S120)</f>
        <v>143.25</v>
      </c>
      <c r="T121" s="45"/>
      <c r="U121" s="160"/>
    </row>
    <row r="122" spans="1:21" x14ac:dyDescent="0.25">
      <c r="A122" s="158">
        <v>1074</v>
      </c>
      <c r="B122" s="50" t="s">
        <v>131</v>
      </c>
      <c r="C122" s="19" t="s">
        <v>29</v>
      </c>
      <c r="D122" s="169"/>
      <c r="E122" s="169"/>
      <c r="F122" s="169"/>
      <c r="G122" s="169"/>
      <c r="H122" s="169"/>
      <c r="I122" s="169"/>
      <c r="J122" s="169"/>
      <c r="K122" s="169"/>
      <c r="L122" s="164" t="str">
        <f>IF(SUM(D122:K122)=0,"",SUM(D122:K122))</f>
        <v/>
      </c>
      <c r="M122" s="21"/>
      <c r="N122" s="32"/>
      <c r="O122" s="45"/>
      <c r="P122" s="45"/>
      <c r="Q122" s="50" t="s">
        <v>131</v>
      </c>
      <c r="R122" s="45"/>
      <c r="S122" s="158">
        <v>1074</v>
      </c>
      <c r="T122" s="45"/>
      <c r="U122" s="175"/>
    </row>
    <row r="123" spans="1:21" x14ac:dyDescent="0.25">
      <c r="A123" s="158">
        <v>9</v>
      </c>
      <c r="B123" s="151" t="s">
        <v>86</v>
      </c>
      <c r="C123" s="25" t="s">
        <v>31</v>
      </c>
      <c r="D123" s="169"/>
      <c r="E123" s="169"/>
      <c r="F123" s="169"/>
      <c r="G123" s="169"/>
      <c r="H123" s="169"/>
      <c r="I123" s="169"/>
      <c r="J123" s="169"/>
      <c r="K123" s="169"/>
      <c r="L123" s="164" t="str">
        <f>IF(SUM(D123:K123)=0,"",SUM(D123:K123))</f>
        <v/>
      </c>
      <c r="M123" s="132" t="str">
        <f>IF(COUNTA(D123:K123)=0,"",COUNTA(D123:K123))</f>
        <v/>
      </c>
      <c r="N123" s="26"/>
      <c r="O123" s="26"/>
      <c r="P123" s="26"/>
      <c r="Q123" s="37" t="s">
        <v>86</v>
      </c>
      <c r="R123" s="45"/>
      <c r="S123" s="158">
        <v>9</v>
      </c>
      <c r="T123" s="45"/>
      <c r="U123" s="169"/>
    </row>
    <row r="124" spans="1:21" x14ac:dyDescent="0.25">
      <c r="A124" s="157">
        <f>IF(A122="","",A122/A123)</f>
        <v>119.33333333333333</v>
      </c>
      <c r="B124" s="152" t="s">
        <v>132</v>
      </c>
      <c r="C124" s="25" t="s">
        <v>33</v>
      </c>
      <c r="D124" s="169"/>
      <c r="E124" s="169"/>
      <c r="F124" s="169"/>
      <c r="G124" s="169"/>
      <c r="H124" s="169"/>
      <c r="I124" s="169"/>
      <c r="J124" s="169"/>
      <c r="K124" s="169"/>
      <c r="L124" s="157" t="str">
        <f t="shared" ref="L124" si="35">IF(L122="","",L122/L123)</f>
        <v/>
      </c>
      <c r="M124" s="29"/>
      <c r="N124" s="32"/>
      <c r="O124" s="45"/>
      <c r="P124" s="45"/>
      <c r="Q124" s="152" t="s">
        <v>132</v>
      </c>
      <c r="R124" s="45"/>
      <c r="S124" s="157">
        <f>IF(S122="","",S122/S123)</f>
        <v>119.33333333333333</v>
      </c>
      <c r="T124" s="45"/>
      <c r="U124" s="160"/>
    </row>
    <row r="125" spans="1:21" x14ac:dyDescent="0.25">
      <c r="A125" s="159">
        <f>A11+A14+A17+A20+A23+A26+A29+A32+A35+A38+A41+A44+A47+A50+A53+A56+A59+A65+A68+A71+A74+A77+A80+A83+A86+A89+A92+A95+A98+A101+A104+A107+A110+A113+A116+A119+A122</f>
        <v>483496</v>
      </c>
      <c r="B125" s="53"/>
      <c r="C125" s="25" t="s">
        <v>29</v>
      </c>
      <c r="D125" s="159">
        <f t="shared" ref="D125:G126" si="36">D11+D14+D17+D20+D23+D26+D29+D32+D35+D38+D41+D44+D47+D50+D53+D56+D59+D65+D68+D71+D74+D77+D80+D83+D86+D89+D92+D95+D98+D101+D104+D107+D110+D113+D116+D119+D122</f>
        <v>18223</v>
      </c>
      <c r="E125" s="159">
        <f t="shared" si="36"/>
        <v>17282</v>
      </c>
      <c r="F125" s="159">
        <f t="shared" si="36"/>
        <v>20776</v>
      </c>
      <c r="G125" s="159">
        <f t="shared" si="36"/>
        <v>2060</v>
      </c>
      <c r="H125" s="159">
        <f t="shared" ref="H125" si="37">H11+H14+H17+H20+H23+H26+H29+H32+H35+H38+H41+H44+H47+H50+H53+H56+H59+H65+H68+H71+H74+H77+H80+H83+H86+H89+H92+H95+H98+H101+H104+H107+H110+H113+H116+H119+H122</f>
        <v>5135</v>
      </c>
      <c r="I125" s="159">
        <f>I11+I14+I17+I20+I23+I26+I29+I32+I35+I38+I41+I44+I47+I50+I53+I56+I59+I65+I68+I71+I74+I77+I80+I83+I86+I89+I92+I95+I98+I101+I104+I107+I110+I113+I116+I119+I122</f>
        <v>5399</v>
      </c>
      <c r="J125" s="159">
        <f t="shared" ref="J125" si="38">J11+J14+J17+J20+J23+J26+J29+J32+J35+J38+J41+J44+J47+J50+J53+J56+J59+J65+J68+J71+J74+J77+J80+J83+J86+J89+J92+J95+J98+J101+J104+J107+J110+J113+J116+J119+J122</f>
        <v>16232</v>
      </c>
      <c r="K125" s="159">
        <f t="shared" ref="K125" si="39">K11+K14+K17+K20+K23+K26+K29+K32+K35+K38+K41+K44+K47+K50+K53+K56+K59+K65+K68+K71+K74+K77+K80+K83+K86+K89+K92+K95+K98+K101+K104+K107+K110+K113+K116+K119+K122</f>
        <v>7783</v>
      </c>
      <c r="L125" s="159">
        <f>SUM(D125:K125)</f>
        <v>92890</v>
      </c>
      <c r="M125" s="165"/>
      <c r="N125" s="54"/>
      <c r="O125" s="54"/>
      <c r="P125" s="54"/>
      <c r="Q125" s="53"/>
      <c r="R125" s="54"/>
      <c r="S125" s="159">
        <f>S11+S14+S17+S20+S23+S26+S29+S32+S35+S38+S41+S44+S47+S50+S53+S56+S59+S65+S68+S71+S74+S77+S80+S83+S86+S89+S92+S95+S98+S101+S104+S107+S110+S113+S116+S119+S122</f>
        <v>483496</v>
      </c>
      <c r="T125" s="54"/>
      <c r="U125" s="54"/>
    </row>
    <row r="126" spans="1:21" x14ac:dyDescent="0.25">
      <c r="A126" s="158">
        <f>A12+A15+A18+A21+A24+A27+A30+A33+A36+A39+A42+A45+A48+A51+A54+A57+A60+A66+A69+A72+A75+A78+A81+A84+A87+A90+A93+A96+A99+A102+A105+A108+A111+A114+A117+A120+A123</f>
        <v>2827</v>
      </c>
      <c r="B126" s="55"/>
      <c r="C126" s="56" t="s">
        <v>31</v>
      </c>
      <c r="D126" s="158">
        <f t="shared" si="36"/>
        <v>105</v>
      </c>
      <c r="E126" s="158">
        <f t="shared" si="36"/>
        <v>98</v>
      </c>
      <c r="F126" s="158">
        <f t="shared" si="36"/>
        <v>120</v>
      </c>
      <c r="G126" s="158">
        <f t="shared" si="36"/>
        <v>12</v>
      </c>
      <c r="H126" s="158">
        <f t="shared" ref="H126" si="40">H12+H15+H18+H21+H24+H27+H30+H33+H36+H39+H42+H45+H48+H51+H54+H57+H60+H66+H69+H72+H75+H78+H81+H84+H87+H90+H93+H96+H99+H102+H105+H108+H111+H114+H117+H120+H123</f>
        <v>32</v>
      </c>
      <c r="I126" s="158">
        <f>I12+I15+I18+I21+I24+I27+I30+I33+I36+I39+I42+I45+I48+I51+I54+I57+I60+I66+I69+I72+I75+I78+I81+I84+I87+I90+I93+I96+I99+I102+I105+I108+I111+I114+I117+I120+I123</f>
        <v>36</v>
      </c>
      <c r="J126" s="158">
        <f t="shared" ref="J126" si="41">J12+J15+J18+J21+J24+J27+J30+J33+J36+J39+J42+J45+J48+J51+J54+J57+J60+J66+J69+J72+J75+J78+J81+J84+J87+J90+J93+J96+J99+J102+J105+J108+J111+J114+J117+J120+J123</f>
        <v>90</v>
      </c>
      <c r="K126" s="158">
        <f t="shared" ref="K126" si="42">K12+K15+K18+K21+K24+K27+K30+K33+K36+K39+K42+K45+K48+K51+K54+K57+K60+K66+K69+K72+K75+K78+K81+K84+K87+K90+K93+K96+K99+K102+K105+K108+K111+K114+K117+K120+K123</f>
        <v>44</v>
      </c>
      <c r="L126" s="158">
        <f>SUM(D126:K126)</f>
        <v>537</v>
      </c>
      <c r="M126" s="64">
        <f>SUM(M12:M123)</f>
        <v>51</v>
      </c>
      <c r="N126" s="54"/>
      <c r="O126" s="54"/>
      <c r="P126" s="54"/>
      <c r="Q126" s="55"/>
      <c r="R126" s="54"/>
      <c r="S126" s="158">
        <f>S12+S15+S18+S21+S24+S27+S30+S33+S36+S39+S42+S45+S48+S51+S54+S57+S60+S66+S69+S72+S75+S78+S81+S84+S87+S90+S93+S96+S99+S102+S105+S108+S111+S114+S117+S120+S123</f>
        <v>2827</v>
      </c>
      <c r="T126" s="54"/>
      <c r="U126" s="54"/>
    </row>
    <row r="127" spans="1:21" x14ac:dyDescent="0.25">
      <c r="A127" s="160">
        <f>IF(A126=0,"",(A125/A126))</f>
        <v>171.02794481782809</v>
      </c>
      <c r="B127" s="53"/>
      <c r="C127" s="25" t="s">
        <v>33</v>
      </c>
      <c r="D127" s="160">
        <f>IF(D126=0,"",(D125/D126))</f>
        <v>173.55238095238096</v>
      </c>
      <c r="E127" s="160">
        <f t="shared" ref="E127:I127" si="43">IF(E126=0,"",(E125/E126))</f>
        <v>176.34693877551021</v>
      </c>
      <c r="F127" s="160">
        <f t="shared" si="43"/>
        <v>173.13333333333333</v>
      </c>
      <c r="G127" s="160">
        <f t="shared" si="43"/>
        <v>171.66666666666666</v>
      </c>
      <c r="H127" s="160">
        <f t="shared" ref="H127" si="44">IF(H126=0,"",(H125/H126))</f>
        <v>160.46875</v>
      </c>
      <c r="I127" s="160">
        <f t="shared" si="43"/>
        <v>149.97222222222223</v>
      </c>
      <c r="J127" s="160">
        <f t="shared" ref="J127" si="45">IF(J126=0,"",(J125/J126))</f>
        <v>180.35555555555555</v>
      </c>
      <c r="K127" s="160">
        <f t="shared" ref="K127" si="46">IF(K126=0,"",(K125/K126))</f>
        <v>176.88636363636363</v>
      </c>
      <c r="L127" s="57">
        <f>L125/L126</f>
        <v>172.97951582867785</v>
      </c>
      <c r="M127" s="58"/>
      <c r="N127" s="59"/>
      <c r="O127" s="60"/>
      <c r="P127" s="59"/>
      <c r="Q127" s="53"/>
      <c r="R127" s="59"/>
      <c r="S127" s="160">
        <f>IF(S126=0,"",(S125/S126))</f>
        <v>171.02794481782809</v>
      </c>
      <c r="T127" s="59"/>
      <c r="U127" s="59"/>
    </row>
    <row r="128" spans="1:21" x14ac:dyDescent="0.25">
      <c r="D128" s="96"/>
      <c r="E128" s="96"/>
      <c r="F128" s="96"/>
      <c r="G128" s="96"/>
      <c r="H128" s="96"/>
      <c r="I128" s="96"/>
      <c r="J128" s="96"/>
      <c r="K128" s="96"/>
      <c r="M128" s="61"/>
      <c r="O128" s="38"/>
      <c r="P128" s="62" t="s">
        <v>319</v>
      </c>
      <c r="Q128" s="176">
        <f>COUNTA(Q10:Q124)/3</f>
        <v>38</v>
      </c>
    </row>
    <row r="129" spans="1:17" x14ac:dyDescent="0.25">
      <c r="A129" s="63"/>
      <c r="B129" s="38" t="s">
        <v>133</v>
      </c>
      <c r="D129" s="92">
        <f>COUNTA(D11:D124)/3</f>
        <v>7</v>
      </c>
      <c r="E129" s="92">
        <f t="shared" ref="E129:K129" si="47">COUNTA(E11:E124)/3</f>
        <v>7</v>
      </c>
      <c r="F129" s="92">
        <f t="shared" si="47"/>
        <v>15</v>
      </c>
      <c r="G129" s="92">
        <f t="shared" si="47"/>
        <v>2</v>
      </c>
      <c r="H129" s="92">
        <f t="shared" si="47"/>
        <v>2</v>
      </c>
      <c r="I129" s="92">
        <f t="shared" si="47"/>
        <v>4</v>
      </c>
      <c r="J129" s="92">
        <f t="shared" si="47"/>
        <v>10</v>
      </c>
      <c r="K129" s="92">
        <f t="shared" si="47"/>
        <v>4</v>
      </c>
      <c r="L129" s="177">
        <f>SUM(D129:K129)</f>
        <v>51</v>
      </c>
      <c r="M129" s="8"/>
      <c r="O129" s="65"/>
      <c r="Q129" s="66"/>
    </row>
  </sheetData>
  <mergeCells count="2">
    <mergeCell ref="L5:M5"/>
    <mergeCell ref="N9:P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A31" workbookViewId="0">
      <selection activeCell="K58" sqref="K5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8" t="s">
        <v>268</v>
      </c>
      <c r="B2" s="69"/>
      <c r="C2" s="69"/>
      <c r="D2" s="70"/>
      <c r="E2" s="70"/>
      <c r="F2" s="69"/>
      <c r="G2" s="70"/>
      <c r="H2" s="70"/>
      <c r="J2" s="63"/>
      <c r="K2" s="63"/>
      <c r="L2" s="63"/>
    </row>
    <row r="3" spans="1:13" x14ac:dyDescent="0.25">
      <c r="A3" s="63"/>
      <c r="B3" s="63"/>
      <c r="C3" s="63"/>
      <c r="F3" s="63"/>
      <c r="J3" s="63"/>
      <c r="K3" s="63"/>
      <c r="L3" s="63"/>
    </row>
    <row r="4" spans="1:13" x14ac:dyDescent="0.25">
      <c r="A4" s="75"/>
      <c r="B4" s="75"/>
      <c r="C4" s="79" t="s">
        <v>134</v>
      </c>
      <c r="D4" s="76"/>
      <c r="E4" s="76"/>
      <c r="F4" s="75"/>
      <c r="G4" s="76"/>
      <c r="H4" s="76"/>
      <c r="I4" s="76"/>
      <c r="J4" s="75"/>
      <c r="K4" s="75"/>
      <c r="L4" s="75"/>
      <c r="M4" s="76"/>
    </row>
    <row r="5" spans="1:13" x14ac:dyDescent="0.25">
      <c r="A5" s="75"/>
      <c r="B5" s="75"/>
      <c r="C5" s="75"/>
      <c r="D5" s="76"/>
      <c r="E5" s="76"/>
      <c r="F5" s="75"/>
      <c r="G5" s="76"/>
      <c r="H5" s="76"/>
      <c r="I5" s="76"/>
      <c r="J5" s="75"/>
      <c r="K5" s="75"/>
      <c r="L5" s="75"/>
      <c r="M5" s="76"/>
    </row>
    <row r="6" spans="1:13" ht="23.25" customHeight="1" x14ac:dyDescent="0.25">
      <c r="A6" s="80" t="s">
        <v>135</v>
      </c>
      <c r="B6" s="72" t="s">
        <v>136</v>
      </c>
      <c r="C6" s="72" t="s">
        <v>137</v>
      </c>
      <c r="D6" s="72" t="s">
        <v>138</v>
      </c>
      <c r="E6" s="72"/>
      <c r="F6" s="72" t="s">
        <v>139</v>
      </c>
      <c r="G6" s="81" t="s">
        <v>140</v>
      </c>
      <c r="H6" s="72" t="s">
        <v>141</v>
      </c>
      <c r="I6" s="72" t="s">
        <v>142</v>
      </c>
      <c r="J6" s="72" t="s">
        <v>143</v>
      </c>
      <c r="K6" s="72" t="s">
        <v>19</v>
      </c>
      <c r="L6" s="72" t="s">
        <v>23</v>
      </c>
      <c r="M6" s="82" t="s">
        <v>144</v>
      </c>
    </row>
    <row r="7" spans="1:13" x14ac:dyDescent="0.25">
      <c r="A7" s="75">
        <v>8</v>
      </c>
      <c r="B7" s="75">
        <v>9</v>
      </c>
      <c r="C7" s="75">
        <v>2019</v>
      </c>
      <c r="D7" s="76" t="s">
        <v>11</v>
      </c>
      <c r="E7" s="76"/>
      <c r="F7" s="83" t="s">
        <v>26</v>
      </c>
      <c r="G7" s="76" t="s">
        <v>145</v>
      </c>
      <c r="H7" s="84" t="s">
        <v>146</v>
      </c>
      <c r="I7" s="83" t="s">
        <v>147</v>
      </c>
      <c r="J7" s="77">
        <v>2608</v>
      </c>
      <c r="K7" s="75">
        <v>15</v>
      </c>
      <c r="L7" s="78">
        <f t="shared" ref="L7:L55" si="0">J7/K7</f>
        <v>173.86666666666667</v>
      </c>
      <c r="M7" s="83" t="s">
        <v>276</v>
      </c>
    </row>
    <row r="8" spans="1:13" x14ac:dyDescent="0.25">
      <c r="A8" s="75">
        <v>8</v>
      </c>
      <c r="B8" s="75">
        <v>9</v>
      </c>
      <c r="C8" s="75">
        <v>2019</v>
      </c>
      <c r="D8" s="76" t="s">
        <v>11</v>
      </c>
      <c r="E8" s="76"/>
      <c r="F8" s="97" t="s">
        <v>26</v>
      </c>
      <c r="G8" s="76" t="s">
        <v>145</v>
      </c>
      <c r="H8" s="84" t="s">
        <v>168</v>
      </c>
      <c r="I8" s="97" t="s">
        <v>147</v>
      </c>
      <c r="J8" s="77">
        <v>2227</v>
      </c>
      <c r="K8" s="75">
        <v>15</v>
      </c>
      <c r="L8" s="78">
        <f t="shared" si="0"/>
        <v>148.46666666666667</v>
      </c>
      <c r="M8" s="184" t="s">
        <v>276</v>
      </c>
    </row>
    <row r="9" spans="1:13" x14ac:dyDescent="0.25">
      <c r="A9" s="75">
        <v>8</v>
      </c>
      <c r="B9" s="75">
        <v>9</v>
      </c>
      <c r="C9" s="75">
        <v>2019</v>
      </c>
      <c r="D9" s="76" t="s">
        <v>11</v>
      </c>
      <c r="E9" s="76"/>
      <c r="F9" s="97" t="s">
        <v>26</v>
      </c>
      <c r="G9" s="76" t="s">
        <v>145</v>
      </c>
      <c r="H9" s="84" t="s">
        <v>154</v>
      </c>
      <c r="I9" s="97" t="s">
        <v>147</v>
      </c>
      <c r="J9" s="77">
        <v>2802</v>
      </c>
      <c r="K9" s="75">
        <v>15</v>
      </c>
      <c r="L9" s="78">
        <f t="shared" si="0"/>
        <v>186.8</v>
      </c>
      <c r="M9" s="184" t="s">
        <v>276</v>
      </c>
    </row>
    <row r="10" spans="1:13" x14ac:dyDescent="0.25">
      <c r="A10" s="75">
        <v>8</v>
      </c>
      <c r="B10" s="75">
        <v>9</v>
      </c>
      <c r="C10" s="75">
        <v>2019</v>
      </c>
      <c r="D10" s="76" t="s">
        <v>11</v>
      </c>
      <c r="E10" s="76"/>
      <c r="F10" s="97" t="s">
        <v>26</v>
      </c>
      <c r="G10" s="76" t="s">
        <v>145</v>
      </c>
      <c r="H10" s="84" t="s">
        <v>160</v>
      </c>
      <c r="I10" s="97" t="s">
        <v>151</v>
      </c>
      <c r="J10" s="77">
        <v>2770</v>
      </c>
      <c r="K10" s="75">
        <v>15</v>
      </c>
      <c r="L10" s="78">
        <f t="shared" si="0"/>
        <v>184.66666666666666</v>
      </c>
      <c r="M10" s="184" t="s">
        <v>277</v>
      </c>
    </row>
    <row r="11" spans="1:13" x14ac:dyDescent="0.25">
      <c r="A11" s="75">
        <v>8</v>
      </c>
      <c r="B11" s="75">
        <v>9</v>
      </c>
      <c r="C11" s="75">
        <v>2019</v>
      </c>
      <c r="D11" s="76" t="s">
        <v>11</v>
      </c>
      <c r="E11" s="76"/>
      <c r="F11" s="97" t="s">
        <v>26</v>
      </c>
      <c r="G11" s="76" t="s">
        <v>145</v>
      </c>
      <c r="H11" s="84" t="s">
        <v>149</v>
      </c>
      <c r="I11" s="97" t="s">
        <v>151</v>
      </c>
      <c r="J11" s="77">
        <v>2671</v>
      </c>
      <c r="K11" s="75">
        <v>15</v>
      </c>
      <c r="L11" s="78">
        <f t="shared" si="0"/>
        <v>178.06666666666666</v>
      </c>
      <c r="M11" s="184" t="s">
        <v>277</v>
      </c>
    </row>
    <row r="12" spans="1:13" x14ac:dyDescent="0.25">
      <c r="A12" s="75">
        <v>8</v>
      </c>
      <c r="B12" s="75">
        <v>9</v>
      </c>
      <c r="C12" s="75">
        <v>2019</v>
      </c>
      <c r="D12" s="76" t="s">
        <v>11</v>
      </c>
      <c r="E12" s="76"/>
      <c r="F12" s="97" t="s">
        <v>26</v>
      </c>
      <c r="G12" s="76" t="s">
        <v>145</v>
      </c>
      <c r="H12" s="84" t="s">
        <v>152</v>
      </c>
      <c r="I12" s="97" t="s">
        <v>151</v>
      </c>
      <c r="J12" s="77">
        <v>2796</v>
      </c>
      <c r="K12" s="75">
        <v>15</v>
      </c>
      <c r="L12" s="78">
        <f t="shared" si="0"/>
        <v>186.4</v>
      </c>
      <c r="M12" s="184" t="s">
        <v>277</v>
      </c>
    </row>
    <row r="13" spans="1:13" x14ac:dyDescent="0.25">
      <c r="A13" s="75">
        <v>8</v>
      </c>
      <c r="B13" s="75">
        <v>9</v>
      </c>
      <c r="C13" s="75">
        <v>2019</v>
      </c>
      <c r="D13" s="76" t="s">
        <v>11</v>
      </c>
      <c r="E13" s="76"/>
      <c r="F13" s="178" t="s">
        <v>26</v>
      </c>
      <c r="G13" s="76" t="s">
        <v>145</v>
      </c>
      <c r="H13" s="84" t="s">
        <v>155</v>
      </c>
      <c r="I13" s="178"/>
      <c r="J13" s="77">
        <v>2349</v>
      </c>
      <c r="K13" s="75">
        <v>15</v>
      </c>
      <c r="L13" s="78">
        <f t="shared" si="0"/>
        <v>156.6</v>
      </c>
      <c r="M13" s="178" t="s">
        <v>278</v>
      </c>
    </row>
    <row r="14" spans="1:13" x14ac:dyDescent="0.25">
      <c r="A14" s="75">
        <v>15</v>
      </c>
      <c r="B14" s="75">
        <v>9</v>
      </c>
      <c r="C14" s="75">
        <v>2019</v>
      </c>
      <c r="D14" s="76" t="s">
        <v>11</v>
      </c>
      <c r="E14" s="76"/>
      <c r="F14" s="185" t="s">
        <v>287</v>
      </c>
      <c r="G14" s="76" t="s">
        <v>279</v>
      </c>
      <c r="H14" s="84" t="s">
        <v>157</v>
      </c>
      <c r="I14" s="185"/>
      <c r="J14" s="77">
        <v>2762</v>
      </c>
      <c r="K14" s="75">
        <v>14</v>
      </c>
      <c r="L14" s="78">
        <f t="shared" si="0"/>
        <v>197.28571428571428</v>
      </c>
      <c r="M14" s="186" t="s">
        <v>282</v>
      </c>
    </row>
    <row r="15" spans="1:13" x14ac:dyDescent="0.25">
      <c r="A15" s="75">
        <v>15</v>
      </c>
      <c r="B15" s="75">
        <v>9</v>
      </c>
      <c r="C15" s="75">
        <v>2019</v>
      </c>
      <c r="D15" s="76" t="s">
        <v>11</v>
      </c>
      <c r="E15" s="76"/>
      <c r="F15" s="197" t="s">
        <v>287</v>
      </c>
      <c r="G15" s="76" t="s">
        <v>279</v>
      </c>
      <c r="H15" s="84" t="s">
        <v>150</v>
      </c>
      <c r="I15" s="185" t="s">
        <v>147</v>
      </c>
      <c r="J15" s="77">
        <v>2439</v>
      </c>
      <c r="K15" s="75">
        <v>14</v>
      </c>
      <c r="L15" s="78">
        <f t="shared" si="0"/>
        <v>174.21428571428572</v>
      </c>
      <c r="M15" s="185" t="s">
        <v>283</v>
      </c>
    </row>
    <row r="16" spans="1:13" x14ac:dyDescent="0.25">
      <c r="A16" s="75">
        <v>15</v>
      </c>
      <c r="B16" s="75">
        <v>9</v>
      </c>
      <c r="C16" s="75">
        <v>2019</v>
      </c>
      <c r="D16" s="76" t="s">
        <v>11</v>
      </c>
      <c r="E16" s="76"/>
      <c r="F16" s="197" t="s">
        <v>287</v>
      </c>
      <c r="G16" s="76" t="s">
        <v>279</v>
      </c>
      <c r="H16" s="84" t="s">
        <v>152</v>
      </c>
      <c r="I16" s="185" t="s">
        <v>147</v>
      </c>
      <c r="J16" s="77">
        <v>2739</v>
      </c>
      <c r="K16" s="75">
        <v>14</v>
      </c>
      <c r="L16" s="78">
        <f t="shared" si="0"/>
        <v>195.64285714285714</v>
      </c>
      <c r="M16" s="185" t="s">
        <v>283</v>
      </c>
    </row>
    <row r="17" spans="1:14" x14ac:dyDescent="0.25">
      <c r="A17" s="75">
        <v>15</v>
      </c>
      <c r="B17" s="75">
        <v>9</v>
      </c>
      <c r="C17" s="75">
        <v>2019</v>
      </c>
      <c r="D17" s="76" t="s">
        <v>11</v>
      </c>
      <c r="E17" s="76"/>
      <c r="F17" s="197" t="s">
        <v>287</v>
      </c>
      <c r="G17" s="76" t="s">
        <v>279</v>
      </c>
      <c r="H17" s="84" t="s">
        <v>146</v>
      </c>
      <c r="I17" s="185" t="s">
        <v>151</v>
      </c>
      <c r="J17" s="77">
        <v>2462</v>
      </c>
      <c r="K17" s="75">
        <v>14</v>
      </c>
      <c r="L17" s="78">
        <f t="shared" si="0"/>
        <v>175.85714285714286</v>
      </c>
      <c r="M17" s="185" t="s">
        <v>284</v>
      </c>
    </row>
    <row r="18" spans="1:14" x14ac:dyDescent="0.25">
      <c r="A18" s="75">
        <v>15</v>
      </c>
      <c r="B18" s="75">
        <v>9</v>
      </c>
      <c r="C18" s="75">
        <v>2019</v>
      </c>
      <c r="D18" s="76" t="s">
        <v>11</v>
      </c>
      <c r="E18" s="76"/>
      <c r="F18" s="197" t="s">
        <v>287</v>
      </c>
      <c r="G18" s="76" t="s">
        <v>279</v>
      </c>
      <c r="H18" s="84" t="s">
        <v>149</v>
      </c>
      <c r="I18" s="185" t="s">
        <v>151</v>
      </c>
      <c r="J18" s="77">
        <v>2202</v>
      </c>
      <c r="K18" s="75">
        <v>14</v>
      </c>
      <c r="L18" s="78">
        <f t="shared" si="0"/>
        <v>157.28571428571428</v>
      </c>
      <c r="M18" s="185" t="s">
        <v>284</v>
      </c>
    </row>
    <row r="19" spans="1:14" x14ac:dyDescent="0.25">
      <c r="A19" s="75">
        <v>15</v>
      </c>
      <c r="B19" s="75">
        <v>9</v>
      </c>
      <c r="C19" s="75">
        <v>2019</v>
      </c>
      <c r="D19" s="76" t="s">
        <v>11</v>
      </c>
      <c r="E19" s="76"/>
      <c r="F19" s="197" t="s">
        <v>287</v>
      </c>
      <c r="G19" s="76" t="s">
        <v>279</v>
      </c>
      <c r="H19" s="84" t="s">
        <v>153</v>
      </c>
      <c r="I19" s="185" t="s">
        <v>281</v>
      </c>
      <c r="J19" s="77">
        <v>2263</v>
      </c>
      <c r="K19" s="75">
        <v>14</v>
      </c>
      <c r="L19" s="78">
        <f t="shared" si="0"/>
        <v>161.64285714285714</v>
      </c>
      <c r="M19" s="185" t="s">
        <v>285</v>
      </c>
    </row>
    <row r="20" spans="1:14" x14ac:dyDescent="0.25">
      <c r="A20" s="75">
        <v>15</v>
      </c>
      <c r="B20" s="75">
        <v>9</v>
      </c>
      <c r="C20" s="75">
        <v>2019</v>
      </c>
      <c r="D20" s="76" t="s">
        <v>11</v>
      </c>
      <c r="E20" s="76"/>
      <c r="F20" s="197" t="s">
        <v>287</v>
      </c>
      <c r="G20" s="76" t="s">
        <v>279</v>
      </c>
      <c r="H20" s="84" t="s">
        <v>280</v>
      </c>
      <c r="I20" s="185" t="s">
        <v>281</v>
      </c>
      <c r="J20" s="77">
        <v>2415</v>
      </c>
      <c r="K20" s="75">
        <v>14</v>
      </c>
      <c r="L20" s="78">
        <f t="shared" si="0"/>
        <v>172.5</v>
      </c>
      <c r="M20" s="185" t="s">
        <v>285</v>
      </c>
    </row>
    <row r="21" spans="1:14" x14ac:dyDescent="0.25">
      <c r="A21" s="75">
        <v>22</v>
      </c>
      <c r="B21" s="75">
        <v>9</v>
      </c>
      <c r="C21" s="75">
        <v>2019</v>
      </c>
      <c r="D21" s="76" t="s">
        <v>294</v>
      </c>
      <c r="E21" s="76"/>
      <c r="F21" s="189" t="s">
        <v>304</v>
      </c>
      <c r="G21" s="76" t="s">
        <v>165</v>
      </c>
      <c r="H21" s="84" t="s">
        <v>160</v>
      </c>
      <c r="I21" s="189" t="s">
        <v>147</v>
      </c>
      <c r="J21" s="77">
        <v>1578</v>
      </c>
      <c r="K21" s="75">
        <v>8</v>
      </c>
      <c r="L21" s="78">
        <f t="shared" si="0"/>
        <v>197.25</v>
      </c>
      <c r="M21" s="189" t="s">
        <v>311</v>
      </c>
    </row>
    <row r="22" spans="1:14" x14ac:dyDescent="0.25">
      <c r="A22" s="75">
        <v>22</v>
      </c>
      <c r="B22" s="75">
        <v>9</v>
      </c>
      <c r="C22" s="75">
        <v>2019</v>
      </c>
      <c r="D22" s="76" t="s">
        <v>294</v>
      </c>
      <c r="E22" s="76"/>
      <c r="F22" s="189" t="s">
        <v>304</v>
      </c>
      <c r="G22" s="76" t="s">
        <v>165</v>
      </c>
      <c r="H22" s="84" t="s">
        <v>146</v>
      </c>
      <c r="I22" s="189" t="s">
        <v>147</v>
      </c>
      <c r="J22" s="77">
        <v>1471</v>
      </c>
      <c r="K22" s="75">
        <v>8</v>
      </c>
      <c r="L22" s="78">
        <f t="shared" si="0"/>
        <v>183.875</v>
      </c>
      <c r="M22" s="189" t="s">
        <v>311</v>
      </c>
    </row>
    <row r="23" spans="1:14" x14ac:dyDescent="0.25">
      <c r="A23" s="75">
        <v>22</v>
      </c>
      <c r="B23" s="75">
        <v>9</v>
      </c>
      <c r="C23" s="75">
        <v>2019</v>
      </c>
      <c r="D23" s="76" t="s">
        <v>294</v>
      </c>
      <c r="E23" s="76"/>
      <c r="F23" s="189" t="s">
        <v>304</v>
      </c>
      <c r="G23" s="76" t="s">
        <v>165</v>
      </c>
      <c r="H23" s="84" t="s">
        <v>149</v>
      </c>
      <c r="I23" s="189" t="s">
        <v>147</v>
      </c>
      <c r="J23" s="77">
        <v>1420</v>
      </c>
      <c r="K23" s="75">
        <v>8</v>
      </c>
      <c r="L23" s="78">
        <f t="shared" si="0"/>
        <v>177.5</v>
      </c>
      <c r="M23" s="189" t="s">
        <v>311</v>
      </c>
    </row>
    <row r="24" spans="1:14" x14ac:dyDescent="0.25">
      <c r="A24" s="75">
        <v>22</v>
      </c>
      <c r="B24" s="75">
        <v>9</v>
      </c>
      <c r="C24" s="75">
        <v>2019</v>
      </c>
      <c r="D24" s="76" t="s">
        <v>294</v>
      </c>
      <c r="E24" s="76"/>
      <c r="F24" s="189" t="s">
        <v>304</v>
      </c>
      <c r="G24" s="76" t="s">
        <v>165</v>
      </c>
      <c r="H24" s="84" t="s">
        <v>307</v>
      </c>
      <c r="I24" s="189" t="s">
        <v>151</v>
      </c>
      <c r="J24" s="77">
        <v>1128</v>
      </c>
      <c r="K24" s="75">
        <v>8</v>
      </c>
      <c r="L24" s="78">
        <f t="shared" si="0"/>
        <v>141</v>
      </c>
      <c r="M24" s="189" t="s">
        <v>312</v>
      </c>
    </row>
    <row r="25" spans="1:14" x14ac:dyDescent="0.25">
      <c r="A25" s="75">
        <v>22</v>
      </c>
      <c r="B25" s="75">
        <v>9</v>
      </c>
      <c r="C25" s="75">
        <v>2019</v>
      </c>
      <c r="D25" s="76" t="s">
        <v>294</v>
      </c>
      <c r="E25" s="76"/>
      <c r="F25" s="189" t="s">
        <v>304</v>
      </c>
      <c r="G25" s="76" t="s">
        <v>165</v>
      </c>
      <c r="H25" s="84" t="s">
        <v>163</v>
      </c>
      <c r="I25" s="189" t="s">
        <v>151</v>
      </c>
      <c r="J25" s="77">
        <v>1240</v>
      </c>
      <c r="K25" s="75">
        <v>8</v>
      </c>
      <c r="L25" s="78">
        <f t="shared" si="0"/>
        <v>155</v>
      </c>
      <c r="M25" s="189" t="s">
        <v>312</v>
      </c>
    </row>
    <row r="26" spans="1:14" x14ac:dyDescent="0.25">
      <c r="A26" s="75">
        <v>22</v>
      </c>
      <c r="B26" s="75">
        <v>9</v>
      </c>
      <c r="C26" s="75">
        <v>2019</v>
      </c>
      <c r="D26" s="76" t="s">
        <v>294</v>
      </c>
      <c r="E26" s="76"/>
      <c r="F26" s="189" t="s">
        <v>304</v>
      </c>
      <c r="G26" s="76" t="s">
        <v>165</v>
      </c>
      <c r="H26" s="84" t="s">
        <v>308</v>
      </c>
      <c r="I26" s="189" t="s">
        <v>151</v>
      </c>
      <c r="J26" s="77">
        <v>1074</v>
      </c>
      <c r="K26" s="75">
        <v>8</v>
      </c>
      <c r="L26" s="78">
        <f t="shared" si="0"/>
        <v>134.25</v>
      </c>
      <c r="M26" s="189" t="s">
        <v>312</v>
      </c>
    </row>
    <row r="27" spans="1:14" x14ac:dyDescent="0.25">
      <c r="A27" s="75">
        <v>22</v>
      </c>
      <c r="B27" s="75">
        <v>9</v>
      </c>
      <c r="C27" s="75">
        <v>2019</v>
      </c>
      <c r="D27" s="76" t="s">
        <v>294</v>
      </c>
      <c r="E27" s="76"/>
      <c r="F27" s="189" t="s">
        <v>304</v>
      </c>
      <c r="G27" s="76" t="s">
        <v>165</v>
      </c>
      <c r="H27" s="84" t="s">
        <v>168</v>
      </c>
      <c r="I27" s="189" t="s">
        <v>281</v>
      </c>
      <c r="J27" s="77">
        <v>1352</v>
      </c>
      <c r="K27" s="75">
        <v>8</v>
      </c>
      <c r="L27" s="78">
        <f t="shared" si="0"/>
        <v>169</v>
      </c>
      <c r="M27" s="189" t="s">
        <v>313</v>
      </c>
    </row>
    <row r="28" spans="1:14" x14ac:dyDescent="0.25">
      <c r="A28" s="75">
        <v>22</v>
      </c>
      <c r="B28" s="75">
        <v>9</v>
      </c>
      <c r="C28" s="75">
        <v>2019</v>
      </c>
      <c r="D28" s="76" t="s">
        <v>294</v>
      </c>
      <c r="E28" s="76"/>
      <c r="F28" s="189" t="s">
        <v>304</v>
      </c>
      <c r="G28" s="76" t="s">
        <v>165</v>
      </c>
      <c r="H28" s="84" t="s">
        <v>150</v>
      </c>
      <c r="I28" s="189" t="s">
        <v>281</v>
      </c>
      <c r="J28" s="77">
        <v>1498</v>
      </c>
      <c r="K28" s="75">
        <v>8</v>
      </c>
      <c r="L28" s="78">
        <f t="shared" si="0"/>
        <v>187.25</v>
      </c>
      <c r="M28" s="189" t="s">
        <v>313</v>
      </c>
    </row>
    <row r="29" spans="1:14" x14ac:dyDescent="0.25">
      <c r="A29" s="75">
        <v>22</v>
      </c>
      <c r="B29" s="75">
        <v>9</v>
      </c>
      <c r="C29" s="75">
        <v>2019</v>
      </c>
      <c r="D29" s="76" t="s">
        <v>294</v>
      </c>
      <c r="E29" s="76"/>
      <c r="F29" s="189" t="s">
        <v>304</v>
      </c>
      <c r="G29" s="76" t="s">
        <v>165</v>
      </c>
      <c r="H29" s="84" t="s">
        <v>152</v>
      </c>
      <c r="I29" s="189" t="s">
        <v>281</v>
      </c>
      <c r="J29" s="77">
        <v>1513</v>
      </c>
      <c r="K29" s="75">
        <v>8</v>
      </c>
      <c r="L29" s="78">
        <f t="shared" si="0"/>
        <v>189.125</v>
      </c>
      <c r="M29" s="189" t="s">
        <v>313</v>
      </c>
    </row>
    <row r="30" spans="1:14" x14ac:dyDescent="0.25">
      <c r="A30" s="75">
        <v>22</v>
      </c>
      <c r="B30" s="75">
        <v>9</v>
      </c>
      <c r="C30" s="75">
        <v>2019</v>
      </c>
      <c r="D30" s="76" t="s">
        <v>294</v>
      </c>
      <c r="E30" s="76"/>
      <c r="F30" s="189" t="s">
        <v>304</v>
      </c>
      <c r="G30" s="76" t="s">
        <v>165</v>
      </c>
      <c r="H30" s="84" t="s">
        <v>153</v>
      </c>
      <c r="I30" s="189" t="s">
        <v>305</v>
      </c>
      <c r="J30" s="77">
        <v>1421</v>
      </c>
      <c r="K30" s="75">
        <v>8</v>
      </c>
      <c r="L30" s="78">
        <f t="shared" si="0"/>
        <v>177.625</v>
      </c>
      <c r="M30" s="189" t="s">
        <v>314</v>
      </c>
    </row>
    <row r="31" spans="1:14" x14ac:dyDescent="0.25">
      <c r="A31" s="75">
        <v>22</v>
      </c>
      <c r="B31" s="75">
        <v>9</v>
      </c>
      <c r="C31" s="75">
        <v>2019</v>
      </c>
      <c r="D31" s="76" t="s">
        <v>294</v>
      </c>
      <c r="E31" s="76"/>
      <c r="F31" s="189" t="s">
        <v>304</v>
      </c>
      <c r="G31" s="76" t="s">
        <v>165</v>
      </c>
      <c r="H31" s="84" t="s">
        <v>280</v>
      </c>
      <c r="I31" s="189" t="s">
        <v>305</v>
      </c>
      <c r="J31" s="77">
        <v>1337</v>
      </c>
      <c r="K31" s="75">
        <v>8</v>
      </c>
      <c r="L31" s="78">
        <f t="shared" si="0"/>
        <v>167.125</v>
      </c>
      <c r="M31" s="189" t="s">
        <v>314</v>
      </c>
      <c r="N31" s="193"/>
    </row>
    <row r="32" spans="1:14" x14ac:dyDescent="0.25">
      <c r="A32" s="75">
        <v>22</v>
      </c>
      <c r="B32" s="75">
        <v>9</v>
      </c>
      <c r="C32" s="75">
        <v>2019</v>
      </c>
      <c r="D32" s="76" t="s">
        <v>294</v>
      </c>
      <c r="E32" s="76"/>
      <c r="F32" s="189" t="s">
        <v>304</v>
      </c>
      <c r="G32" s="76" t="s">
        <v>165</v>
      </c>
      <c r="H32" s="84" t="s">
        <v>309</v>
      </c>
      <c r="I32" s="189" t="s">
        <v>305</v>
      </c>
      <c r="J32" s="77">
        <v>1516</v>
      </c>
      <c r="K32" s="75">
        <v>8</v>
      </c>
      <c r="L32" s="78">
        <f t="shared" si="0"/>
        <v>189.5</v>
      </c>
      <c r="M32" s="189" t="s">
        <v>314</v>
      </c>
    </row>
    <row r="33" spans="1:13" x14ac:dyDescent="0.25">
      <c r="A33" s="75">
        <v>22</v>
      </c>
      <c r="B33" s="75">
        <v>9</v>
      </c>
      <c r="C33" s="75">
        <v>2019</v>
      </c>
      <c r="D33" s="76" t="s">
        <v>294</v>
      </c>
      <c r="E33" s="76"/>
      <c r="F33" s="189" t="s">
        <v>304</v>
      </c>
      <c r="G33" s="76" t="s">
        <v>165</v>
      </c>
      <c r="H33" s="84" t="s">
        <v>156</v>
      </c>
      <c r="I33" s="189" t="s">
        <v>306</v>
      </c>
      <c r="J33" s="77">
        <v>1435</v>
      </c>
      <c r="K33" s="75">
        <v>8</v>
      </c>
      <c r="L33" s="78">
        <f t="shared" si="0"/>
        <v>179.375</v>
      </c>
      <c r="M33" s="189" t="s">
        <v>315</v>
      </c>
    </row>
    <row r="34" spans="1:13" x14ac:dyDescent="0.25">
      <c r="A34" s="75">
        <v>22</v>
      </c>
      <c r="B34" s="75">
        <v>9</v>
      </c>
      <c r="C34" s="75">
        <v>2019</v>
      </c>
      <c r="D34" s="76" t="s">
        <v>294</v>
      </c>
      <c r="E34" s="76"/>
      <c r="F34" s="189" t="s">
        <v>304</v>
      </c>
      <c r="G34" s="76" t="s">
        <v>165</v>
      </c>
      <c r="H34" s="84" t="s">
        <v>157</v>
      </c>
      <c r="I34" s="189" t="s">
        <v>306</v>
      </c>
      <c r="J34" s="77">
        <v>1331</v>
      </c>
      <c r="K34" s="75">
        <v>8</v>
      </c>
      <c r="L34" s="78">
        <f t="shared" si="0"/>
        <v>166.375</v>
      </c>
      <c r="M34" s="189" t="s">
        <v>315</v>
      </c>
    </row>
    <row r="35" spans="1:13" x14ac:dyDescent="0.25">
      <c r="A35" s="75">
        <v>22</v>
      </c>
      <c r="B35" s="75">
        <v>9</v>
      </c>
      <c r="C35" s="75">
        <v>2019</v>
      </c>
      <c r="D35" s="76" t="s">
        <v>294</v>
      </c>
      <c r="E35" s="76"/>
      <c r="F35" s="189" t="s">
        <v>304</v>
      </c>
      <c r="G35" s="76" t="s">
        <v>165</v>
      </c>
      <c r="H35" s="84" t="s">
        <v>154</v>
      </c>
      <c r="I35" s="189" t="s">
        <v>306</v>
      </c>
      <c r="J35" s="77">
        <v>1462</v>
      </c>
      <c r="K35" s="75">
        <v>8</v>
      </c>
      <c r="L35" s="78">
        <f t="shared" si="0"/>
        <v>182.75</v>
      </c>
      <c r="M35" s="189" t="s">
        <v>315</v>
      </c>
    </row>
    <row r="36" spans="1:13" x14ac:dyDescent="0.25">
      <c r="A36" s="75">
        <v>6</v>
      </c>
      <c r="B36" s="75">
        <v>10</v>
      </c>
      <c r="C36" s="75">
        <v>2019</v>
      </c>
      <c r="D36" s="76" t="s">
        <v>318</v>
      </c>
      <c r="E36" s="76"/>
      <c r="F36" s="192" t="s">
        <v>298</v>
      </c>
      <c r="G36" s="76" t="s">
        <v>161</v>
      </c>
      <c r="H36" s="84" t="s">
        <v>160</v>
      </c>
      <c r="I36" s="192" t="s">
        <v>147</v>
      </c>
      <c r="J36" s="77">
        <v>888</v>
      </c>
      <c r="K36" s="75">
        <v>6</v>
      </c>
      <c r="L36" s="78">
        <f t="shared" si="0"/>
        <v>148</v>
      </c>
      <c r="M36" s="207" t="s">
        <v>320</v>
      </c>
    </row>
    <row r="37" spans="1:13" x14ac:dyDescent="0.25">
      <c r="A37" s="75">
        <v>6</v>
      </c>
      <c r="B37" s="75">
        <v>10</v>
      </c>
      <c r="C37" s="75">
        <v>2019</v>
      </c>
      <c r="D37" s="76" t="s">
        <v>318</v>
      </c>
      <c r="E37" s="76"/>
      <c r="F37" s="192" t="s">
        <v>322</v>
      </c>
      <c r="G37" s="76" t="s">
        <v>161</v>
      </c>
      <c r="H37" s="84" t="s">
        <v>317</v>
      </c>
      <c r="I37" s="192" t="s">
        <v>147</v>
      </c>
      <c r="J37" s="77">
        <v>1172</v>
      </c>
      <c r="K37" s="75">
        <v>6</v>
      </c>
      <c r="L37" s="78">
        <f t="shared" si="0"/>
        <v>195.33333333333334</v>
      </c>
      <c r="M37" s="207" t="s">
        <v>320</v>
      </c>
    </row>
    <row r="38" spans="1:13" x14ac:dyDescent="0.25">
      <c r="A38" s="75">
        <v>6</v>
      </c>
      <c r="B38" s="75">
        <v>10</v>
      </c>
      <c r="C38" s="75">
        <v>2019</v>
      </c>
      <c r="D38" s="76" t="s">
        <v>330</v>
      </c>
      <c r="E38" s="76"/>
      <c r="F38" s="197" t="s">
        <v>287</v>
      </c>
      <c r="G38" s="76" t="s">
        <v>329</v>
      </c>
      <c r="H38" s="84" t="s">
        <v>146</v>
      </c>
      <c r="I38" s="196" t="s">
        <v>147</v>
      </c>
      <c r="J38" s="77">
        <v>2863</v>
      </c>
      <c r="K38" s="75">
        <v>16</v>
      </c>
      <c r="L38" s="78">
        <f t="shared" si="0"/>
        <v>178.9375</v>
      </c>
      <c r="M38" s="197" t="s">
        <v>332</v>
      </c>
    </row>
    <row r="39" spans="1:13" x14ac:dyDescent="0.25">
      <c r="A39" s="75">
        <v>6</v>
      </c>
      <c r="B39" s="75">
        <v>10</v>
      </c>
      <c r="C39" s="75">
        <v>2019</v>
      </c>
      <c r="D39" s="76" t="s">
        <v>330</v>
      </c>
      <c r="E39" s="76"/>
      <c r="F39" s="197" t="s">
        <v>287</v>
      </c>
      <c r="G39" s="76" t="s">
        <v>329</v>
      </c>
      <c r="H39" s="84" t="s">
        <v>155</v>
      </c>
      <c r="I39" s="196" t="s">
        <v>147</v>
      </c>
      <c r="J39" s="77">
        <v>2272</v>
      </c>
      <c r="K39" s="75">
        <v>16</v>
      </c>
      <c r="L39" s="78">
        <f t="shared" si="0"/>
        <v>142</v>
      </c>
      <c r="M39" s="197" t="s">
        <v>332</v>
      </c>
    </row>
    <row r="40" spans="1:13" x14ac:dyDescent="0.25">
      <c r="A40" s="75">
        <v>13</v>
      </c>
      <c r="B40" s="75">
        <v>10</v>
      </c>
      <c r="C40" s="75">
        <v>2019</v>
      </c>
      <c r="D40" s="76" t="s">
        <v>333</v>
      </c>
      <c r="E40" s="76"/>
      <c r="F40" s="199" t="s">
        <v>27</v>
      </c>
      <c r="G40" s="76" t="s">
        <v>334</v>
      </c>
      <c r="H40" s="84" t="s">
        <v>162</v>
      </c>
      <c r="I40" s="199" t="s">
        <v>147</v>
      </c>
      <c r="J40" s="77">
        <v>1214</v>
      </c>
      <c r="K40" s="75">
        <v>9</v>
      </c>
      <c r="L40" s="78">
        <f t="shared" si="0"/>
        <v>134.88888888888889</v>
      </c>
      <c r="M40" s="207" t="s">
        <v>320</v>
      </c>
    </row>
    <row r="41" spans="1:13" x14ac:dyDescent="0.25">
      <c r="A41" s="75">
        <v>13</v>
      </c>
      <c r="B41" s="75">
        <v>10</v>
      </c>
      <c r="C41" s="75">
        <v>2019</v>
      </c>
      <c r="D41" s="76" t="s">
        <v>333</v>
      </c>
      <c r="E41" s="76"/>
      <c r="F41" s="199" t="s">
        <v>27</v>
      </c>
      <c r="G41" s="76" t="s">
        <v>334</v>
      </c>
      <c r="H41" s="84" t="s">
        <v>308</v>
      </c>
      <c r="I41" s="199" t="s">
        <v>147</v>
      </c>
      <c r="J41" s="77">
        <v>1397</v>
      </c>
      <c r="K41" s="75">
        <v>9</v>
      </c>
      <c r="L41" s="78">
        <f t="shared" si="0"/>
        <v>155.22222222222223</v>
      </c>
      <c r="M41" s="207" t="s">
        <v>320</v>
      </c>
    </row>
    <row r="42" spans="1:13" x14ac:dyDescent="0.25">
      <c r="A42" s="75">
        <v>13</v>
      </c>
      <c r="B42" s="75">
        <v>10</v>
      </c>
      <c r="C42" s="75">
        <v>2019</v>
      </c>
      <c r="D42" s="76" t="s">
        <v>333</v>
      </c>
      <c r="E42" s="76"/>
      <c r="F42" s="199" t="s">
        <v>27</v>
      </c>
      <c r="G42" s="76" t="s">
        <v>334</v>
      </c>
      <c r="H42" s="84" t="s">
        <v>163</v>
      </c>
      <c r="I42" s="199" t="s">
        <v>151</v>
      </c>
      <c r="J42" s="77">
        <v>1326</v>
      </c>
      <c r="K42" s="75">
        <v>9</v>
      </c>
      <c r="L42" s="78">
        <f t="shared" si="0"/>
        <v>147.33333333333334</v>
      </c>
      <c r="M42" s="186" t="s">
        <v>335</v>
      </c>
    </row>
    <row r="43" spans="1:13" x14ac:dyDescent="0.25">
      <c r="A43" s="75">
        <v>13</v>
      </c>
      <c r="B43" s="75">
        <v>10</v>
      </c>
      <c r="C43" s="75">
        <v>2019</v>
      </c>
      <c r="D43" s="76" t="s">
        <v>333</v>
      </c>
      <c r="E43" s="76"/>
      <c r="F43" s="199" t="s">
        <v>27</v>
      </c>
      <c r="G43" s="76" t="s">
        <v>334</v>
      </c>
      <c r="H43" s="84" t="s">
        <v>157</v>
      </c>
      <c r="I43" s="199" t="s">
        <v>151</v>
      </c>
      <c r="J43" s="77">
        <v>1462</v>
      </c>
      <c r="K43" s="75">
        <v>9</v>
      </c>
      <c r="L43" s="78">
        <f t="shared" si="0"/>
        <v>162.44444444444446</v>
      </c>
      <c r="M43" s="186" t="s">
        <v>335</v>
      </c>
    </row>
    <row r="44" spans="1:13" x14ac:dyDescent="0.25">
      <c r="A44" s="75">
        <v>13</v>
      </c>
      <c r="B44" s="75">
        <v>10</v>
      </c>
      <c r="C44" s="75">
        <v>2019</v>
      </c>
      <c r="D44" s="76" t="s">
        <v>350</v>
      </c>
      <c r="E44" s="76"/>
      <c r="F44" s="202" t="s">
        <v>27</v>
      </c>
      <c r="G44" s="76" t="s">
        <v>347</v>
      </c>
      <c r="H44" s="84" t="s">
        <v>146</v>
      </c>
      <c r="I44" s="202" t="s">
        <v>147</v>
      </c>
      <c r="J44" s="77">
        <v>2503</v>
      </c>
      <c r="K44" s="75">
        <v>14</v>
      </c>
      <c r="L44" s="78">
        <f t="shared" si="0"/>
        <v>178.78571428571428</v>
      </c>
      <c r="M44" s="207" t="s">
        <v>345</v>
      </c>
    </row>
    <row r="45" spans="1:13" x14ac:dyDescent="0.25">
      <c r="A45" s="75">
        <v>13</v>
      </c>
      <c r="B45" s="75">
        <v>10</v>
      </c>
      <c r="C45" s="75">
        <v>2019</v>
      </c>
      <c r="D45" s="76" t="s">
        <v>350</v>
      </c>
      <c r="E45" s="76"/>
      <c r="F45" s="202" t="s">
        <v>27</v>
      </c>
      <c r="G45" s="76" t="s">
        <v>347</v>
      </c>
      <c r="H45" s="84" t="s">
        <v>158</v>
      </c>
      <c r="I45" s="202" t="s">
        <v>147</v>
      </c>
      <c r="J45" s="77">
        <v>2456</v>
      </c>
      <c r="K45" s="75">
        <v>14</v>
      </c>
      <c r="L45" s="78">
        <f t="shared" si="0"/>
        <v>175.42857142857142</v>
      </c>
      <c r="M45" s="207" t="s">
        <v>345</v>
      </c>
    </row>
    <row r="46" spans="1:13" x14ac:dyDescent="0.25">
      <c r="A46" s="75">
        <v>13</v>
      </c>
      <c r="B46" s="75">
        <v>10</v>
      </c>
      <c r="C46" s="75">
        <v>2019</v>
      </c>
      <c r="D46" s="76" t="s">
        <v>350</v>
      </c>
      <c r="E46" s="76"/>
      <c r="F46" s="202" t="s">
        <v>27</v>
      </c>
      <c r="G46" s="76" t="s">
        <v>347</v>
      </c>
      <c r="H46" s="84" t="s">
        <v>152</v>
      </c>
      <c r="I46" s="202" t="s">
        <v>151</v>
      </c>
      <c r="J46" s="77">
        <v>1437</v>
      </c>
      <c r="K46" s="75">
        <v>8</v>
      </c>
      <c r="L46" s="78">
        <f t="shared" si="0"/>
        <v>179.625</v>
      </c>
      <c r="M46" s="202" t="s">
        <v>283</v>
      </c>
    </row>
    <row r="47" spans="1:13" x14ac:dyDescent="0.25">
      <c r="A47" s="75">
        <v>13</v>
      </c>
      <c r="B47" s="75">
        <v>10</v>
      </c>
      <c r="C47" s="75">
        <v>2019</v>
      </c>
      <c r="D47" s="76" t="s">
        <v>350</v>
      </c>
      <c r="E47" s="76"/>
      <c r="F47" s="202" t="s">
        <v>27</v>
      </c>
      <c r="G47" s="76" t="s">
        <v>347</v>
      </c>
      <c r="H47" s="84" t="s">
        <v>154</v>
      </c>
      <c r="I47" s="202" t="s">
        <v>151</v>
      </c>
      <c r="J47" s="77">
        <v>1387</v>
      </c>
      <c r="K47" s="75">
        <v>8</v>
      </c>
      <c r="L47" s="78">
        <f t="shared" si="0"/>
        <v>173.375</v>
      </c>
      <c r="M47" s="202" t="s">
        <v>283</v>
      </c>
    </row>
    <row r="48" spans="1:13" x14ac:dyDescent="0.25">
      <c r="A48" s="75">
        <v>13</v>
      </c>
      <c r="B48" s="75">
        <v>10</v>
      </c>
      <c r="C48" s="75">
        <v>2019</v>
      </c>
      <c r="D48" s="76" t="s">
        <v>357</v>
      </c>
      <c r="E48" s="76"/>
      <c r="F48" s="202" t="s">
        <v>27</v>
      </c>
      <c r="G48" s="76" t="s">
        <v>145</v>
      </c>
      <c r="H48" s="84" t="s">
        <v>150</v>
      </c>
      <c r="I48" s="202" t="s">
        <v>147</v>
      </c>
      <c r="J48" s="77">
        <v>1686</v>
      </c>
      <c r="K48" s="75">
        <v>9</v>
      </c>
      <c r="L48" s="78">
        <f t="shared" si="0"/>
        <v>187.33333333333334</v>
      </c>
      <c r="M48" s="186" t="s">
        <v>335</v>
      </c>
    </row>
    <row r="49" spans="1:13" x14ac:dyDescent="0.25">
      <c r="A49" s="75">
        <v>13</v>
      </c>
      <c r="B49" s="75">
        <v>10</v>
      </c>
      <c r="C49" s="75">
        <v>2019</v>
      </c>
      <c r="D49" s="76" t="s">
        <v>357</v>
      </c>
      <c r="E49" s="76"/>
      <c r="F49" s="202" t="s">
        <v>27</v>
      </c>
      <c r="G49" s="76" t="s">
        <v>145</v>
      </c>
      <c r="H49" s="84" t="s">
        <v>280</v>
      </c>
      <c r="I49" s="202" t="s">
        <v>147</v>
      </c>
      <c r="J49" s="77">
        <v>1589</v>
      </c>
      <c r="K49" s="75">
        <v>9</v>
      </c>
      <c r="L49" s="78">
        <f t="shared" si="0"/>
        <v>176.55555555555554</v>
      </c>
      <c r="M49" s="186" t="s">
        <v>335</v>
      </c>
    </row>
    <row r="50" spans="1:13" x14ac:dyDescent="0.25">
      <c r="A50" s="75">
        <v>13</v>
      </c>
      <c r="B50" s="75">
        <v>10</v>
      </c>
      <c r="C50" s="75">
        <v>2019</v>
      </c>
      <c r="D50" s="76" t="s">
        <v>357</v>
      </c>
      <c r="E50" s="76"/>
      <c r="F50" s="202" t="s">
        <v>27</v>
      </c>
      <c r="G50" s="76" t="s">
        <v>145</v>
      </c>
      <c r="H50" s="84" t="s">
        <v>356</v>
      </c>
      <c r="I50" s="202" t="s">
        <v>151</v>
      </c>
      <c r="J50" s="77">
        <v>1559</v>
      </c>
      <c r="K50" s="75">
        <v>9</v>
      </c>
      <c r="L50" s="78">
        <f t="shared" si="0"/>
        <v>173.22222222222223</v>
      </c>
      <c r="M50" s="207" t="s">
        <v>345</v>
      </c>
    </row>
    <row r="51" spans="1:13" x14ac:dyDescent="0.25">
      <c r="A51" s="75">
        <v>13</v>
      </c>
      <c r="B51" s="75">
        <v>10</v>
      </c>
      <c r="C51" s="75">
        <v>2019</v>
      </c>
      <c r="D51" s="76" t="s">
        <v>357</v>
      </c>
      <c r="E51" s="76"/>
      <c r="F51" s="202" t="s">
        <v>27</v>
      </c>
      <c r="G51" s="76" t="s">
        <v>145</v>
      </c>
      <c r="H51" s="84" t="s">
        <v>168</v>
      </c>
      <c r="I51" s="202" t="s">
        <v>151</v>
      </c>
      <c r="J51" s="77">
        <v>1476</v>
      </c>
      <c r="K51" s="75">
        <v>9</v>
      </c>
      <c r="L51" s="78">
        <f t="shared" si="0"/>
        <v>164</v>
      </c>
      <c r="M51" s="207" t="s">
        <v>345</v>
      </c>
    </row>
    <row r="52" spans="1:13" x14ac:dyDescent="0.25">
      <c r="A52" s="75">
        <v>13</v>
      </c>
      <c r="B52" s="75">
        <v>10</v>
      </c>
      <c r="C52" s="75">
        <v>2019</v>
      </c>
      <c r="D52" s="76" t="s">
        <v>357</v>
      </c>
      <c r="E52" s="76"/>
      <c r="F52" s="202" t="s">
        <v>27</v>
      </c>
      <c r="G52" s="76" t="s">
        <v>145</v>
      </c>
      <c r="H52" s="84" t="s">
        <v>160</v>
      </c>
      <c r="I52" s="202" t="s">
        <v>147</v>
      </c>
      <c r="J52" s="77">
        <v>1564</v>
      </c>
      <c r="K52" s="75">
        <v>9</v>
      </c>
      <c r="L52" s="78">
        <f t="shared" si="0"/>
        <v>173.77777777777777</v>
      </c>
      <c r="M52" s="186" t="s">
        <v>358</v>
      </c>
    </row>
    <row r="53" spans="1:13" x14ac:dyDescent="0.25">
      <c r="A53" s="75">
        <v>13</v>
      </c>
      <c r="B53" s="75">
        <v>10</v>
      </c>
      <c r="C53" s="75">
        <v>2019</v>
      </c>
      <c r="D53" s="76" t="s">
        <v>357</v>
      </c>
      <c r="E53" s="76"/>
      <c r="F53" s="202" t="s">
        <v>27</v>
      </c>
      <c r="G53" s="76" t="s">
        <v>145</v>
      </c>
      <c r="H53" s="84" t="s">
        <v>156</v>
      </c>
      <c r="I53" s="202" t="s">
        <v>147</v>
      </c>
      <c r="J53" s="77">
        <v>1772</v>
      </c>
      <c r="K53" s="75">
        <v>9</v>
      </c>
      <c r="L53" s="78">
        <f t="shared" si="0"/>
        <v>196.88888888888889</v>
      </c>
      <c r="M53" s="186" t="s">
        <v>358</v>
      </c>
    </row>
    <row r="54" spans="1:13" x14ac:dyDescent="0.25">
      <c r="A54" s="75">
        <v>13</v>
      </c>
      <c r="B54" s="75">
        <v>10</v>
      </c>
      <c r="C54" s="75">
        <v>2019</v>
      </c>
      <c r="D54" s="76" t="s">
        <v>357</v>
      </c>
      <c r="E54" s="76"/>
      <c r="F54" s="202" t="s">
        <v>27</v>
      </c>
      <c r="G54" s="76" t="s">
        <v>145</v>
      </c>
      <c r="H54" s="84" t="s">
        <v>149</v>
      </c>
      <c r="I54" s="202" t="s">
        <v>151</v>
      </c>
      <c r="J54" s="77">
        <v>1642</v>
      </c>
      <c r="K54" s="75">
        <v>9</v>
      </c>
      <c r="L54" s="78">
        <f t="shared" si="0"/>
        <v>182.44444444444446</v>
      </c>
      <c r="M54" s="207" t="s">
        <v>320</v>
      </c>
    </row>
    <row r="55" spans="1:13" x14ac:dyDescent="0.25">
      <c r="A55" s="75">
        <v>13</v>
      </c>
      <c r="B55" s="75">
        <v>10</v>
      </c>
      <c r="C55" s="75">
        <v>2019</v>
      </c>
      <c r="D55" s="76" t="s">
        <v>357</v>
      </c>
      <c r="E55" s="76"/>
      <c r="F55" s="202" t="s">
        <v>27</v>
      </c>
      <c r="G55" s="76" t="s">
        <v>145</v>
      </c>
      <c r="H55" s="84" t="s">
        <v>159</v>
      </c>
      <c r="I55" s="202" t="s">
        <v>151</v>
      </c>
      <c r="J55" s="77">
        <v>1664</v>
      </c>
      <c r="K55" s="75">
        <v>9</v>
      </c>
      <c r="L55" s="78">
        <f t="shared" si="0"/>
        <v>184.88888888888889</v>
      </c>
      <c r="M55" s="207" t="s">
        <v>320</v>
      </c>
    </row>
    <row r="56" spans="1:13" x14ac:dyDescent="0.25">
      <c r="A56" s="75">
        <v>13</v>
      </c>
      <c r="B56" s="75">
        <v>10</v>
      </c>
      <c r="C56" s="75">
        <v>2019</v>
      </c>
      <c r="D56" s="76" t="s">
        <v>357</v>
      </c>
      <c r="E56" s="76"/>
      <c r="F56" s="202" t="s">
        <v>27</v>
      </c>
      <c r="G56" s="76" t="s">
        <v>145</v>
      </c>
      <c r="H56" s="84" t="s">
        <v>317</v>
      </c>
      <c r="I56" s="202" t="s">
        <v>281</v>
      </c>
      <c r="J56" s="77">
        <v>1577</v>
      </c>
      <c r="K56" s="75">
        <v>9</v>
      </c>
      <c r="L56" s="78">
        <f t="shared" ref="L56:L57" si="1">J56/K56</f>
        <v>175.22222222222223</v>
      </c>
      <c r="M56" s="202" t="s">
        <v>313</v>
      </c>
    </row>
    <row r="57" spans="1:13" x14ac:dyDescent="0.25">
      <c r="A57" s="75">
        <v>13</v>
      </c>
      <c r="B57" s="75">
        <v>10</v>
      </c>
      <c r="C57" s="75">
        <v>2019</v>
      </c>
      <c r="D57" s="76" t="s">
        <v>357</v>
      </c>
      <c r="E57" s="76"/>
      <c r="F57" s="202" t="s">
        <v>27</v>
      </c>
      <c r="G57" s="76" t="s">
        <v>145</v>
      </c>
      <c r="H57" s="84" t="s">
        <v>153</v>
      </c>
      <c r="I57" s="202" t="s">
        <v>281</v>
      </c>
      <c r="J57" s="77">
        <v>1703</v>
      </c>
      <c r="K57" s="75">
        <v>9</v>
      </c>
      <c r="L57" s="78">
        <f t="shared" si="1"/>
        <v>189.22222222222223</v>
      </c>
      <c r="M57" s="202" t="s">
        <v>313</v>
      </c>
    </row>
    <row r="58" spans="1:13" x14ac:dyDescent="0.25">
      <c r="A58" s="63"/>
      <c r="B58" s="63"/>
      <c r="C58" s="63"/>
      <c r="D58" s="38"/>
      <c r="E58" s="38"/>
      <c r="F58" s="66"/>
      <c r="G58" s="71"/>
      <c r="H58" s="83">
        <f>COUNTA(H7:H57)</f>
        <v>51</v>
      </c>
      <c r="I58" s="83"/>
      <c r="J58" s="182">
        <f>SUBTOTAL(9,J7:J57)</f>
        <v>92890</v>
      </c>
      <c r="K58" s="93">
        <f>SUBTOTAL(9,K7:K57)</f>
        <v>537</v>
      </c>
      <c r="L58" s="183">
        <f t="shared" ref="L58" si="2">J58/K58</f>
        <v>172.97951582867785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"/>
  <sheetViews>
    <sheetView tabSelected="1" topLeftCell="A46" workbookViewId="0">
      <selection activeCell="C57" sqref="C57"/>
    </sheetView>
  </sheetViews>
  <sheetFormatPr baseColWidth="10" defaultRowHeight="15" x14ac:dyDescent="0.25"/>
  <cols>
    <col min="1" max="1" width="19.140625" customWidth="1"/>
    <col min="2" max="2" width="15.7109375" customWidth="1"/>
    <col min="3" max="3" width="17.85546875" customWidth="1"/>
    <col min="4" max="4" width="18.5703125" customWidth="1"/>
  </cols>
  <sheetData>
    <row r="2" spans="1:10" ht="20.25" x14ac:dyDescent="0.25">
      <c r="A2" s="215" t="s">
        <v>269</v>
      </c>
      <c r="B2" s="216"/>
      <c r="C2" s="216"/>
      <c r="D2" s="216"/>
      <c r="E2" s="216"/>
      <c r="F2" s="216"/>
      <c r="G2" s="216"/>
      <c r="H2" s="216"/>
      <c r="I2" s="217"/>
    </row>
    <row r="4" spans="1:10" x14ac:dyDescent="0.25">
      <c r="J4" s="75" t="s">
        <v>184</v>
      </c>
    </row>
    <row r="5" spans="1:10" ht="15.75" x14ac:dyDescent="0.25">
      <c r="A5" s="85" t="s">
        <v>359</v>
      </c>
    </row>
    <row r="7" spans="1:10" x14ac:dyDescent="0.25">
      <c r="A7" s="84" t="s">
        <v>336</v>
      </c>
      <c r="B7" s="91"/>
      <c r="C7" s="75" t="s">
        <v>337</v>
      </c>
      <c r="D7" s="71" t="s">
        <v>338</v>
      </c>
      <c r="E7" s="84"/>
      <c r="F7" s="91"/>
      <c r="G7" s="91"/>
      <c r="H7" s="91"/>
      <c r="I7" s="91"/>
      <c r="J7" s="92">
        <v>2</v>
      </c>
    </row>
    <row r="8" spans="1:10" x14ac:dyDescent="0.25">
      <c r="A8" s="84" t="s">
        <v>360</v>
      </c>
      <c r="B8" s="91"/>
      <c r="C8" s="92" t="s">
        <v>145</v>
      </c>
      <c r="D8" s="206" t="s">
        <v>362</v>
      </c>
      <c r="E8" s="84"/>
      <c r="F8" s="91"/>
      <c r="G8" s="91"/>
      <c r="H8" s="91"/>
      <c r="I8" s="91"/>
      <c r="J8" s="92">
        <v>2</v>
      </c>
    </row>
    <row r="9" spans="1:10" x14ac:dyDescent="0.25">
      <c r="A9" s="84" t="s">
        <v>361</v>
      </c>
      <c r="B9" s="91"/>
      <c r="C9" s="92" t="s">
        <v>145</v>
      </c>
      <c r="D9" s="206" t="s">
        <v>363</v>
      </c>
      <c r="E9" s="84"/>
      <c r="F9" s="91"/>
      <c r="G9" s="91"/>
      <c r="H9" s="91"/>
      <c r="I9" s="91"/>
      <c r="J9" s="92">
        <v>2</v>
      </c>
    </row>
    <row r="10" spans="1:10" x14ac:dyDescent="0.25">
      <c r="A10" s="84"/>
      <c r="B10" s="91"/>
      <c r="C10" s="91"/>
      <c r="D10" s="92"/>
      <c r="E10" s="84"/>
      <c r="F10" s="91"/>
      <c r="G10" s="91"/>
      <c r="H10" s="91"/>
      <c r="I10" s="91"/>
      <c r="J10" s="92"/>
    </row>
    <row r="11" spans="1:10" x14ac:dyDescent="0.25">
      <c r="A11" s="84"/>
      <c r="B11" s="91"/>
      <c r="C11" s="91"/>
      <c r="D11" s="92"/>
      <c r="E11" s="84"/>
      <c r="F11" s="91"/>
      <c r="G11" s="91"/>
      <c r="H11" s="91"/>
      <c r="I11" s="91"/>
      <c r="J11" s="93">
        <f>SUM(J7:J10)</f>
        <v>6</v>
      </c>
    </row>
    <row r="12" spans="1:10" ht="15.75" x14ac:dyDescent="0.25">
      <c r="A12" s="85" t="s">
        <v>274</v>
      </c>
      <c r="J12" s="63"/>
    </row>
    <row r="13" spans="1:10" x14ac:dyDescent="0.25">
      <c r="J13" s="63"/>
    </row>
    <row r="14" spans="1:10" x14ac:dyDescent="0.25">
      <c r="A14" s="66" t="s">
        <v>289</v>
      </c>
      <c r="B14" s="76"/>
      <c r="C14" s="75" t="s">
        <v>290</v>
      </c>
      <c r="D14" s="71" t="s">
        <v>288</v>
      </c>
      <c r="E14" s="38"/>
      <c r="J14" s="63">
        <v>1</v>
      </c>
    </row>
    <row r="15" spans="1:10" x14ac:dyDescent="0.25">
      <c r="A15" s="38"/>
      <c r="D15" s="66"/>
      <c r="E15" s="38"/>
      <c r="J15" s="63"/>
    </row>
    <row r="16" spans="1:10" ht="15.75" x14ac:dyDescent="0.25">
      <c r="A16" s="85" t="s">
        <v>273</v>
      </c>
      <c r="D16" s="66"/>
      <c r="E16" s="38"/>
      <c r="J16" s="63"/>
    </row>
    <row r="17" spans="1:10" ht="15.75" x14ac:dyDescent="0.25">
      <c r="A17" s="85"/>
      <c r="D17" s="66"/>
      <c r="E17" s="38"/>
      <c r="J17" s="63"/>
    </row>
    <row r="18" spans="1:10" x14ac:dyDescent="0.25">
      <c r="A18" s="84"/>
      <c r="B18" s="91"/>
      <c r="C18" s="91"/>
      <c r="D18" s="83"/>
      <c r="E18" s="84"/>
      <c r="F18" s="91"/>
      <c r="G18" s="91"/>
      <c r="H18" s="91"/>
      <c r="I18" s="91"/>
      <c r="J18" s="92"/>
    </row>
    <row r="19" spans="1:10" x14ac:dyDescent="0.25">
      <c r="B19" s="38"/>
      <c r="D19" s="38"/>
      <c r="F19" s="38"/>
      <c r="J19" s="63"/>
    </row>
    <row r="20" spans="1:10" ht="15.75" x14ac:dyDescent="0.25">
      <c r="A20" s="85" t="s">
        <v>272</v>
      </c>
      <c r="B20" s="38"/>
      <c r="D20" s="38"/>
      <c r="F20" s="38"/>
      <c r="J20" s="63"/>
    </row>
    <row r="21" spans="1:10" x14ac:dyDescent="0.25">
      <c r="B21" s="38"/>
      <c r="D21" s="38"/>
      <c r="F21" s="38"/>
      <c r="J21" s="63"/>
    </row>
    <row r="22" spans="1:10" x14ac:dyDescent="0.25">
      <c r="A22" s="94"/>
      <c r="B22" s="84"/>
      <c r="C22" s="91"/>
      <c r="D22" s="83"/>
      <c r="E22" s="84"/>
      <c r="F22" s="84"/>
      <c r="G22" s="91"/>
      <c r="H22" s="91"/>
      <c r="I22" s="91"/>
      <c r="J22" s="75"/>
    </row>
    <row r="23" spans="1:10" x14ac:dyDescent="0.25">
      <c r="A23" s="221"/>
      <c r="B23" s="221"/>
      <c r="C23" s="84"/>
      <c r="D23" s="83"/>
      <c r="E23" s="84"/>
      <c r="F23" s="84"/>
      <c r="G23" s="91"/>
      <c r="H23" s="91"/>
      <c r="I23" s="91"/>
      <c r="J23" s="75"/>
    </row>
    <row r="24" spans="1:10" x14ac:dyDescent="0.25">
      <c r="A24" s="94"/>
      <c r="B24" s="84"/>
      <c r="C24" s="91"/>
      <c r="D24" s="83"/>
      <c r="E24" s="84"/>
      <c r="F24" s="84"/>
      <c r="G24" s="91"/>
      <c r="H24" s="91"/>
      <c r="I24" s="91"/>
      <c r="J24" s="93">
        <f>SUM(J22:J23)</f>
        <v>0</v>
      </c>
    </row>
    <row r="25" spans="1:10" x14ac:dyDescent="0.25">
      <c r="A25" s="87" t="s">
        <v>271</v>
      </c>
      <c r="B25" s="84"/>
      <c r="C25" s="91"/>
      <c r="D25" s="83"/>
      <c r="E25" s="84"/>
      <c r="F25" s="84"/>
      <c r="G25" s="91"/>
      <c r="H25" s="91"/>
      <c r="I25" s="91"/>
      <c r="J25" s="92"/>
    </row>
    <row r="26" spans="1:10" x14ac:dyDescent="0.25">
      <c r="A26" s="86"/>
      <c r="B26" s="38"/>
      <c r="D26" s="66"/>
      <c r="E26" s="38"/>
      <c r="F26" s="38"/>
      <c r="J26" s="63"/>
    </row>
    <row r="27" spans="1:10" x14ac:dyDescent="0.25">
      <c r="A27" s="94"/>
      <c r="B27" s="76"/>
      <c r="C27" s="76"/>
      <c r="D27" s="83"/>
      <c r="E27" s="76"/>
      <c r="F27" s="76"/>
      <c r="G27" s="76"/>
      <c r="H27" s="76"/>
      <c r="I27" s="76"/>
      <c r="J27" s="75"/>
    </row>
    <row r="28" spans="1:10" x14ac:dyDescent="0.25">
      <c r="J28" s="63"/>
    </row>
    <row r="29" spans="1:10" ht="15.75" x14ac:dyDescent="0.25">
      <c r="A29" s="85" t="s">
        <v>270</v>
      </c>
      <c r="J29" s="63"/>
    </row>
    <row r="30" spans="1:10" x14ac:dyDescent="0.25">
      <c r="J30" s="63"/>
    </row>
    <row r="31" spans="1:10" x14ac:dyDescent="0.25">
      <c r="A31" s="94" t="s">
        <v>345</v>
      </c>
      <c r="B31" s="95" t="s">
        <v>348</v>
      </c>
      <c r="C31" s="202" t="s">
        <v>347</v>
      </c>
      <c r="D31" s="79" t="s">
        <v>349</v>
      </c>
      <c r="E31" s="84"/>
      <c r="F31" s="76"/>
      <c r="G31" s="76"/>
      <c r="H31" s="76"/>
      <c r="I31" s="76"/>
      <c r="J31" s="75">
        <v>2</v>
      </c>
    </row>
    <row r="32" spans="1:10" x14ac:dyDescent="0.25">
      <c r="A32" s="203" t="s">
        <v>345</v>
      </c>
      <c r="B32" s="95" t="s">
        <v>364</v>
      </c>
      <c r="C32" s="202" t="s">
        <v>145</v>
      </c>
      <c r="D32" s="79" t="s">
        <v>365</v>
      </c>
      <c r="E32" s="84"/>
      <c r="F32" s="76"/>
      <c r="G32" s="76"/>
      <c r="H32" s="76"/>
      <c r="I32" s="76"/>
      <c r="J32" s="75">
        <v>2</v>
      </c>
    </row>
    <row r="33" spans="1:10" x14ac:dyDescent="0.25">
      <c r="A33" s="94"/>
      <c r="B33" s="95"/>
      <c r="C33" s="84"/>
      <c r="D33" s="83"/>
      <c r="E33" s="84"/>
      <c r="F33" s="76"/>
      <c r="G33" s="76"/>
      <c r="H33" s="76"/>
      <c r="I33" s="76"/>
      <c r="J33" s="75"/>
    </row>
    <row r="34" spans="1:10" x14ac:dyDescent="0.25">
      <c r="A34" s="94"/>
      <c r="B34" s="95"/>
      <c r="C34" s="84"/>
      <c r="D34" s="83"/>
      <c r="E34" s="84"/>
      <c r="F34" s="76"/>
      <c r="G34" s="76"/>
      <c r="H34" s="76"/>
      <c r="I34" s="76"/>
      <c r="J34" s="93">
        <f>SUM(J31:J33)</f>
        <v>4</v>
      </c>
    </row>
    <row r="35" spans="1:10" x14ac:dyDescent="0.25">
      <c r="A35" s="94" t="s">
        <v>320</v>
      </c>
      <c r="B35" s="95" t="s">
        <v>321</v>
      </c>
      <c r="C35" s="193" t="s">
        <v>161</v>
      </c>
      <c r="D35" s="79" t="s">
        <v>325</v>
      </c>
      <c r="E35" s="84"/>
      <c r="F35" s="76"/>
      <c r="G35" s="76"/>
      <c r="H35" s="76"/>
      <c r="I35" s="76"/>
      <c r="J35" s="75">
        <v>2</v>
      </c>
    </row>
    <row r="36" spans="1:10" x14ac:dyDescent="0.25">
      <c r="A36" s="200" t="s">
        <v>320</v>
      </c>
      <c r="B36" s="95" t="s">
        <v>341</v>
      </c>
      <c r="C36" s="199" t="s">
        <v>339</v>
      </c>
      <c r="D36" s="79" t="s">
        <v>340</v>
      </c>
      <c r="E36" s="84"/>
      <c r="F36" s="76"/>
      <c r="G36" s="76"/>
      <c r="H36" s="76"/>
      <c r="I36" s="76"/>
      <c r="J36" s="75">
        <v>2</v>
      </c>
    </row>
    <row r="37" spans="1:10" x14ac:dyDescent="0.25">
      <c r="A37" s="203" t="s">
        <v>320</v>
      </c>
      <c r="B37" s="95" t="s">
        <v>364</v>
      </c>
      <c r="C37" s="202" t="s">
        <v>145</v>
      </c>
      <c r="D37" s="79" t="s">
        <v>366</v>
      </c>
      <c r="E37" s="84"/>
      <c r="F37" s="76"/>
      <c r="G37" s="76"/>
      <c r="H37" s="76"/>
      <c r="I37" s="76"/>
      <c r="J37" s="75">
        <v>2</v>
      </c>
    </row>
    <row r="38" spans="1:10" x14ac:dyDescent="0.25">
      <c r="A38" s="203"/>
      <c r="B38" s="95"/>
      <c r="C38" s="202"/>
      <c r="D38" s="79"/>
      <c r="E38" s="84"/>
      <c r="F38" s="76"/>
      <c r="G38" s="76"/>
      <c r="H38" s="76"/>
      <c r="I38" s="76"/>
      <c r="J38" s="75"/>
    </row>
    <row r="39" spans="1:10" x14ac:dyDescent="0.25">
      <c r="A39" s="94"/>
      <c r="B39" s="84"/>
      <c r="C39" s="84"/>
      <c r="D39" s="83"/>
      <c r="E39" s="79"/>
      <c r="F39" s="76"/>
      <c r="G39" s="76"/>
      <c r="H39" s="76"/>
      <c r="I39" s="76"/>
      <c r="J39" s="75"/>
    </row>
    <row r="40" spans="1:10" x14ac:dyDescent="0.25">
      <c r="A40" s="75"/>
      <c r="B40" s="76"/>
      <c r="C40" s="76"/>
      <c r="D40" s="76"/>
      <c r="E40" s="76"/>
      <c r="F40" s="76"/>
      <c r="G40" s="76"/>
      <c r="H40" s="76"/>
      <c r="I40" s="76"/>
      <c r="J40" s="93">
        <f>SUM(J35:J39)</f>
        <v>6</v>
      </c>
    </row>
    <row r="41" spans="1:10" ht="15.75" x14ac:dyDescent="0.25">
      <c r="A41" s="85" t="s">
        <v>203</v>
      </c>
      <c r="J41" s="63"/>
    </row>
    <row r="42" spans="1:10" ht="15.75" x14ac:dyDescent="0.25">
      <c r="A42" s="85"/>
      <c r="J42" s="63"/>
    </row>
    <row r="43" spans="1:10" x14ac:dyDescent="0.25">
      <c r="A43" s="63"/>
      <c r="J43" s="63"/>
    </row>
    <row r="44" spans="1:10" ht="15.75" x14ac:dyDescent="0.25">
      <c r="A44" s="85" t="s">
        <v>204</v>
      </c>
      <c r="J44" s="63"/>
    </row>
    <row r="45" spans="1:10" ht="15.75" x14ac:dyDescent="0.25">
      <c r="A45" s="85"/>
      <c r="J45" s="63"/>
    </row>
    <row r="46" spans="1:10" x14ac:dyDescent="0.25">
      <c r="A46" s="83"/>
      <c r="B46" s="95"/>
      <c r="C46" s="91"/>
      <c r="D46" s="83"/>
      <c r="E46" s="84"/>
      <c r="F46" s="91"/>
      <c r="G46" s="91"/>
      <c r="H46" s="91"/>
      <c r="I46" s="91"/>
      <c r="J46" s="75"/>
    </row>
    <row r="47" spans="1:10" x14ac:dyDescent="0.25">
      <c r="A47" s="83"/>
      <c r="B47" s="84"/>
      <c r="C47" s="91"/>
      <c r="D47" s="83"/>
      <c r="E47" s="76"/>
      <c r="F47" s="91"/>
      <c r="G47" s="91"/>
      <c r="H47" s="91"/>
      <c r="I47" s="91"/>
      <c r="J47" s="75"/>
    </row>
    <row r="48" spans="1:10" x14ac:dyDescent="0.25">
      <c r="A48" s="83"/>
      <c r="B48" s="95"/>
      <c r="C48" s="91"/>
      <c r="D48" s="91"/>
      <c r="E48" s="91"/>
      <c r="F48" s="91"/>
      <c r="G48" s="91"/>
      <c r="H48" s="91"/>
      <c r="I48" s="91"/>
      <c r="J48" s="93">
        <f>SUM(J46:J47)</f>
        <v>0</v>
      </c>
    </row>
    <row r="49" spans="1:10" ht="15.75" x14ac:dyDescent="0.25">
      <c r="A49" s="85" t="s">
        <v>205</v>
      </c>
      <c r="J49" s="63"/>
    </row>
    <row r="50" spans="1:10" x14ac:dyDescent="0.25">
      <c r="J50" s="63"/>
    </row>
    <row r="51" spans="1:10" x14ac:dyDescent="0.25">
      <c r="A51" s="83"/>
      <c r="B51" s="79"/>
      <c r="C51" s="91"/>
      <c r="D51" s="179"/>
      <c r="E51" s="84"/>
      <c r="F51" s="91"/>
      <c r="G51" s="91"/>
      <c r="J51" s="63"/>
    </row>
    <row r="52" spans="1:10" x14ac:dyDescent="0.25">
      <c r="A52" s="83"/>
      <c r="B52" s="79"/>
      <c r="C52" s="91"/>
      <c r="D52" s="83"/>
      <c r="E52" s="84"/>
      <c r="F52" s="91"/>
      <c r="G52" s="91"/>
      <c r="J52" s="63"/>
    </row>
    <row r="53" spans="1:10" ht="15.75" x14ac:dyDescent="0.25">
      <c r="A53" s="85"/>
      <c r="J53" s="63"/>
    </row>
    <row r="54" spans="1:10" ht="15.75" x14ac:dyDescent="0.25">
      <c r="A54" s="85" t="s">
        <v>206</v>
      </c>
      <c r="J54" s="63"/>
    </row>
    <row r="55" spans="1:10" ht="15.75" x14ac:dyDescent="0.25">
      <c r="A55" s="85"/>
      <c r="J55" s="63"/>
    </row>
    <row r="56" spans="1:10" x14ac:dyDescent="0.25">
      <c r="A56" s="223" t="s">
        <v>385</v>
      </c>
      <c r="J56" s="63"/>
    </row>
    <row r="57" spans="1:10" x14ac:dyDescent="0.25">
      <c r="A57" s="84" t="s">
        <v>386</v>
      </c>
      <c r="B57" s="75" t="s">
        <v>387</v>
      </c>
      <c r="C57" s="75" t="s">
        <v>382</v>
      </c>
      <c r="D57" s="76" t="s">
        <v>381</v>
      </c>
      <c r="J57" s="75">
        <v>1</v>
      </c>
    </row>
    <row r="58" spans="1:10" x14ac:dyDescent="0.25">
      <c r="A58" s="84" t="s">
        <v>386</v>
      </c>
      <c r="B58" s="75" t="s">
        <v>387</v>
      </c>
      <c r="C58" s="75" t="s">
        <v>383</v>
      </c>
      <c r="D58" s="76" t="s">
        <v>381</v>
      </c>
      <c r="J58" s="75">
        <v>1</v>
      </c>
    </row>
    <row r="59" spans="1:10" x14ac:dyDescent="0.25">
      <c r="A59" s="84" t="s">
        <v>386</v>
      </c>
      <c r="B59" s="75" t="s">
        <v>387</v>
      </c>
      <c r="C59" s="75" t="s">
        <v>384</v>
      </c>
      <c r="D59" s="76" t="s">
        <v>381</v>
      </c>
      <c r="J59" s="75">
        <v>1</v>
      </c>
    </row>
    <row r="60" spans="1:10" ht="15.75" x14ac:dyDescent="0.25">
      <c r="A60" s="85"/>
      <c r="J60" s="93">
        <f>SUM(J57:J59)</f>
        <v>3</v>
      </c>
    </row>
    <row r="61" spans="1:10" x14ac:dyDescent="0.25">
      <c r="A61" s="87"/>
      <c r="J61" s="63"/>
    </row>
    <row r="62" spans="1:10" x14ac:dyDescent="0.25">
      <c r="A62" s="87" t="s">
        <v>207</v>
      </c>
      <c r="J62" s="63"/>
    </row>
    <row r="63" spans="1:10" x14ac:dyDescent="0.25">
      <c r="A63" s="87"/>
      <c r="J63" s="63"/>
    </row>
    <row r="64" spans="1:10" x14ac:dyDescent="0.25">
      <c r="A64" s="87" t="s">
        <v>208</v>
      </c>
      <c r="J64" s="63"/>
    </row>
    <row r="65" spans="1:10" x14ac:dyDescent="0.25">
      <c r="A65" s="87"/>
      <c r="B65" s="87" t="s">
        <v>209</v>
      </c>
      <c r="J65" s="63"/>
    </row>
    <row r="66" spans="1:10" x14ac:dyDescent="0.25">
      <c r="A66" s="66" t="s">
        <v>289</v>
      </c>
      <c r="B66" s="75" t="s">
        <v>291</v>
      </c>
      <c r="C66" s="63" t="s">
        <v>290</v>
      </c>
      <c r="D66" s="79" t="s">
        <v>292</v>
      </c>
      <c r="J66" s="63">
        <v>1</v>
      </c>
    </row>
    <row r="67" spans="1:10" x14ac:dyDescent="0.25">
      <c r="A67" s="83"/>
      <c r="B67" s="84"/>
      <c r="C67" s="84"/>
      <c r="D67" s="83"/>
      <c r="E67" s="84"/>
      <c r="F67" s="84"/>
      <c r="G67" s="84"/>
      <c r="H67" s="91"/>
      <c r="I67" s="91"/>
      <c r="J67" s="83"/>
    </row>
    <row r="68" spans="1:10" x14ac:dyDescent="0.25">
      <c r="A68" s="38"/>
      <c r="B68" s="38"/>
      <c r="C68" s="71"/>
      <c r="E68" s="38"/>
      <c r="F68" s="38"/>
      <c r="G68" s="38"/>
      <c r="J68" s="66"/>
    </row>
    <row r="69" spans="1:10" x14ac:dyDescent="0.25">
      <c r="A69" s="38"/>
      <c r="B69" s="38"/>
      <c r="C69" s="38"/>
      <c r="E69" s="38"/>
      <c r="F69" s="38"/>
      <c r="G69" s="38"/>
      <c r="J69" s="63"/>
    </row>
    <row r="70" spans="1:10" x14ac:dyDescent="0.25">
      <c r="B70" s="88" t="s">
        <v>210</v>
      </c>
      <c r="C70" s="38"/>
      <c r="E70" s="38"/>
      <c r="F70" s="38"/>
      <c r="G70" s="38"/>
      <c r="J70" s="63"/>
    </row>
    <row r="71" spans="1:10" x14ac:dyDescent="0.25">
      <c r="A71" s="88"/>
      <c r="B71" s="38"/>
      <c r="C71" s="38"/>
      <c r="E71" s="38"/>
      <c r="F71" s="38"/>
      <c r="G71" s="38"/>
      <c r="J71" s="63"/>
    </row>
    <row r="72" spans="1:10" x14ac:dyDescent="0.25">
      <c r="A72" s="94"/>
      <c r="B72" s="84"/>
      <c r="C72" s="83"/>
      <c r="D72" s="83"/>
      <c r="E72" s="84"/>
      <c r="F72" s="84"/>
      <c r="G72" s="84"/>
      <c r="H72" s="91"/>
      <c r="I72" s="91"/>
      <c r="J72" s="75"/>
    </row>
    <row r="73" spans="1:10" x14ac:dyDescent="0.25">
      <c r="A73" s="91"/>
      <c r="B73" s="91"/>
      <c r="C73" s="91"/>
      <c r="D73" s="91"/>
      <c r="E73" s="91"/>
      <c r="F73" s="91"/>
      <c r="G73" s="91"/>
      <c r="H73" s="91"/>
      <c r="I73" s="91"/>
      <c r="J73" s="93">
        <f>SUM(J66:J72)</f>
        <v>1</v>
      </c>
    </row>
    <row r="74" spans="1:10" x14ac:dyDescent="0.25">
      <c r="A74" s="87" t="s">
        <v>212</v>
      </c>
    </row>
    <row r="75" spans="1:10" x14ac:dyDescent="0.25">
      <c r="A75" s="87"/>
      <c r="I75" s="75" t="s">
        <v>218</v>
      </c>
      <c r="J75" s="75">
        <f>J11+J14+J18+J24+J27+J34+J40+J48+J60+J73</f>
        <v>21</v>
      </c>
    </row>
    <row r="76" spans="1:10" x14ac:dyDescent="0.25">
      <c r="B76" s="218" t="s">
        <v>213</v>
      </c>
      <c r="C76" s="218"/>
      <c r="E76" s="219" t="s">
        <v>214</v>
      </c>
      <c r="F76" s="219"/>
    </row>
    <row r="77" spans="1:10" x14ac:dyDescent="0.25">
      <c r="B77" s="63"/>
      <c r="C77" s="38"/>
      <c r="E77" s="63"/>
      <c r="F77" s="38"/>
    </row>
    <row r="78" spans="1:10" x14ac:dyDescent="0.25">
      <c r="A78" s="220"/>
      <c r="B78" s="220"/>
      <c r="C78" s="98"/>
      <c r="D78" s="220"/>
      <c r="E78" s="220"/>
      <c r="F78" s="98"/>
    </row>
    <row r="79" spans="1:10" x14ac:dyDescent="0.25">
      <c r="A79" s="66"/>
      <c r="B79" s="66"/>
      <c r="C79" s="89"/>
      <c r="D79" s="66"/>
      <c r="E79" s="66"/>
      <c r="F79" s="89"/>
    </row>
    <row r="80" spans="1:10" x14ac:dyDescent="0.25">
      <c r="B80" s="63"/>
      <c r="C80" s="38"/>
      <c r="E80" s="89"/>
      <c r="F80" s="38"/>
    </row>
    <row r="81" spans="1:6" x14ac:dyDescent="0.25">
      <c r="A81" s="87" t="s">
        <v>217</v>
      </c>
      <c r="B81" s="63"/>
      <c r="C81" s="38"/>
      <c r="E81" s="90"/>
    </row>
    <row r="83" spans="1:6" x14ac:dyDescent="0.25">
      <c r="B83" s="220"/>
      <c r="C83" s="220"/>
      <c r="D83" s="75"/>
      <c r="F83" s="63"/>
    </row>
    <row r="84" spans="1:6" x14ac:dyDescent="0.25">
      <c r="B84" s="220"/>
      <c r="C84" s="220"/>
      <c r="D84" s="75"/>
    </row>
    <row r="85" spans="1:6" x14ac:dyDescent="0.25">
      <c r="B85" s="220"/>
      <c r="C85" s="220"/>
      <c r="D85" s="75"/>
    </row>
    <row r="86" spans="1:6" x14ac:dyDescent="0.25">
      <c r="B86" s="220"/>
      <c r="C86" s="220"/>
      <c r="D86" s="75"/>
    </row>
    <row r="87" spans="1:6" x14ac:dyDescent="0.25">
      <c r="B87" s="220"/>
      <c r="C87" s="220"/>
      <c r="D87" s="75"/>
    </row>
  </sheetData>
  <mergeCells count="11">
    <mergeCell ref="B83:C83"/>
    <mergeCell ref="B84:C84"/>
    <mergeCell ref="B85:C85"/>
    <mergeCell ref="B86:C86"/>
    <mergeCell ref="B87:C87"/>
    <mergeCell ref="A2:I2"/>
    <mergeCell ref="B76:C76"/>
    <mergeCell ref="E76:F76"/>
    <mergeCell ref="A78:B78"/>
    <mergeCell ref="D78:E78"/>
    <mergeCell ref="A23:B2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workbookViewId="0">
      <selection activeCell="J42" sqref="J42"/>
    </sheetView>
  </sheetViews>
  <sheetFormatPr baseColWidth="10" defaultRowHeight="15" x14ac:dyDescent="0.25"/>
  <cols>
    <col min="1" max="1" width="4" customWidth="1"/>
    <col min="2" max="2" width="26.5703125" customWidth="1"/>
  </cols>
  <sheetData>
    <row r="2" spans="2:10" ht="20.25" x14ac:dyDescent="0.25">
      <c r="B2" s="99" t="s">
        <v>324</v>
      </c>
      <c r="C2" s="100"/>
      <c r="D2" s="100"/>
      <c r="E2" s="100"/>
      <c r="F2" s="100"/>
      <c r="G2" s="100"/>
      <c r="H2" s="100"/>
      <c r="I2" s="100"/>
      <c r="J2" s="100"/>
    </row>
    <row r="4" spans="2:10" x14ac:dyDescent="0.25">
      <c r="C4" s="101" t="s">
        <v>219</v>
      </c>
      <c r="D4" s="74" t="s">
        <v>169</v>
      </c>
      <c r="E4" s="74" t="s">
        <v>170</v>
      </c>
      <c r="F4" s="74" t="s">
        <v>220</v>
      </c>
      <c r="G4" s="74" t="s">
        <v>221</v>
      </c>
      <c r="H4" s="74" t="s">
        <v>323</v>
      </c>
      <c r="I4" s="74" t="s">
        <v>222</v>
      </c>
      <c r="J4" s="3" t="s">
        <v>14</v>
      </c>
    </row>
    <row r="5" spans="2:10" x14ac:dyDescent="0.25">
      <c r="C5" s="102" t="s">
        <v>223</v>
      </c>
      <c r="D5" s="103"/>
      <c r="E5" s="103"/>
      <c r="F5" s="103" t="s">
        <v>224</v>
      </c>
      <c r="G5" s="103" t="s">
        <v>225</v>
      </c>
      <c r="H5" s="103"/>
      <c r="I5" s="103" t="s">
        <v>226</v>
      </c>
      <c r="J5" s="11" t="s">
        <v>227</v>
      </c>
    </row>
    <row r="7" spans="2:10" x14ac:dyDescent="0.25">
      <c r="B7" s="84" t="s">
        <v>228</v>
      </c>
      <c r="C7" s="91"/>
      <c r="D7" s="91"/>
      <c r="E7" s="91"/>
      <c r="F7" s="91"/>
      <c r="G7" s="91"/>
      <c r="H7" s="91"/>
    </row>
    <row r="8" spans="2:10" x14ac:dyDescent="0.25">
      <c r="G8" s="107"/>
      <c r="H8" s="105"/>
    </row>
    <row r="9" spans="2:10" x14ac:dyDescent="0.25">
      <c r="B9" s="79" t="s">
        <v>197</v>
      </c>
      <c r="C9" s="109">
        <v>1</v>
      </c>
      <c r="D9" s="105"/>
      <c r="E9" s="105"/>
      <c r="F9" s="209">
        <v>1</v>
      </c>
      <c r="G9" s="75"/>
      <c r="H9" s="224">
        <v>3</v>
      </c>
      <c r="I9" s="106">
        <v>1</v>
      </c>
      <c r="J9" s="104">
        <f>C9+D9+E9+F9+G9+H9+I9</f>
        <v>6</v>
      </c>
    </row>
    <row r="10" spans="2:10" x14ac:dyDescent="0.25">
      <c r="B10" s="84" t="s">
        <v>196</v>
      </c>
      <c r="C10" s="109">
        <v>1</v>
      </c>
      <c r="D10" s="105"/>
      <c r="E10" s="108">
        <v>1</v>
      </c>
      <c r="F10" s="105"/>
      <c r="G10" s="75"/>
      <c r="H10" s="75"/>
      <c r="I10" s="75"/>
      <c r="J10" s="205">
        <f t="shared" ref="J9:J40" si="0">C10+D10+E10+F10+G10+I10</f>
        <v>2</v>
      </c>
    </row>
    <row r="11" spans="2:10" x14ac:dyDescent="0.25">
      <c r="B11" s="84" t="s">
        <v>194</v>
      </c>
      <c r="C11" s="109">
        <v>1</v>
      </c>
      <c r="D11" s="105"/>
      <c r="E11" s="105"/>
      <c r="F11" s="75"/>
      <c r="G11" s="75"/>
      <c r="H11" s="75"/>
      <c r="I11" s="75"/>
      <c r="J11" s="75">
        <f t="shared" si="0"/>
        <v>1</v>
      </c>
    </row>
    <row r="12" spans="2:10" x14ac:dyDescent="0.25">
      <c r="B12" s="84" t="s">
        <v>188</v>
      </c>
      <c r="C12" s="109">
        <v>1</v>
      </c>
      <c r="D12" s="105"/>
      <c r="E12" s="75"/>
      <c r="F12" s="75"/>
      <c r="G12" s="75"/>
      <c r="H12" s="75"/>
      <c r="I12" s="75"/>
      <c r="J12" s="75">
        <f t="shared" si="0"/>
        <v>1</v>
      </c>
    </row>
    <row r="13" spans="2:10" x14ac:dyDescent="0.25">
      <c r="B13" s="84" t="s">
        <v>187</v>
      </c>
      <c r="C13" s="109">
        <v>1</v>
      </c>
      <c r="D13" s="105"/>
      <c r="E13" s="75"/>
      <c r="F13" s="75"/>
      <c r="G13" s="75"/>
      <c r="H13" s="75"/>
      <c r="I13" s="75"/>
      <c r="J13" s="75">
        <f t="shared" si="0"/>
        <v>1</v>
      </c>
    </row>
    <row r="14" spans="2:10" x14ac:dyDescent="0.25">
      <c r="B14" s="84" t="s">
        <v>234</v>
      </c>
      <c r="C14" s="109">
        <v>1</v>
      </c>
      <c r="D14" s="105"/>
      <c r="E14" s="105"/>
      <c r="F14" s="75"/>
      <c r="G14" s="75"/>
      <c r="H14" s="75"/>
      <c r="I14" s="75"/>
      <c r="J14" s="75">
        <f t="shared" si="0"/>
        <v>1</v>
      </c>
    </row>
    <row r="15" spans="2:10" x14ac:dyDescent="0.25">
      <c r="B15" s="84" t="s">
        <v>185</v>
      </c>
      <c r="C15" s="105"/>
      <c r="D15" s="208">
        <v>1</v>
      </c>
      <c r="E15" s="75"/>
      <c r="F15" s="75"/>
      <c r="G15" s="105"/>
      <c r="H15" s="105"/>
      <c r="I15" s="75"/>
      <c r="J15" s="205">
        <f t="shared" si="0"/>
        <v>1</v>
      </c>
    </row>
    <row r="16" spans="2:10" x14ac:dyDescent="0.25">
      <c r="B16" s="84" t="s">
        <v>202</v>
      </c>
      <c r="C16" s="75"/>
      <c r="D16" s="105"/>
      <c r="E16" s="108">
        <v>1</v>
      </c>
      <c r="F16" s="75"/>
      <c r="G16" s="75"/>
      <c r="H16" s="75"/>
      <c r="I16" s="75"/>
      <c r="J16" s="75">
        <f t="shared" si="0"/>
        <v>1</v>
      </c>
    </row>
    <row r="17" spans="2:10" x14ac:dyDescent="0.25">
      <c r="B17" s="84" t="s">
        <v>191</v>
      </c>
      <c r="C17" s="75"/>
      <c r="D17" s="208">
        <v>1</v>
      </c>
      <c r="E17" s="105"/>
      <c r="F17" s="75"/>
      <c r="G17" s="75"/>
      <c r="H17" s="75"/>
      <c r="I17" s="75"/>
      <c r="J17" s="75">
        <f t="shared" si="0"/>
        <v>1</v>
      </c>
    </row>
    <row r="18" spans="2:10" x14ac:dyDescent="0.25">
      <c r="B18" s="84" t="s">
        <v>229</v>
      </c>
      <c r="C18" s="75"/>
      <c r="D18" s="105"/>
      <c r="E18" s="108">
        <v>1</v>
      </c>
      <c r="F18" s="75"/>
      <c r="G18" s="75"/>
      <c r="H18" s="75"/>
      <c r="I18" s="75"/>
      <c r="J18" s="75">
        <f t="shared" si="0"/>
        <v>1</v>
      </c>
    </row>
    <row r="19" spans="2:10" x14ac:dyDescent="0.25">
      <c r="B19" s="84" t="s">
        <v>216</v>
      </c>
      <c r="C19" s="75"/>
      <c r="D19" s="208">
        <v>1</v>
      </c>
      <c r="E19" s="105"/>
      <c r="F19" s="75"/>
      <c r="G19" s="75"/>
      <c r="H19" s="75"/>
      <c r="I19" s="75"/>
      <c r="J19" s="75">
        <f t="shared" si="0"/>
        <v>1</v>
      </c>
    </row>
    <row r="20" spans="2:10" x14ac:dyDescent="0.25">
      <c r="B20" s="84" t="s">
        <v>232</v>
      </c>
      <c r="C20" s="75"/>
      <c r="D20" s="105"/>
      <c r="E20" s="108">
        <v>1</v>
      </c>
      <c r="F20" s="75"/>
      <c r="G20" s="75"/>
      <c r="H20" s="75"/>
      <c r="I20" s="75"/>
      <c r="J20" s="75">
        <f t="shared" si="0"/>
        <v>1</v>
      </c>
    </row>
    <row r="21" spans="2:10" x14ac:dyDescent="0.25">
      <c r="B21" s="84" t="s">
        <v>200</v>
      </c>
      <c r="C21" s="75"/>
      <c r="D21" s="75"/>
      <c r="E21" s="108">
        <v>1</v>
      </c>
      <c r="F21" s="75"/>
      <c r="G21" s="75"/>
      <c r="H21" s="75"/>
      <c r="I21" s="75"/>
      <c r="J21" s="75">
        <f t="shared" si="0"/>
        <v>1</v>
      </c>
    </row>
    <row r="22" spans="2:10" x14ac:dyDescent="0.25">
      <c r="B22" s="76" t="s">
        <v>192</v>
      </c>
      <c r="C22" s="75"/>
      <c r="D22" s="208">
        <v>1</v>
      </c>
      <c r="E22" s="105"/>
      <c r="F22" s="75"/>
      <c r="G22" s="75"/>
      <c r="H22" s="75"/>
      <c r="I22" s="75"/>
      <c r="J22" s="75">
        <f t="shared" si="0"/>
        <v>1</v>
      </c>
    </row>
    <row r="23" spans="2:10" x14ac:dyDescent="0.25">
      <c r="B23" s="84" t="s">
        <v>199</v>
      </c>
      <c r="C23" s="75"/>
      <c r="D23" s="75"/>
      <c r="E23" s="108">
        <v>1</v>
      </c>
      <c r="F23" s="75"/>
      <c r="G23" s="75"/>
      <c r="H23" s="75"/>
      <c r="I23" s="75"/>
      <c r="J23" s="75">
        <f t="shared" si="0"/>
        <v>1</v>
      </c>
    </row>
    <row r="24" spans="2:10" x14ac:dyDescent="0.25">
      <c r="B24" s="84" t="s">
        <v>193</v>
      </c>
      <c r="C24" s="92"/>
      <c r="D24" s="105"/>
      <c r="E24" s="105"/>
      <c r="F24" s="105"/>
      <c r="G24" s="75"/>
      <c r="H24" s="75"/>
      <c r="I24" s="105"/>
      <c r="J24" s="205">
        <f t="shared" si="0"/>
        <v>0</v>
      </c>
    </row>
    <row r="25" spans="2:10" x14ac:dyDescent="0.25">
      <c r="B25" s="84" t="s">
        <v>211</v>
      </c>
      <c r="C25" s="75"/>
      <c r="D25" s="105"/>
      <c r="E25" s="105"/>
      <c r="F25" s="105"/>
      <c r="G25" s="75"/>
      <c r="H25" s="75"/>
      <c r="I25" s="75"/>
      <c r="J25" s="75">
        <f t="shared" si="0"/>
        <v>0</v>
      </c>
    </row>
    <row r="26" spans="2:10" x14ac:dyDescent="0.25">
      <c r="B26" s="84" t="s">
        <v>186</v>
      </c>
      <c r="C26" s="75"/>
      <c r="D26" s="105"/>
      <c r="E26" s="75"/>
      <c r="F26" s="75"/>
      <c r="G26" s="75"/>
      <c r="H26" s="75"/>
      <c r="I26" s="75"/>
      <c r="J26" s="75">
        <f t="shared" si="0"/>
        <v>0</v>
      </c>
    </row>
    <row r="27" spans="2:10" x14ac:dyDescent="0.25">
      <c r="B27" s="84" t="s">
        <v>189</v>
      </c>
      <c r="C27" s="75"/>
      <c r="D27" s="105"/>
      <c r="E27" s="75"/>
      <c r="F27" s="75"/>
      <c r="G27" s="75"/>
      <c r="H27" s="75"/>
      <c r="I27" s="75"/>
      <c r="J27" s="75">
        <f t="shared" si="0"/>
        <v>0</v>
      </c>
    </row>
    <row r="28" spans="2:10" x14ac:dyDescent="0.25">
      <c r="B28" s="84" t="s">
        <v>195</v>
      </c>
      <c r="C28" s="75"/>
      <c r="D28" s="105"/>
      <c r="E28" s="105"/>
      <c r="F28" s="75"/>
      <c r="G28" s="75"/>
      <c r="H28" s="75"/>
      <c r="I28" s="75"/>
      <c r="J28" s="75">
        <f t="shared" si="0"/>
        <v>0</v>
      </c>
    </row>
    <row r="29" spans="2:10" x14ac:dyDescent="0.25">
      <c r="B29" s="84" t="s">
        <v>230</v>
      </c>
      <c r="C29" s="75"/>
      <c r="D29" s="105"/>
      <c r="E29" s="105"/>
      <c r="F29" s="75"/>
      <c r="G29" s="75"/>
      <c r="H29" s="75"/>
      <c r="I29" s="75"/>
      <c r="J29" s="75">
        <f t="shared" si="0"/>
        <v>0</v>
      </c>
    </row>
    <row r="30" spans="2:10" x14ac:dyDescent="0.25">
      <c r="B30" s="84" t="s">
        <v>231</v>
      </c>
      <c r="C30" s="75"/>
      <c r="D30" s="105"/>
      <c r="E30" s="105"/>
      <c r="F30" s="75"/>
      <c r="G30" s="75"/>
      <c r="H30" s="75"/>
      <c r="I30" s="75"/>
      <c r="J30" s="75">
        <f t="shared" si="0"/>
        <v>0</v>
      </c>
    </row>
    <row r="31" spans="2:10" x14ac:dyDescent="0.25">
      <c r="B31" s="84" t="s">
        <v>233</v>
      </c>
      <c r="C31" s="75"/>
      <c r="D31" s="105"/>
      <c r="E31" s="105"/>
      <c r="F31" s="75"/>
      <c r="G31" s="75"/>
      <c r="H31" s="75"/>
      <c r="I31" s="75"/>
      <c r="J31" s="75">
        <f t="shared" si="0"/>
        <v>0</v>
      </c>
    </row>
    <row r="32" spans="2:10" x14ac:dyDescent="0.25">
      <c r="B32" s="84" t="s">
        <v>201</v>
      </c>
      <c r="C32" s="75"/>
      <c r="D32" s="105"/>
      <c r="E32" s="105"/>
      <c r="F32" s="75"/>
      <c r="G32" s="75"/>
      <c r="H32" s="75"/>
      <c r="I32" s="75"/>
      <c r="J32" s="75">
        <f t="shared" si="0"/>
        <v>0</v>
      </c>
    </row>
    <row r="33" spans="2:10" x14ac:dyDescent="0.25">
      <c r="B33" s="84" t="s">
        <v>198</v>
      </c>
      <c r="C33" s="75"/>
      <c r="D33" s="75"/>
      <c r="E33" s="75"/>
      <c r="F33" s="75"/>
      <c r="G33" s="75"/>
      <c r="H33" s="75"/>
      <c r="I33" s="75"/>
      <c r="J33" s="75">
        <f t="shared" si="0"/>
        <v>0</v>
      </c>
    </row>
    <row r="34" spans="2:10" x14ac:dyDescent="0.25">
      <c r="B34" s="84" t="s">
        <v>235</v>
      </c>
      <c r="C34" s="75"/>
      <c r="D34" s="75"/>
      <c r="E34" s="105"/>
      <c r="F34" s="75"/>
      <c r="G34" s="75"/>
      <c r="H34" s="75"/>
      <c r="I34" s="75"/>
      <c r="J34" s="75">
        <f t="shared" si="0"/>
        <v>0</v>
      </c>
    </row>
    <row r="35" spans="2:10" x14ac:dyDescent="0.25">
      <c r="B35" s="76" t="s">
        <v>236</v>
      </c>
      <c r="C35" s="75"/>
      <c r="D35" s="75"/>
      <c r="E35" s="105"/>
      <c r="F35" s="75"/>
      <c r="G35" s="75"/>
      <c r="H35" s="75"/>
      <c r="I35" s="75"/>
      <c r="J35" s="75">
        <f t="shared" si="0"/>
        <v>0</v>
      </c>
    </row>
    <row r="36" spans="2:10" x14ac:dyDescent="0.25">
      <c r="B36" s="84" t="s">
        <v>190</v>
      </c>
      <c r="C36" s="75"/>
      <c r="D36" s="105"/>
      <c r="E36" s="75"/>
      <c r="F36" s="75"/>
      <c r="G36" s="75"/>
      <c r="H36" s="75"/>
      <c r="I36" s="75"/>
      <c r="J36" s="75">
        <f t="shared" si="0"/>
        <v>0</v>
      </c>
    </row>
    <row r="37" spans="2:10" x14ac:dyDescent="0.25">
      <c r="B37" s="76" t="s">
        <v>237</v>
      </c>
      <c r="C37" s="75"/>
      <c r="D37" s="75"/>
      <c r="E37" s="105"/>
      <c r="F37" s="75"/>
      <c r="G37" s="75"/>
      <c r="H37" s="75"/>
      <c r="I37" s="75"/>
      <c r="J37" s="75">
        <f t="shared" si="0"/>
        <v>0</v>
      </c>
    </row>
    <row r="38" spans="2:10" x14ac:dyDescent="0.25">
      <c r="B38" s="76" t="s">
        <v>238</v>
      </c>
      <c r="C38" s="75"/>
      <c r="D38" s="75"/>
      <c r="E38" s="105"/>
      <c r="F38" s="75"/>
      <c r="G38" s="75"/>
      <c r="H38" s="75"/>
      <c r="I38" s="75"/>
      <c r="J38" s="75">
        <f t="shared" si="0"/>
        <v>0</v>
      </c>
    </row>
    <row r="39" spans="2:10" x14ac:dyDescent="0.25">
      <c r="B39" s="76" t="s">
        <v>239</v>
      </c>
      <c r="C39" s="75"/>
      <c r="D39" s="75"/>
      <c r="E39" s="105"/>
      <c r="F39" s="75"/>
      <c r="G39" s="75"/>
      <c r="H39" s="75"/>
      <c r="I39" s="75"/>
      <c r="J39" s="75">
        <f t="shared" si="0"/>
        <v>0</v>
      </c>
    </row>
    <row r="40" spans="2:10" x14ac:dyDescent="0.25">
      <c r="B40" s="76" t="s">
        <v>240</v>
      </c>
      <c r="C40" s="75"/>
      <c r="D40" s="75"/>
      <c r="E40" s="75"/>
      <c r="F40" s="75"/>
      <c r="G40" s="75"/>
      <c r="H40" s="75"/>
      <c r="I40" s="75"/>
      <c r="J40" s="75">
        <f t="shared" si="0"/>
        <v>0</v>
      </c>
    </row>
    <row r="41" spans="2:10" x14ac:dyDescent="0.25">
      <c r="B41" s="91"/>
      <c r="C41" s="75"/>
      <c r="D41" s="75"/>
      <c r="E41" s="75"/>
      <c r="F41" s="75"/>
      <c r="G41" s="75"/>
      <c r="H41" s="75"/>
      <c r="I41" s="75"/>
      <c r="J41" s="75"/>
    </row>
    <row r="42" spans="2:10" x14ac:dyDescent="0.25">
      <c r="B42" s="84" t="s">
        <v>241</v>
      </c>
      <c r="C42" s="75">
        <f t="shared" ref="C42:J42" si="1">SUM(C9:C40)</f>
        <v>6</v>
      </c>
      <c r="D42" s="75">
        <f t="shared" si="1"/>
        <v>4</v>
      </c>
      <c r="E42" s="75">
        <f t="shared" si="1"/>
        <v>6</v>
      </c>
      <c r="F42" s="75">
        <f t="shared" si="1"/>
        <v>1</v>
      </c>
      <c r="G42" s="75">
        <f t="shared" si="1"/>
        <v>0</v>
      </c>
      <c r="H42" s="75">
        <f t="shared" si="1"/>
        <v>3</v>
      </c>
      <c r="I42" s="75">
        <f t="shared" si="1"/>
        <v>1</v>
      </c>
      <c r="J42" s="75">
        <f t="shared" si="1"/>
        <v>21</v>
      </c>
    </row>
    <row r="43" spans="2:10" x14ac:dyDescent="0.25">
      <c r="B43" s="91"/>
      <c r="C43" s="92"/>
      <c r="D43" s="92"/>
      <c r="E43" s="92"/>
      <c r="F43" s="92"/>
      <c r="G43" s="92"/>
      <c r="H43" s="92"/>
      <c r="I43" s="92"/>
      <c r="J43" s="91"/>
    </row>
    <row r="44" spans="2:10" x14ac:dyDescent="0.25">
      <c r="B44" s="84" t="s">
        <v>242</v>
      </c>
      <c r="C44" s="92"/>
      <c r="D44" s="92"/>
      <c r="E44" s="92"/>
      <c r="F44" s="92"/>
      <c r="G44" s="92"/>
      <c r="H44" s="92"/>
      <c r="I44" s="92"/>
      <c r="J44" s="91"/>
    </row>
    <row r="45" spans="2:10" x14ac:dyDescent="0.25">
      <c r="B45" s="91"/>
      <c r="C45" s="92"/>
      <c r="D45" s="92"/>
      <c r="E45" s="92"/>
      <c r="F45" s="92"/>
      <c r="G45" s="92"/>
      <c r="H45" s="92"/>
      <c r="I45" s="92"/>
      <c r="J45" s="91"/>
    </row>
    <row r="46" spans="2:10" x14ac:dyDescent="0.25">
      <c r="B46" s="91" t="s">
        <v>243</v>
      </c>
      <c r="C46" s="91"/>
      <c r="D46" s="91"/>
      <c r="E46" s="91"/>
      <c r="F46" s="91"/>
      <c r="G46" s="91"/>
      <c r="H46" s="91"/>
      <c r="I46" s="91"/>
      <c r="J46" s="91"/>
    </row>
    <row r="47" spans="2:10" x14ac:dyDescent="0.25">
      <c r="B47" s="91" t="s">
        <v>215</v>
      </c>
      <c r="C47" s="91"/>
      <c r="D47" s="91"/>
      <c r="E47" s="91"/>
      <c r="F47" s="91"/>
      <c r="G47" s="91"/>
      <c r="H47" s="91"/>
      <c r="I47" s="91"/>
      <c r="J47" s="91"/>
    </row>
    <row r="48" spans="2:10" x14ac:dyDescent="0.25">
      <c r="B48" s="91" t="s">
        <v>244</v>
      </c>
      <c r="C48" s="91"/>
      <c r="D48" s="91"/>
      <c r="E48" s="91"/>
      <c r="F48" s="91"/>
      <c r="G48" s="91"/>
      <c r="H48" s="91"/>
      <c r="I48" s="91"/>
      <c r="J48" s="91"/>
    </row>
    <row r="49" spans="2:10" x14ac:dyDescent="0.25">
      <c r="B49" s="91" t="s">
        <v>245</v>
      </c>
      <c r="C49" s="91"/>
      <c r="D49" s="91"/>
      <c r="E49" s="91"/>
      <c r="F49" s="91"/>
      <c r="G49" s="91"/>
      <c r="H49" s="91"/>
      <c r="I49" s="91"/>
      <c r="J49" s="91"/>
    </row>
    <row r="50" spans="2:10" x14ac:dyDescent="0.25">
      <c r="B50" s="91"/>
      <c r="C50" s="91"/>
      <c r="D50" s="91"/>
      <c r="E50" s="91"/>
      <c r="F50" s="91"/>
      <c r="G50" s="91"/>
      <c r="H50" s="91"/>
      <c r="I50" s="91"/>
      <c r="J50" s="91"/>
    </row>
    <row r="51" spans="2:10" x14ac:dyDescent="0.25">
      <c r="B51" s="84" t="s">
        <v>246</v>
      </c>
      <c r="C51" s="91"/>
      <c r="D51" s="91"/>
      <c r="E51" s="91"/>
      <c r="F51" s="91"/>
      <c r="G51" s="91"/>
      <c r="H51" s="91"/>
      <c r="I51" s="91"/>
      <c r="J51" s="91"/>
    </row>
    <row r="52" spans="2:10" x14ac:dyDescent="0.25">
      <c r="B52" s="91"/>
      <c r="C52" s="91"/>
      <c r="D52" s="91"/>
      <c r="E52" s="91"/>
      <c r="F52" s="91"/>
      <c r="G52" s="91"/>
      <c r="H52" s="91"/>
      <c r="I52" s="91"/>
      <c r="J52" s="91"/>
    </row>
  </sheetData>
  <sortState ref="B9:J40">
    <sortCondition descending="1" ref="J9:J40"/>
    <sortCondition descending="1" ref="C9:C40"/>
    <sortCondition descending="1" ref="F9:F40"/>
    <sortCondition descending="1" ref="H9:H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1"/>
  <sheetViews>
    <sheetView workbookViewId="0">
      <selection activeCell="B3" sqref="B3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7" t="s">
        <v>265</v>
      </c>
      <c r="C3" s="63"/>
      <c r="D3" s="63"/>
      <c r="F3" s="63"/>
      <c r="I3" s="63"/>
      <c r="J3" s="63"/>
      <c r="K3" s="63"/>
    </row>
    <row r="4" spans="2:11" x14ac:dyDescent="0.25">
      <c r="B4" s="63"/>
      <c r="C4" s="63"/>
      <c r="D4" s="63"/>
      <c r="F4" s="63"/>
      <c r="I4" s="63"/>
      <c r="J4" s="63"/>
      <c r="K4" s="63"/>
    </row>
    <row r="5" spans="2:11" ht="18" x14ac:dyDescent="0.25">
      <c r="B5" s="63"/>
      <c r="C5" s="63"/>
      <c r="D5" s="71"/>
      <c r="F5" s="63"/>
      <c r="G5" s="110" t="s">
        <v>247</v>
      </c>
      <c r="I5" s="63"/>
      <c r="J5" s="63"/>
      <c r="K5" s="63"/>
    </row>
    <row r="6" spans="2:11" x14ac:dyDescent="0.25">
      <c r="B6" s="63"/>
      <c r="C6" s="63"/>
      <c r="D6" s="63"/>
      <c r="F6" s="63"/>
      <c r="I6" s="63"/>
      <c r="J6" s="63"/>
      <c r="K6" s="63"/>
    </row>
    <row r="7" spans="2:11" ht="22.5" customHeight="1" x14ac:dyDescent="0.25">
      <c r="B7" s="80" t="s">
        <v>135</v>
      </c>
      <c r="C7" s="72" t="s">
        <v>136</v>
      </c>
      <c r="D7" s="72" t="s">
        <v>137</v>
      </c>
      <c r="E7" s="72" t="s">
        <v>248</v>
      </c>
      <c r="F7" s="72" t="s">
        <v>139</v>
      </c>
      <c r="G7" s="72" t="s">
        <v>140</v>
      </c>
      <c r="H7" s="72" t="s">
        <v>141</v>
      </c>
      <c r="I7" s="72" t="s">
        <v>143</v>
      </c>
      <c r="J7" s="72" t="s">
        <v>19</v>
      </c>
      <c r="K7" s="72" t="s">
        <v>23</v>
      </c>
    </row>
    <row r="8" spans="2:11" x14ac:dyDescent="0.25">
      <c r="B8" s="111"/>
      <c r="C8" s="111"/>
      <c r="D8" s="111"/>
      <c r="E8" s="111"/>
      <c r="F8" s="111"/>
      <c r="G8" s="112"/>
      <c r="H8" s="113"/>
      <c r="I8" s="111"/>
      <c r="J8" s="111"/>
      <c r="K8" s="111"/>
    </row>
    <row r="9" spans="2:11" ht="15.75" x14ac:dyDescent="0.25">
      <c r="B9" s="111"/>
      <c r="C9" s="111"/>
      <c r="D9" s="111"/>
      <c r="E9" s="222" t="s">
        <v>249</v>
      </c>
      <c r="F9" s="222"/>
      <c r="G9" s="222"/>
      <c r="H9" s="113"/>
      <c r="I9" s="111"/>
      <c r="J9" s="111"/>
      <c r="K9" s="111"/>
    </row>
    <row r="10" spans="2:11" x14ac:dyDescent="0.25">
      <c r="B10" s="111"/>
      <c r="C10" s="111"/>
      <c r="D10" s="111"/>
      <c r="F10" s="111"/>
      <c r="G10" s="112"/>
      <c r="H10" s="113"/>
      <c r="I10" s="111"/>
      <c r="J10" s="111"/>
      <c r="K10" s="111"/>
    </row>
    <row r="11" spans="2:11" x14ac:dyDescent="0.25">
      <c r="B11" s="83">
        <v>11</v>
      </c>
      <c r="C11" s="75">
        <v>11</v>
      </c>
      <c r="D11" s="75">
        <v>2018</v>
      </c>
      <c r="E11" s="83" t="s">
        <v>250</v>
      </c>
      <c r="F11" s="83">
        <v>4</v>
      </c>
      <c r="G11" s="84" t="s">
        <v>173</v>
      </c>
      <c r="H11" s="84" t="s">
        <v>146</v>
      </c>
      <c r="I11" s="118">
        <v>1950</v>
      </c>
      <c r="J11" s="118">
        <v>11</v>
      </c>
      <c r="K11" s="117">
        <f>I11/J11</f>
        <v>177.27272727272728</v>
      </c>
    </row>
    <row r="12" spans="2:11" x14ac:dyDescent="0.25">
      <c r="B12" s="116">
        <v>10</v>
      </c>
      <c r="C12" s="75">
        <v>3</v>
      </c>
      <c r="D12" s="83">
        <v>2019</v>
      </c>
      <c r="E12" s="83" t="s">
        <v>250</v>
      </c>
      <c r="F12" s="83">
        <v>4</v>
      </c>
      <c r="G12" s="84" t="s">
        <v>175</v>
      </c>
      <c r="H12" s="84"/>
      <c r="I12" s="118">
        <v>1901</v>
      </c>
      <c r="J12" s="118">
        <v>11</v>
      </c>
      <c r="K12" s="117">
        <f>I12/J12</f>
        <v>172.81818181818181</v>
      </c>
    </row>
    <row r="13" spans="2:11" x14ac:dyDescent="0.25">
      <c r="B13" s="75">
        <v>12</v>
      </c>
      <c r="C13" s="75">
        <v>5</v>
      </c>
      <c r="D13" s="75">
        <v>2019</v>
      </c>
      <c r="E13" s="83" t="s">
        <v>250</v>
      </c>
      <c r="F13" s="83">
        <v>4</v>
      </c>
      <c r="G13" s="84" t="s">
        <v>183</v>
      </c>
      <c r="H13" s="76"/>
      <c r="I13" s="75">
        <v>2046</v>
      </c>
      <c r="J13" s="75">
        <v>11</v>
      </c>
      <c r="K13" s="117">
        <f>I13/J13</f>
        <v>186</v>
      </c>
    </row>
    <row r="14" spans="2:11" x14ac:dyDescent="0.25">
      <c r="B14" s="76"/>
      <c r="C14" s="76"/>
      <c r="D14" s="76"/>
      <c r="E14" s="92"/>
      <c r="F14" s="91"/>
      <c r="G14" s="76"/>
      <c r="H14" s="76"/>
      <c r="I14" s="93">
        <f>SUM(I11:I13)</f>
        <v>5897</v>
      </c>
      <c r="J14" s="93">
        <f>SUM(J11:J13)</f>
        <v>33</v>
      </c>
      <c r="K14" s="117">
        <f>I14/J14</f>
        <v>178.69696969696969</v>
      </c>
    </row>
    <row r="15" spans="2:11" x14ac:dyDescent="0.25">
      <c r="B15" s="76"/>
      <c r="C15" s="76"/>
      <c r="D15" s="76"/>
      <c r="E15" s="92"/>
      <c r="F15" s="91"/>
      <c r="G15" s="76"/>
      <c r="H15" s="76"/>
      <c r="I15" s="75"/>
      <c r="J15" s="75"/>
      <c r="K15" s="75"/>
    </row>
    <row r="16" spans="2:11" x14ac:dyDescent="0.25">
      <c r="B16" s="83">
        <v>11</v>
      </c>
      <c r="C16" s="75">
        <v>11</v>
      </c>
      <c r="D16" s="75">
        <v>2018</v>
      </c>
      <c r="E16" s="83" t="s">
        <v>250</v>
      </c>
      <c r="F16" s="83">
        <v>4</v>
      </c>
      <c r="G16" s="84" t="s">
        <v>173</v>
      </c>
      <c r="H16" s="84" t="s">
        <v>166</v>
      </c>
      <c r="I16" s="75">
        <v>244</v>
      </c>
      <c r="J16" s="75">
        <v>2</v>
      </c>
      <c r="K16" s="78">
        <f>I16/J16</f>
        <v>122</v>
      </c>
    </row>
    <row r="17" spans="2:11" x14ac:dyDescent="0.25">
      <c r="B17" s="116">
        <v>10</v>
      </c>
      <c r="C17" s="75">
        <v>3</v>
      </c>
      <c r="D17" s="83">
        <v>2019</v>
      </c>
      <c r="E17" s="83" t="s">
        <v>250</v>
      </c>
      <c r="F17" s="83">
        <v>4</v>
      </c>
      <c r="G17" s="84" t="s">
        <v>175</v>
      </c>
      <c r="H17" s="76"/>
      <c r="I17" s="75">
        <v>385</v>
      </c>
      <c r="J17" s="75">
        <v>3</v>
      </c>
      <c r="K17" s="78">
        <f>I17/J17</f>
        <v>128.33333333333334</v>
      </c>
    </row>
    <row r="18" spans="2:11" x14ac:dyDescent="0.25">
      <c r="B18" s="76"/>
      <c r="C18" s="76"/>
      <c r="D18" s="76"/>
      <c r="E18" s="92"/>
      <c r="F18" s="91"/>
      <c r="G18" s="76"/>
      <c r="H18" s="76"/>
      <c r="I18" s="93">
        <f>SUM(I16:I17)</f>
        <v>629</v>
      </c>
      <c r="J18" s="93">
        <f>SUM(J16:J17)</f>
        <v>5</v>
      </c>
      <c r="K18" s="117">
        <f>I18/J18</f>
        <v>125.8</v>
      </c>
    </row>
    <row r="19" spans="2:11" x14ac:dyDescent="0.25">
      <c r="B19" s="76"/>
      <c r="C19" s="76"/>
      <c r="D19" s="76"/>
      <c r="E19" s="92"/>
      <c r="F19" s="91"/>
      <c r="G19" s="76"/>
      <c r="H19" s="76"/>
      <c r="I19" s="75"/>
      <c r="J19" s="75"/>
      <c r="K19" s="75"/>
    </row>
    <row r="20" spans="2:11" x14ac:dyDescent="0.25">
      <c r="B20" s="83">
        <v>11</v>
      </c>
      <c r="C20" s="75">
        <v>11</v>
      </c>
      <c r="D20" s="75">
        <v>2018</v>
      </c>
      <c r="E20" s="83" t="s">
        <v>250</v>
      </c>
      <c r="F20" s="83">
        <v>4</v>
      </c>
      <c r="G20" s="84" t="s">
        <v>173</v>
      </c>
      <c r="H20" s="84" t="s">
        <v>150</v>
      </c>
      <c r="I20" s="75">
        <v>1855</v>
      </c>
      <c r="J20" s="75">
        <v>11</v>
      </c>
      <c r="K20" s="78">
        <f>I20/J20</f>
        <v>168.63636363636363</v>
      </c>
    </row>
    <row r="21" spans="2:11" x14ac:dyDescent="0.25">
      <c r="B21" s="116">
        <v>10</v>
      </c>
      <c r="C21" s="75">
        <v>3</v>
      </c>
      <c r="D21" s="83">
        <v>2019</v>
      </c>
      <c r="E21" s="83" t="s">
        <v>250</v>
      </c>
      <c r="F21" s="83">
        <v>4</v>
      </c>
      <c r="G21" s="84" t="s">
        <v>175</v>
      </c>
      <c r="H21" s="76"/>
      <c r="I21" s="75">
        <v>1782</v>
      </c>
      <c r="J21" s="75">
        <v>11</v>
      </c>
      <c r="K21" s="78">
        <f>I21/J21</f>
        <v>162</v>
      </c>
    </row>
    <row r="22" spans="2:11" x14ac:dyDescent="0.25">
      <c r="B22" s="75">
        <v>12</v>
      </c>
      <c r="C22" s="75">
        <v>5</v>
      </c>
      <c r="D22" s="75">
        <v>2019</v>
      </c>
      <c r="E22" s="83" t="s">
        <v>250</v>
      </c>
      <c r="F22" s="83">
        <v>4</v>
      </c>
      <c r="G22" s="84" t="s">
        <v>183</v>
      </c>
      <c r="H22" s="76"/>
      <c r="I22" s="75">
        <v>1895</v>
      </c>
      <c r="J22" s="75">
        <v>11</v>
      </c>
      <c r="K22" s="78">
        <f>I22/J22</f>
        <v>172.27272727272728</v>
      </c>
    </row>
    <row r="23" spans="2:11" x14ac:dyDescent="0.25">
      <c r="B23" s="76"/>
      <c r="C23" s="76"/>
      <c r="D23" s="76"/>
      <c r="E23" s="92"/>
      <c r="F23" s="91"/>
      <c r="G23" s="76"/>
      <c r="H23" s="76"/>
      <c r="I23" s="93">
        <f>SUM(I20:I22)</f>
        <v>5532</v>
      </c>
      <c r="J23" s="93">
        <f>SUM(J20:J22)</f>
        <v>33</v>
      </c>
      <c r="K23" s="117">
        <f>I23/J23</f>
        <v>167.63636363636363</v>
      </c>
    </row>
    <row r="24" spans="2:11" x14ac:dyDescent="0.25">
      <c r="B24" s="76"/>
      <c r="C24" s="76"/>
      <c r="D24" s="76"/>
      <c r="E24" s="92"/>
      <c r="F24" s="91"/>
      <c r="G24" s="76"/>
      <c r="H24" s="76"/>
      <c r="I24" s="75"/>
      <c r="J24" s="75"/>
      <c r="K24" s="75"/>
    </row>
    <row r="25" spans="2:11" x14ac:dyDescent="0.25">
      <c r="B25" s="83">
        <v>11</v>
      </c>
      <c r="C25" s="75">
        <v>11</v>
      </c>
      <c r="D25" s="75">
        <v>2018</v>
      </c>
      <c r="E25" s="83" t="s">
        <v>250</v>
      </c>
      <c r="F25" s="83">
        <v>4</v>
      </c>
      <c r="G25" s="84" t="s">
        <v>173</v>
      </c>
      <c r="H25" s="84" t="s">
        <v>251</v>
      </c>
      <c r="I25" s="75">
        <v>1736</v>
      </c>
      <c r="J25" s="75">
        <v>11</v>
      </c>
      <c r="K25" s="78">
        <f>I25/J25</f>
        <v>157.81818181818181</v>
      </c>
    </row>
    <row r="26" spans="2:11" x14ac:dyDescent="0.25">
      <c r="B26" s="116">
        <v>10</v>
      </c>
      <c r="C26" s="75">
        <v>3</v>
      </c>
      <c r="D26" s="83">
        <v>2019</v>
      </c>
      <c r="E26" s="83" t="s">
        <v>250</v>
      </c>
      <c r="F26" s="83">
        <v>4</v>
      </c>
      <c r="G26" s="84" t="s">
        <v>175</v>
      </c>
      <c r="H26" s="76"/>
      <c r="I26" s="75">
        <v>1784</v>
      </c>
      <c r="J26" s="75">
        <v>11</v>
      </c>
      <c r="K26" s="78">
        <f>I26/J26</f>
        <v>162.18181818181819</v>
      </c>
    </row>
    <row r="27" spans="2:11" x14ac:dyDescent="0.25">
      <c r="B27" s="75">
        <v>12</v>
      </c>
      <c r="C27" s="75">
        <v>5</v>
      </c>
      <c r="D27" s="75">
        <v>2019</v>
      </c>
      <c r="E27" s="83" t="s">
        <v>250</v>
      </c>
      <c r="F27" s="83">
        <v>4</v>
      </c>
      <c r="G27" s="84" t="s">
        <v>183</v>
      </c>
      <c r="H27" s="76"/>
      <c r="I27" s="75">
        <v>1826</v>
      </c>
      <c r="J27" s="75">
        <v>11</v>
      </c>
      <c r="K27" s="78">
        <f>I27/J27</f>
        <v>166</v>
      </c>
    </row>
    <row r="28" spans="2:11" x14ac:dyDescent="0.25">
      <c r="B28" s="76"/>
      <c r="C28" s="76"/>
      <c r="D28" s="76"/>
      <c r="E28" s="92"/>
      <c r="F28" s="91"/>
      <c r="G28" s="76"/>
      <c r="H28" s="76"/>
      <c r="I28" s="93">
        <f>SUM(I25:I27)</f>
        <v>5346</v>
      </c>
      <c r="J28" s="93">
        <f>SUM(J25:J27)</f>
        <v>33</v>
      </c>
      <c r="K28" s="117">
        <f>I28/J28</f>
        <v>162</v>
      </c>
    </row>
    <row r="29" spans="2:11" x14ac:dyDescent="0.25">
      <c r="B29" s="76"/>
      <c r="C29" s="76"/>
      <c r="D29" s="76"/>
      <c r="E29" s="92"/>
      <c r="F29" s="91"/>
      <c r="G29" s="76"/>
      <c r="H29" s="76"/>
      <c r="I29" s="75"/>
      <c r="J29" s="75"/>
      <c r="K29" s="75"/>
    </row>
    <row r="30" spans="2:11" x14ac:dyDescent="0.25">
      <c r="B30" s="83">
        <v>11</v>
      </c>
      <c r="C30" s="75">
        <v>11</v>
      </c>
      <c r="D30" s="75">
        <v>2018</v>
      </c>
      <c r="E30" s="83" t="s">
        <v>250</v>
      </c>
      <c r="F30" s="83">
        <v>4</v>
      </c>
      <c r="G30" s="84" t="s">
        <v>173</v>
      </c>
      <c r="H30" s="84" t="s">
        <v>252</v>
      </c>
      <c r="I30" s="75">
        <v>1459</v>
      </c>
      <c r="J30" s="75">
        <v>9</v>
      </c>
      <c r="K30" s="78">
        <f>I30/J30</f>
        <v>162.11111111111111</v>
      </c>
    </row>
    <row r="31" spans="2:11" x14ac:dyDescent="0.25">
      <c r="B31" s="116">
        <v>10</v>
      </c>
      <c r="C31" s="75">
        <v>3</v>
      </c>
      <c r="D31" s="83">
        <v>2019</v>
      </c>
      <c r="E31" s="83" t="s">
        <v>250</v>
      </c>
      <c r="F31" s="83">
        <v>4</v>
      </c>
      <c r="G31" s="84" t="s">
        <v>175</v>
      </c>
      <c r="H31" s="76"/>
      <c r="I31" s="75">
        <v>1138</v>
      </c>
      <c r="J31" s="75">
        <v>8</v>
      </c>
      <c r="K31" s="78">
        <f>I31/J31</f>
        <v>142.25</v>
      </c>
    </row>
    <row r="32" spans="2:11" x14ac:dyDescent="0.25">
      <c r="B32" s="75">
        <v>12</v>
      </c>
      <c r="C32" s="75">
        <v>5</v>
      </c>
      <c r="D32" s="75">
        <v>2019</v>
      </c>
      <c r="E32" s="83" t="s">
        <v>250</v>
      </c>
      <c r="F32" s="83">
        <v>4</v>
      </c>
      <c r="G32" s="84" t="s">
        <v>183</v>
      </c>
      <c r="H32" s="76"/>
      <c r="I32" s="75">
        <v>1559</v>
      </c>
      <c r="J32" s="75">
        <v>10</v>
      </c>
      <c r="K32" s="78">
        <f>I32/J32</f>
        <v>155.9</v>
      </c>
    </row>
    <row r="33" spans="2:11" x14ac:dyDescent="0.25">
      <c r="B33" s="76"/>
      <c r="C33" s="76"/>
      <c r="D33" s="76"/>
      <c r="E33" s="92"/>
      <c r="F33" s="91"/>
      <c r="G33" s="76"/>
      <c r="H33" s="76"/>
      <c r="I33" s="93">
        <f>SUM(I30:I32)</f>
        <v>4156</v>
      </c>
      <c r="J33" s="93">
        <f>SUM(J30:J32)</f>
        <v>27</v>
      </c>
      <c r="K33" s="117">
        <f>I33/J33</f>
        <v>153.92592592592592</v>
      </c>
    </row>
    <row r="34" spans="2:11" x14ac:dyDescent="0.25">
      <c r="B34" s="76"/>
      <c r="C34" s="76"/>
      <c r="D34" s="76"/>
      <c r="E34" s="92"/>
      <c r="F34" s="91"/>
      <c r="G34" s="76"/>
      <c r="H34" s="76"/>
      <c r="I34" s="118"/>
      <c r="J34" s="118"/>
      <c r="K34" s="117"/>
    </row>
    <row r="35" spans="2:11" x14ac:dyDescent="0.25">
      <c r="B35" s="75">
        <v>12</v>
      </c>
      <c r="C35" s="75">
        <v>5</v>
      </c>
      <c r="D35" s="75">
        <v>2019</v>
      </c>
      <c r="E35" s="83" t="s">
        <v>250</v>
      </c>
      <c r="F35" s="83">
        <v>4</v>
      </c>
      <c r="G35" s="84" t="s">
        <v>183</v>
      </c>
      <c r="H35" s="84" t="s">
        <v>164</v>
      </c>
      <c r="I35" s="118">
        <v>119</v>
      </c>
      <c r="J35" s="118">
        <v>1</v>
      </c>
      <c r="K35" s="78">
        <f>I35/J35</f>
        <v>119</v>
      </c>
    </row>
    <row r="36" spans="2:11" x14ac:dyDescent="0.25">
      <c r="B36" s="75"/>
      <c r="C36" s="75"/>
      <c r="D36" s="92"/>
      <c r="E36" s="84"/>
      <c r="F36" s="83"/>
      <c r="G36" s="84"/>
      <c r="H36" s="84"/>
      <c r="I36" s="118"/>
      <c r="J36" s="118"/>
      <c r="K36" s="78"/>
    </row>
    <row r="37" spans="2:11" x14ac:dyDescent="0.25">
      <c r="B37" s="75"/>
      <c r="C37" s="75"/>
      <c r="D37" s="92"/>
      <c r="E37" s="84"/>
      <c r="F37" s="83"/>
      <c r="G37" s="84"/>
      <c r="H37" s="83" t="s">
        <v>253</v>
      </c>
      <c r="I37" s="119">
        <f>I14+I18+I23+I28+I33+I35</f>
        <v>21679</v>
      </c>
      <c r="J37" s="120">
        <f>J14+J18+J23+J28+J33+J35</f>
        <v>132</v>
      </c>
      <c r="K37" s="121">
        <f>I37/J37</f>
        <v>164.2348484848485</v>
      </c>
    </row>
    <row r="38" spans="2:11" x14ac:dyDescent="0.25">
      <c r="B38" s="75"/>
      <c r="C38" s="75"/>
      <c r="D38" s="63"/>
      <c r="E38" s="38"/>
      <c r="F38" s="66"/>
      <c r="G38" s="38"/>
      <c r="H38" s="38"/>
      <c r="I38" s="114"/>
      <c r="J38" s="114"/>
      <c r="K38" s="61"/>
    </row>
    <row r="39" spans="2:11" ht="15.75" x14ac:dyDescent="0.25">
      <c r="B39" s="76"/>
      <c r="C39" s="76"/>
      <c r="E39" s="222" t="s">
        <v>254</v>
      </c>
      <c r="F39" s="222"/>
      <c r="G39" s="222"/>
      <c r="I39" s="63"/>
      <c r="J39" s="63"/>
      <c r="K39" s="63"/>
    </row>
    <row r="40" spans="2:11" x14ac:dyDescent="0.25">
      <c r="B40" s="76"/>
      <c r="C40" s="76"/>
      <c r="I40" s="63"/>
      <c r="J40" s="63"/>
      <c r="K40" s="63"/>
    </row>
    <row r="41" spans="2:11" x14ac:dyDescent="0.25">
      <c r="B41" s="66">
        <v>11</v>
      </c>
      <c r="C41" s="75">
        <v>11</v>
      </c>
      <c r="D41" s="75">
        <v>2018</v>
      </c>
      <c r="E41" s="83" t="s">
        <v>255</v>
      </c>
      <c r="F41" s="83">
        <v>4</v>
      </c>
      <c r="G41" s="84" t="s">
        <v>145</v>
      </c>
      <c r="H41" s="84" t="s">
        <v>168</v>
      </c>
      <c r="I41" s="75">
        <v>1205</v>
      </c>
      <c r="J41" s="75">
        <v>7</v>
      </c>
      <c r="K41" s="78">
        <f>I41/J41</f>
        <v>172.14285714285714</v>
      </c>
    </row>
    <row r="42" spans="2:11" x14ac:dyDescent="0.25">
      <c r="B42" s="115">
        <v>10</v>
      </c>
      <c r="C42" s="75">
        <v>3</v>
      </c>
      <c r="D42" s="66">
        <v>2019</v>
      </c>
      <c r="E42" s="83" t="s">
        <v>255</v>
      </c>
      <c r="F42" s="83">
        <v>4</v>
      </c>
      <c r="G42" s="84" t="s">
        <v>182</v>
      </c>
      <c r="H42" s="84"/>
      <c r="I42" s="75">
        <v>1188</v>
      </c>
      <c r="J42" s="75">
        <v>7</v>
      </c>
      <c r="K42" s="78">
        <f>I42/J42</f>
        <v>169.71428571428572</v>
      </c>
    </row>
    <row r="43" spans="2:11" x14ac:dyDescent="0.25">
      <c r="B43" s="75">
        <v>12</v>
      </c>
      <c r="C43" s="75">
        <v>5</v>
      </c>
      <c r="D43" s="75">
        <v>2019</v>
      </c>
      <c r="E43" s="83" t="s">
        <v>255</v>
      </c>
      <c r="F43" s="83">
        <v>4</v>
      </c>
      <c r="G43" s="84" t="s">
        <v>167</v>
      </c>
      <c r="H43" s="84"/>
      <c r="I43" s="75">
        <v>1257</v>
      </c>
      <c r="J43" s="75">
        <v>7</v>
      </c>
      <c r="K43" s="78">
        <f>I43/J43</f>
        <v>179.57142857142858</v>
      </c>
    </row>
    <row r="44" spans="2:11" x14ac:dyDescent="0.25">
      <c r="B44" s="66"/>
      <c r="C44" s="75"/>
      <c r="D44" s="75"/>
      <c r="E44" s="83"/>
      <c r="F44" s="83"/>
      <c r="G44" s="91"/>
      <c r="H44" s="84"/>
      <c r="I44" s="93">
        <f>SUM(I41:I43)</f>
        <v>3650</v>
      </c>
      <c r="J44" s="93">
        <f>SUM(J41:J43)</f>
        <v>21</v>
      </c>
      <c r="K44" s="117">
        <f>I44/J44</f>
        <v>173.8095238095238</v>
      </c>
    </row>
    <row r="45" spans="2:11" x14ac:dyDescent="0.25">
      <c r="B45" s="66"/>
      <c r="C45" s="75"/>
      <c r="D45" s="75"/>
      <c r="E45" s="83"/>
      <c r="F45" s="83"/>
      <c r="G45" s="91"/>
      <c r="H45" s="84"/>
      <c r="I45" s="75"/>
      <c r="J45" s="75"/>
      <c r="K45" s="78"/>
    </row>
    <row r="46" spans="2:11" x14ac:dyDescent="0.25">
      <c r="B46" s="66">
        <v>11</v>
      </c>
      <c r="C46" s="75">
        <v>11</v>
      </c>
      <c r="D46" s="75">
        <v>2018</v>
      </c>
      <c r="E46" s="83" t="s">
        <v>255</v>
      </c>
      <c r="F46" s="83">
        <v>4</v>
      </c>
      <c r="G46" s="84" t="s">
        <v>145</v>
      </c>
      <c r="H46" s="84" t="s">
        <v>174</v>
      </c>
      <c r="I46" s="75">
        <v>971</v>
      </c>
      <c r="J46" s="75">
        <v>7</v>
      </c>
      <c r="K46" s="78">
        <f>I46/J46</f>
        <v>138.71428571428572</v>
      </c>
    </row>
    <row r="47" spans="2:11" x14ac:dyDescent="0.25">
      <c r="B47" s="115">
        <v>10</v>
      </c>
      <c r="C47" s="75">
        <v>3</v>
      </c>
      <c r="D47" s="66">
        <v>2019</v>
      </c>
      <c r="E47" s="83" t="s">
        <v>255</v>
      </c>
      <c r="F47" s="83">
        <v>4</v>
      </c>
      <c r="G47" s="84" t="s">
        <v>182</v>
      </c>
      <c r="H47" s="84"/>
      <c r="I47" s="75">
        <v>1108</v>
      </c>
      <c r="J47" s="75">
        <v>7</v>
      </c>
      <c r="K47" s="78">
        <f>I47/J47</f>
        <v>158.28571428571428</v>
      </c>
    </row>
    <row r="48" spans="2:11" x14ac:dyDescent="0.25">
      <c r="B48" s="75">
        <v>12</v>
      </c>
      <c r="C48" s="75">
        <v>5</v>
      </c>
      <c r="D48" s="75">
        <v>2019</v>
      </c>
      <c r="E48" s="83" t="s">
        <v>255</v>
      </c>
      <c r="F48" s="83">
        <v>4</v>
      </c>
      <c r="G48" s="84" t="s">
        <v>167</v>
      </c>
      <c r="H48" s="84"/>
      <c r="I48" s="75">
        <v>633</v>
      </c>
      <c r="J48" s="75">
        <v>4</v>
      </c>
      <c r="K48" s="78">
        <f>I48/J48</f>
        <v>158.25</v>
      </c>
    </row>
    <row r="49" spans="2:11" x14ac:dyDescent="0.25">
      <c r="B49" s="66"/>
      <c r="C49" s="75"/>
      <c r="D49" s="75"/>
      <c r="E49" s="83"/>
      <c r="F49" s="83"/>
      <c r="G49" s="91"/>
      <c r="H49" s="84"/>
      <c r="I49" s="93">
        <f>SUM(I46:I48)</f>
        <v>2712</v>
      </c>
      <c r="J49" s="93">
        <f>SUM(J46:J48)</f>
        <v>18</v>
      </c>
      <c r="K49" s="117">
        <f>I49/J49</f>
        <v>150.66666666666666</v>
      </c>
    </row>
    <row r="50" spans="2:11" x14ac:dyDescent="0.25">
      <c r="B50" s="66"/>
      <c r="C50" s="75"/>
      <c r="D50" s="75"/>
      <c r="E50" s="83"/>
      <c r="F50" s="83"/>
      <c r="G50" s="91"/>
      <c r="H50" s="84"/>
      <c r="I50" s="75"/>
      <c r="J50" s="75"/>
      <c r="K50" s="78"/>
    </row>
    <row r="51" spans="2:11" x14ac:dyDescent="0.25">
      <c r="B51" s="66">
        <v>11</v>
      </c>
      <c r="C51" s="75">
        <v>11</v>
      </c>
      <c r="D51" s="75">
        <v>2018</v>
      </c>
      <c r="E51" s="83" t="s">
        <v>255</v>
      </c>
      <c r="F51" s="83">
        <v>4</v>
      </c>
      <c r="G51" s="84" t="s">
        <v>145</v>
      </c>
      <c r="H51" s="84" t="s">
        <v>155</v>
      </c>
      <c r="I51" s="75">
        <v>1014</v>
      </c>
      <c r="J51" s="75">
        <v>7</v>
      </c>
      <c r="K51" s="78">
        <f>I51/J51</f>
        <v>144.85714285714286</v>
      </c>
    </row>
    <row r="52" spans="2:11" x14ac:dyDescent="0.25">
      <c r="B52" s="75">
        <v>12</v>
      </c>
      <c r="C52" s="75">
        <v>5</v>
      </c>
      <c r="D52" s="75">
        <v>2019</v>
      </c>
      <c r="E52" s="83" t="s">
        <v>255</v>
      </c>
      <c r="F52" s="83">
        <v>4</v>
      </c>
      <c r="G52" s="84" t="s">
        <v>167</v>
      </c>
      <c r="H52" s="84"/>
      <c r="I52" s="75">
        <v>447</v>
      </c>
      <c r="J52" s="75">
        <v>3</v>
      </c>
      <c r="K52" s="78">
        <f>I52/J52</f>
        <v>149</v>
      </c>
    </row>
    <row r="53" spans="2:11" x14ac:dyDescent="0.25">
      <c r="B53" s="66"/>
      <c r="C53" s="75"/>
      <c r="D53" s="75"/>
      <c r="E53" s="83"/>
      <c r="F53" s="83"/>
      <c r="G53" s="91"/>
      <c r="H53" s="84"/>
      <c r="I53" s="93">
        <f>SUM(I51:I52)</f>
        <v>1461</v>
      </c>
      <c r="J53" s="93">
        <f>SUM(J51:J52)</f>
        <v>10</v>
      </c>
      <c r="K53" s="117">
        <f>I53/J53</f>
        <v>146.1</v>
      </c>
    </row>
    <row r="54" spans="2:11" x14ac:dyDescent="0.25">
      <c r="B54" s="66"/>
      <c r="C54" s="75"/>
      <c r="D54" s="75"/>
      <c r="E54" s="83"/>
      <c r="F54" s="83"/>
      <c r="G54" s="91"/>
      <c r="H54" s="84"/>
      <c r="I54" s="75"/>
      <c r="J54" s="75"/>
      <c r="K54" s="78"/>
    </row>
    <row r="55" spans="2:11" x14ac:dyDescent="0.25">
      <c r="B55" s="66"/>
      <c r="C55" s="75"/>
      <c r="D55" s="75"/>
      <c r="E55" s="83"/>
      <c r="F55" s="83"/>
      <c r="G55" s="91"/>
      <c r="H55" s="84"/>
      <c r="I55" s="75"/>
      <c r="J55" s="75"/>
      <c r="K55" s="78"/>
    </row>
    <row r="56" spans="2:11" x14ac:dyDescent="0.25">
      <c r="B56" s="83">
        <v>11</v>
      </c>
      <c r="C56" s="75">
        <v>11</v>
      </c>
      <c r="D56" s="75">
        <v>2018</v>
      </c>
      <c r="E56" s="83" t="s">
        <v>255</v>
      </c>
      <c r="F56" s="83">
        <v>4</v>
      </c>
      <c r="G56" s="84" t="s">
        <v>145</v>
      </c>
      <c r="H56" s="84" t="s">
        <v>158</v>
      </c>
      <c r="I56" s="75">
        <v>1217</v>
      </c>
      <c r="J56" s="75">
        <v>7</v>
      </c>
      <c r="K56" s="78">
        <f>I56/J56</f>
        <v>173.85714285714286</v>
      </c>
    </row>
    <row r="57" spans="2:11" x14ac:dyDescent="0.25">
      <c r="B57" s="116">
        <v>10</v>
      </c>
      <c r="C57" s="75">
        <v>3</v>
      </c>
      <c r="D57" s="66">
        <v>2019</v>
      </c>
      <c r="E57" s="83" t="s">
        <v>255</v>
      </c>
      <c r="F57" s="83">
        <v>4</v>
      </c>
      <c r="G57" s="84" t="s">
        <v>182</v>
      </c>
      <c r="H57" s="91"/>
      <c r="I57" s="75">
        <v>1197</v>
      </c>
      <c r="J57" s="75">
        <v>7</v>
      </c>
      <c r="K57" s="78">
        <f>I57/J57</f>
        <v>171</v>
      </c>
    </row>
    <row r="58" spans="2:11" x14ac:dyDescent="0.25">
      <c r="B58" s="75">
        <v>12</v>
      </c>
      <c r="C58" s="75">
        <v>5</v>
      </c>
      <c r="D58" s="75">
        <v>2019</v>
      </c>
      <c r="E58" s="83" t="s">
        <v>255</v>
      </c>
      <c r="F58" s="83">
        <v>4</v>
      </c>
      <c r="G58" s="84" t="s">
        <v>167</v>
      </c>
      <c r="H58" s="91"/>
      <c r="I58" s="75">
        <v>1207</v>
      </c>
      <c r="J58" s="75">
        <v>7</v>
      </c>
      <c r="K58" s="78">
        <f>I58/J58</f>
        <v>172.42857142857142</v>
      </c>
    </row>
    <row r="59" spans="2:11" x14ac:dyDescent="0.25">
      <c r="B59" s="76"/>
      <c r="C59" s="76"/>
      <c r="D59" s="76"/>
      <c r="E59" s="75"/>
      <c r="F59" s="91"/>
      <c r="G59" s="91"/>
      <c r="H59" s="91"/>
      <c r="I59" s="93">
        <f>SUM(I56:I58)</f>
        <v>3621</v>
      </c>
      <c r="J59" s="93">
        <f>SUM(J56:J58)</f>
        <v>21</v>
      </c>
      <c r="K59" s="117">
        <f>I59/J59</f>
        <v>172.42857142857142</v>
      </c>
    </row>
    <row r="60" spans="2:11" x14ac:dyDescent="0.25">
      <c r="B60" s="76"/>
      <c r="C60" s="76"/>
      <c r="D60" s="76"/>
      <c r="E60" s="75"/>
      <c r="F60" s="91"/>
      <c r="G60" s="91"/>
      <c r="H60" s="91"/>
      <c r="I60" s="75"/>
      <c r="J60" s="75"/>
      <c r="K60" s="75"/>
    </row>
    <row r="61" spans="2:11" x14ac:dyDescent="0.25">
      <c r="B61" s="76"/>
      <c r="C61" s="76"/>
      <c r="D61" s="76"/>
      <c r="E61" s="75"/>
      <c r="F61" s="91"/>
      <c r="G61" s="91"/>
      <c r="H61" s="91"/>
      <c r="I61" s="75"/>
      <c r="J61" s="75"/>
      <c r="K61" s="75"/>
    </row>
    <row r="62" spans="2:11" x14ac:dyDescent="0.25">
      <c r="B62" s="116">
        <v>10</v>
      </c>
      <c r="C62" s="75">
        <v>3</v>
      </c>
      <c r="D62" s="66">
        <v>2019</v>
      </c>
      <c r="E62" s="83" t="s">
        <v>255</v>
      </c>
      <c r="F62" s="83">
        <v>4</v>
      </c>
      <c r="G62" s="84" t="s">
        <v>182</v>
      </c>
      <c r="H62" s="79" t="s">
        <v>171</v>
      </c>
      <c r="I62" s="75">
        <v>1107</v>
      </c>
      <c r="J62" s="75">
        <v>7</v>
      </c>
      <c r="K62" s="78">
        <f>I62/J62</f>
        <v>158.14285714285714</v>
      </c>
    </row>
    <row r="63" spans="2:11" x14ac:dyDescent="0.25">
      <c r="B63" s="75">
        <v>12</v>
      </c>
      <c r="C63" s="75">
        <v>5</v>
      </c>
      <c r="D63" s="75">
        <v>2019</v>
      </c>
      <c r="E63" s="83" t="s">
        <v>255</v>
      </c>
      <c r="F63" s="83">
        <v>4</v>
      </c>
      <c r="G63" s="84" t="s">
        <v>167</v>
      </c>
      <c r="H63" s="91"/>
      <c r="I63" s="75">
        <v>1205</v>
      </c>
      <c r="J63" s="75">
        <v>7</v>
      </c>
      <c r="K63" s="78">
        <f>I63/J63</f>
        <v>172.14285714285714</v>
      </c>
    </row>
    <row r="64" spans="2:11" x14ac:dyDescent="0.25">
      <c r="C64" s="76"/>
      <c r="G64" s="91"/>
      <c r="H64" s="91"/>
      <c r="I64" s="93">
        <f>SUM(I62:I63)</f>
        <v>2312</v>
      </c>
      <c r="J64" s="93">
        <f>SUM(J62:J63)</f>
        <v>14</v>
      </c>
      <c r="K64" s="78">
        <f>I64/J64</f>
        <v>165.14285714285714</v>
      </c>
    </row>
    <row r="65" spans="2:11" x14ac:dyDescent="0.25">
      <c r="C65" s="76"/>
      <c r="G65" s="91"/>
      <c r="H65" s="91"/>
      <c r="I65" s="118"/>
      <c r="J65" s="118"/>
      <c r="K65" s="78"/>
    </row>
    <row r="66" spans="2:11" x14ac:dyDescent="0.25">
      <c r="C66" s="76"/>
      <c r="G66" s="91"/>
      <c r="H66" s="83" t="s">
        <v>253</v>
      </c>
      <c r="I66" s="119">
        <f>I44+I49+I53+I59+I64</f>
        <v>13756</v>
      </c>
      <c r="J66" s="120">
        <f>J44+J49+J53+J59+J64</f>
        <v>84</v>
      </c>
      <c r="K66" s="121">
        <f>I66/J66</f>
        <v>163.76190476190476</v>
      </c>
    </row>
    <row r="67" spans="2:11" ht="15.75" x14ac:dyDescent="0.25">
      <c r="C67" s="76"/>
      <c r="E67" s="222" t="s">
        <v>256</v>
      </c>
      <c r="F67" s="222"/>
      <c r="G67" s="222"/>
      <c r="I67" s="114"/>
      <c r="J67" s="114"/>
      <c r="K67" s="61"/>
    </row>
    <row r="68" spans="2:11" x14ac:dyDescent="0.25">
      <c r="C68" s="76"/>
      <c r="I68" s="63"/>
      <c r="J68" s="63"/>
      <c r="K68" s="63"/>
    </row>
    <row r="69" spans="2:11" x14ac:dyDescent="0.25">
      <c r="B69" s="66">
        <v>26</v>
      </c>
      <c r="C69" s="75">
        <v>11</v>
      </c>
      <c r="D69" s="75">
        <v>2018</v>
      </c>
      <c r="E69" s="83" t="s">
        <v>257</v>
      </c>
      <c r="F69" s="83">
        <v>3</v>
      </c>
      <c r="G69" s="84" t="s">
        <v>145</v>
      </c>
      <c r="H69" s="76" t="s">
        <v>258</v>
      </c>
      <c r="I69" s="75">
        <v>1005</v>
      </c>
      <c r="J69" s="75">
        <v>7</v>
      </c>
      <c r="K69" s="78">
        <f>I69/J69</f>
        <v>143.57142857142858</v>
      </c>
    </row>
    <row r="70" spans="2:11" x14ac:dyDescent="0.25">
      <c r="B70" s="75">
        <v>7</v>
      </c>
      <c r="C70" s="75">
        <v>4</v>
      </c>
      <c r="D70" s="75">
        <v>2019</v>
      </c>
      <c r="E70" s="83" t="s">
        <v>257</v>
      </c>
      <c r="F70" s="92">
        <v>3</v>
      </c>
      <c r="G70" s="84" t="s">
        <v>165</v>
      </c>
      <c r="H70" s="76"/>
      <c r="I70" s="75">
        <v>835</v>
      </c>
      <c r="J70" s="75">
        <v>6</v>
      </c>
      <c r="K70" s="78">
        <f>I70/J70</f>
        <v>139.16666666666666</v>
      </c>
    </row>
    <row r="71" spans="2:11" x14ac:dyDescent="0.25">
      <c r="B71" s="75">
        <v>16</v>
      </c>
      <c r="C71" s="75">
        <v>6</v>
      </c>
      <c r="D71" s="75">
        <v>2019</v>
      </c>
      <c r="E71" s="83" t="s">
        <v>257</v>
      </c>
      <c r="F71" s="92">
        <v>3</v>
      </c>
      <c r="G71" s="84" t="s">
        <v>161</v>
      </c>
      <c r="H71" s="76"/>
      <c r="I71" s="75">
        <v>1311</v>
      </c>
      <c r="J71" s="75">
        <v>9</v>
      </c>
      <c r="K71" s="78">
        <f>I71/J71</f>
        <v>145.66666666666666</v>
      </c>
    </row>
    <row r="72" spans="2:11" x14ac:dyDescent="0.25">
      <c r="B72" s="76"/>
      <c r="C72" s="76"/>
      <c r="D72" s="76"/>
      <c r="E72" s="92"/>
      <c r="F72" s="91"/>
      <c r="G72" s="76"/>
      <c r="H72" s="76"/>
      <c r="I72" s="93">
        <f>SUM(I69:I71)</f>
        <v>3151</v>
      </c>
      <c r="J72" s="93">
        <f>SUM(J69:J71)</f>
        <v>22</v>
      </c>
      <c r="K72" s="78">
        <f>I72/J72</f>
        <v>143.22727272727272</v>
      </c>
    </row>
    <row r="73" spans="2:11" x14ac:dyDescent="0.25">
      <c r="B73" s="76"/>
      <c r="C73" s="76"/>
      <c r="D73" s="76"/>
      <c r="E73" s="92"/>
      <c r="F73" s="91"/>
      <c r="G73" s="76"/>
      <c r="H73" s="76"/>
      <c r="I73" s="75"/>
      <c r="J73" s="75"/>
      <c r="K73" s="75"/>
    </row>
    <row r="74" spans="2:11" x14ac:dyDescent="0.25">
      <c r="B74" s="66">
        <v>26</v>
      </c>
      <c r="C74" s="75">
        <v>11</v>
      </c>
      <c r="D74" s="75">
        <v>2018</v>
      </c>
      <c r="E74" s="83" t="s">
        <v>257</v>
      </c>
      <c r="F74" s="83">
        <v>3</v>
      </c>
      <c r="G74" s="84" t="s">
        <v>145</v>
      </c>
      <c r="H74" s="76" t="s">
        <v>172</v>
      </c>
      <c r="I74" s="75">
        <v>720</v>
      </c>
      <c r="J74" s="75">
        <v>6</v>
      </c>
      <c r="K74" s="78">
        <f>I74/J74</f>
        <v>120</v>
      </c>
    </row>
    <row r="75" spans="2:11" x14ac:dyDescent="0.25">
      <c r="B75" s="76"/>
      <c r="C75" s="76"/>
      <c r="D75" s="76"/>
      <c r="E75" s="92"/>
      <c r="F75" s="91"/>
      <c r="G75" s="76"/>
      <c r="H75" s="76"/>
      <c r="I75" s="93">
        <f>SUM(I74:I74)</f>
        <v>720</v>
      </c>
      <c r="J75" s="93">
        <f>SUM(J74:J74)</f>
        <v>6</v>
      </c>
      <c r="K75" s="78">
        <f>I75/J75</f>
        <v>120</v>
      </c>
    </row>
    <row r="76" spans="2:11" x14ac:dyDescent="0.25">
      <c r="B76" s="76"/>
      <c r="C76" s="76"/>
      <c r="D76" s="76"/>
      <c r="E76" s="92"/>
      <c r="F76" s="91"/>
      <c r="G76" s="76"/>
      <c r="H76" s="76"/>
      <c r="I76" s="75"/>
      <c r="J76" s="75"/>
      <c r="K76" s="75"/>
    </row>
    <row r="77" spans="2:11" x14ac:dyDescent="0.25">
      <c r="B77" s="66">
        <v>26</v>
      </c>
      <c r="C77" s="75">
        <v>11</v>
      </c>
      <c r="D77" s="75">
        <v>2018</v>
      </c>
      <c r="E77" s="83" t="s">
        <v>257</v>
      </c>
      <c r="F77" s="83">
        <v>3</v>
      </c>
      <c r="G77" s="84" t="s">
        <v>145</v>
      </c>
      <c r="H77" s="84" t="s">
        <v>162</v>
      </c>
      <c r="I77" s="75">
        <v>471</v>
      </c>
      <c r="J77" s="75">
        <v>4</v>
      </c>
      <c r="K77" s="78">
        <f>I77/J77</f>
        <v>117.75</v>
      </c>
    </row>
    <row r="78" spans="2:11" x14ac:dyDescent="0.25">
      <c r="B78" s="75">
        <v>7</v>
      </c>
      <c r="C78" s="75">
        <v>4</v>
      </c>
      <c r="D78" s="75">
        <v>2019</v>
      </c>
      <c r="E78" s="83" t="s">
        <v>257</v>
      </c>
      <c r="F78" s="92">
        <v>3</v>
      </c>
      <c r="G78" s="84" t="s">
        <v>165</v>
      </c>
      <c r="H78" s="76"/>
      <c r="I78" s="75">
        <v>1029</v>
      </c>
      <c r="J78" s="75">
        <v>7</v>
      </c>
      <c r="K78" s="78">
        <f>I78/J78</f>
        <v>147</v>
      </c>
    </row>
    <row r="79" spans="2:11" x14ac:dyDescent="0.25">
      <c r="B79" s="76"/>
      <c r="C79" s="76"/>
      <c r="D79" s="76"/>
      <c r="E79" s="92"/>
      <c r="F79" s="91"/>
      <c r="G79" s="76"/>
      <c r="H79" s="76"/>
      <c r="I79" s="93">
        <f>SUM(I77:I78)</f>
        <v>1500</v>
      </c>
      <c r="J79" s="93">
        <f>SUM(J77:J78)</f>
        <v>11</v>
      </c>
      <c r="K79" s="78">
        <f>I79/J79</f>
        <v>136.36363636363637</v>
      </c>
    </row>
    <row r="80" spans="2:11" x14ac:dyDescent="0.25">
      <c r="B80" s="76"/>
      <c r="C80" s="76"/>
      <c r="D80" s="76"/>
      <c r="E80" s="92"/>
      <c r="F80" s="91"/>
      <c r="G80" s="76"/>
      <c r="H80" s="76"/>
      <c r="I80" s="75"/>
      <c r="J80" s="75"/>
      <c r="K80" s="75"/>
    </row>
    <row r="81" spans="2:11" x14ac:dyDescent="0.25">
      <c r="B81" s="66">
        <v>26</v>
      </c>
      <c r="C81" s="75">
        <v>11</v>
      </c>
      <c r="D81" s="75">
        <v>2018</v>
      </c>
      <c r="E81" s="83" t="s">
        <v>257</v>
      </c>
      <c r="F81" s="92">
        <v>3</v>
      </c>
      <c r="G81" s="84" t="s">
        <v>145</v>
      </c>
      <c r="H81" s="76" t="s">
        <v>157</v>
      </c>
      <c r="I81" s="75">
        <v>1023</v>
      </c>
      <c r="J81" s="75">
        <v>7</v>
      </c>
      <c r="K81" s="78">
        <f>I81/J81</f>
        <v>146.14285714285714</v>
      </c>
    </row>
    <row r="82" spans="2:11" x14ac:dyDescent="0.25">
      <c r="B82" s="75">
        <v>7</v>
      </c>
      <c r="C82" s="75">
        <v>4</v>
      </c>
      <c r="D82" s="75">
        <v>2019</v>
      </c>
      <c r="E82" s="83" t="s">
        <v>257</v>
      </c>
      <c r="F82" s="92">
        <v>3</v>
      </c>
      <c r="G82" s="84" t="s">
        <v>165</v>
      </c>
      <c r="H82" s="76"/>
      <c r="I82" s="75">
        <v>967</v>
      </c>
      <c r="J82" s="75">
        <v>7</v>
      </c>
      <c r="K82" s="78">
        <f>I82/J82</f>
        <v>138.14285714285714</v>
      </c>
    </row>
    <row r="83" spans="2:11" x14ac:dyDescent="0.25">
      <c r="B83" s="75">
        <v>16</v>
      </c>
      <c r="C83" s="75">
        <v>6</v>
      </c>
      <c r="D83" s="75">
        <v>2019</v>
      </c>
      <c r="E83" s="83" t="s">
        <v>257</v>
      </c>
      <c r="F83" s="92">
        <v>3</v>
      </c>
      <c r="G83" s="84" t="s">
        <v>161</v>
      </c>
      <c r="H83" s="76"/>
      <c r="I83" s="75">
        <v>1364</v>
      </c>
      <c r="J83" s="75">
        <v>9</v>
      </c>
      <c r="K83" s="78">
        <f>I83/J83</f>
        <v>151.55555555555554</v>
      </c>
    </row>
    <row r="84" spans="2:11" x14ac:dyDescent="0.25">
      <c r="B84" s="76"/>
      <c r="C84" s="76"/>
      <c r="D84" s="76"/>
      <c r="E84" s="92"/>
      <c r="F84" s="91"/>
      <c r="G84" s="76"/>
      <c r="H84" s="76"/>
      <c r="I84" s="93">
        <f>SUM(I81:I83)</f>
        <v>3354</v>
      </c>
      <c r="J84" s="93">
        <f>SUM(J81:J83)</f>
        <v>23</v>
      </c>
      <c r="K84" s="78">
        <f>I84/J84</f>
        <v>145.82608695652175</v>
      </c>
    </row>
    <row r="85" spans="2:11" x14ac:dyDescent="0.25">
      <c r="B85" s="76"/>
      <c r="C85" s="76"/>
      <c r="D85" s="76"/>
      <c r="E85" s="92"/>
      <c r="F85" s="91"/>
      <c r="G85" s="76"/>
      <c r="H85" s="76"/>
      <c r="I85" s="75"/>
      <c r="J85" s="75"/>
      <c r="K85" s="75"/>
    </row>
    <row r="86" spans="2:11" x14ac:dyDescent="0.25">
      <c r="B86" s="75">
        <v>7</v>
      </c>
      <c r="C86" s="75">
        <v>4</v>
      </c>
      <c r="D86" s="75">
        <v>2019</v>
      </c>
      <c r="E86" s="83" t="s">
        <v>257</v>
      </c>
      <c r="F86" s="92">
        <v>3</v>
      </c>
      <c r="G86" s="84" t="s">
        <v>165</v>
      </c>
      <c r="H86" s="84" t="s">
        <v>163</v>
      </c>
      <c r="I86" s="75">
        <v>897</v>
      </c>
      <c r="J86" s="75">
        <v>7</v>
      </c>
      <c r="K86" s="78">
        <f>I86/J86</f>
        <v>128.14285714285714</v>
      </c>
    </row>
    <row r="87" spans="2:11" x14ac:dyDescent="0.25">
      <c r="B87" s="75">
        <v>16</v>
      </c>
      <c r="C87" s="75">
        <v>6</v>
      </c>
      <c r="D87" s="75">
        <v>2019</v>
      </c>
      <c r="E87" s="83" t="s">
        <v>257</v>
      </c>
      <c r="F87" s="92">
        <v>3</v>
      </c>
      <c r="G87" s="84" t="s">
        <v>161</v>
      </c>
      <c r="H87" s="76"/>
      <c r="I87" s="75">
        <v>1302</v>
      </c>
      <c r="J87" s="75">
        <v>9</v>
      </c>
      <c r="K87" s="78">
        <f>I87/J87</f>
        <v>144.66666666666666</v>
      </c>
    </row>
    <row r="88" spans="2:11" x14ac:dyDescent="0.25">
      <c r="B88" s="76"/>
      <c r="H88" s="76"/>
      <c r="I88" s="93">
        <f>SUM(I86:I87)</f>
        <v>2199</v>
      </c>
      <c r="J88" s="93">
        <f>SUM(J86:J87)</f>
        <v>16</v>
      </c>
      <c r="K88" s="78">
        <f>I88/J88</f>
        <v>137.4375</v>
      </c>
    </row>
    <row r="89" spans="2:11" x14ac:dyDescent="0.25">
      <c r="H89" s="76"/>
      <c r="I89" s="63"/>
      <c r="J89" s="63"/>
      <c r="K89" s="63"/>
    </row>
    <row r="90" spans="2:11" x14ac:dyDescent="0.25">
      <c r="H90" s="83" t="s">
        <v>253</v>
      </c>
      <c r="I90" s="119">
        <f>I72+I75+I79+I84+I88</f>
        <v>10924</v>
      </c>
      <c r="J90" s="120">
        <f>J72+J75+J79+J84+J88</f>
        <v>78</v>
      </c>
      <c r="K90" s="121">
        <f>I90/J90</f>
        <v>140.05128205128204</v>
      </c>
    </row>
    <row r="91" spans="2:11" x14ac:dyDescent="0.25">
      <c r="I91" s="63"/>
      <c r="J91" s="63"/>
      <c r="K91" s="63"/>
    </row>
  </sheetData>
  <mergeCells count="3">
    <mergeCell ref="E39:G39"/>
    <mergeCell ref="E9:G9"/>
    <mergeCell ref="E67:G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7" t="s">
        <v>265</v>
      </c>
    </row>
    <row r="3" spans="2:11" ht="15.75" x14ac:dyDescent="0.25">
      <c r="B3" s="67"/>
    </row>
    <row r="4" spans="2:11" ht="18" x14ac:dyDescent="0.25">
      <c r="B4" s="63"/>
      <c r="C4" s="63"/>
      <c r="D4" s="71"/>
      <c r="F4" s="63"/>
      <c r="G4" s="110" t="s">
        <v>259</v>
      </c>
      <c r="I4" s="63"/>
      <c r="J4" s="63"/>
      <c r="K4" s="63"/>
    </row>
    <row r="5" spans="2:11" x14ac:dyDescent="0.25">
      <c r="B5" s="63"/>
      <c r="C5" s="63"/>
      <c r="D5" s="63"/>
      <c r="F5" s="63"/>
      <c r="I5" s="63"/>
      <c r="J5" s="63"/>
      <c r="K5" s="63"/>
    </row>
    <row r="6" spans="2:11" x14ac:dyDescent="0.25">
      <c r="B6" s="80" t="s">
        <v>135</v>
      </c>
      <c r="C6" s="72" t="s">
        <v>136</v>
      </c>
      <c r="D6" s="72" t="s">
        <v>137</v>
      </c>
      <c r="E6" s="72" t="s">
        <v>248</v>
      </c>
      <c r="F6" s="72" t="s">
        <v>139</v>
      </c>
      <c r="G6" s="72" t="s">
        <v>140</v>
      </c>
      <c r="H6" s="72" t="s">
        <v>141</v>
      </c>
      <c r="I6" s="72" t="s">
        <v>143</v>
      </c>
      <c r="J6" s="72" t="s">
        <v>19</v>
      </c>
      <c r="K6" s="122" t="s">
        <v>23</v>
      </c>
    </row>
    <row r="7" spans="2:11" x14ac:dyDescent="0.25">
      <c r="B7" s="111"/>
      <c r="C7" s="111"/>
      <c r="D7" s="111"/>
      <c r="E7" s="111"/>
      <c r="F7" s="111"/>
      <c r="G7" s="112"/>
      <c r="H7" s="113"/>
      <c r="I7" s="111"/>
      <c r="J7" s="111"/>
      <c r="K7" s="111"/>
    </row>
    <row r="8" spans="2:11" ht="24.75" customHeight="1" x14ac:dyDescent="0.25">
      <c r="B8" s="111"/>
      <c r="C8" s="111"/>
      <c r="D8" s="111"/>
      <c r="E8" s="111"/>
      <c r="F8" s="111"/>
      <c r="G8" s="123" t="s">
        <v>260</v>
      </c>
      <c r="H8" s="113"/>
      <c r="I8" s="111"/>
      <c r="J8" s="111"/>
      <c r="K8" s="111"/>
    </row>
    <row r="9" spans="2:11" x14ac:dyDescent="0.25">
      <c r="B9" s="83">
        <v>25</v>
      </c>
      <c r="C9" s="92">
        <v>11</v>
      </c>
      <c r="D9" s="75">
        <v>2018</v>
      </c>
      <c r="E9" s="83" t="s">
        <v>257</v>
      </c>
      <c r="F9" s="83">
        <v>5</v>
      </c>
      <c r="G9" s="84" t="s">
        <v>165</v>
      </c>
      <c r="H9" s="84" t="s">
        <v>156</v>
      </c>
      <c r="I9" s="75">
        <v>960</v>
      </c>
      <c r="J9" s="75">
        <v>5</v>
      </c>
      <c r="K9" s="78">
        <f>I9/J9</f>
        <v>192</v>
      </c>
    </row>
    <row r="10" spans="2:11" x14ac:dyDescent="0.25">
      <c r="B10" s="116">
        <v>7</v>
      </c>
      <c r="C10" s="75">
        <v>4</v>
      </c>
      <c r="D10" s="66">
        <v>2019</v>
      </c>
      <c r="E10" s="83" t="s">
        <v>257</v>
      </c>
      <c r="F10" s="83">
        <v>5</v>
      </c>
      <c r="G10" s="76" t="s">
        <v>261</v>
      </c>
      <c r="H10" s="84"/>
      <c r="I10" s="118">
        <v>1070</v>
      </c>
      <c r="J10" s="118">
        <v>6</v>
      </c>
      <c r="K10" s="78">
        <f>I10/J10</f>
        <v>178.33333333333334</v>
      </c>
    </row>
    <row r="11" spans="2:11" x14ac:dyDescent="0.25">
      <c r="B11" s="92">
        <v>16</v>
      </c>
      <c r="C11" s="75">
        <v>6</v>
      </c>
      <c r="D11" s="75">
        <v>2019</v>
      </c>
      <c r="E11" s="83" t="s">
        <v>257</v>
      </c>
      <c r="F11" s="75">
        <v>5</v>
      </c>
      <c r="G11" s="84" t="s">
        <v>145</v>
      </c>
      <c r="H11" s="91"/>
      <c r="I11" s="75">
        <v>1361</v>
      </c>
      <c r="J11" s="75">
        <v>7</v>
      </c>
      <c r="K11" s="78">
        <f>I11/J11</f>
        <v>194.42857142857142</v>
      </c>
    </row>
    <row r="12" spans="2:11" x14ac:dyDescent="0.25">
      <c r="B12" s="91"/>
      <c r="C12" s="76"/>
      <c r="D12" s="76"/>
      <c r="E12" s="92"/>
      <c r="F12" s="91"/>
      <c r="G12" s="91"/>
      <c r="H12" s="91"/>
      <c r="I12" s="93">
        <f>SUM(I9:I11)</f>
        <v>3391</v>
      </c>
      <c r="J12" s="93">
        <f>SUM(J9:J11)</f>
        <v>18</v>
      </c>
      <c r="K12" s="78">
        <f>I12/J12</f>
        <v>188.38888888888889</v>
      </c>
    </row>
    <row r="13" spans="2:11" x14ac:dyDescent="0.25">
      <c r="B13" s="91"/>
      <c r="C13" s="76"/>
      <c r="D13" s="76"/>
      <c r="E13" s="92"/>
      <c r="F13" s="91"/>
      <c r="G13" s="91"/>
      <c r="H13" s="91"/>
      <c r="I13" s="75"/>
      <c r="J13" s="75"/>
      <c r="K13" s="75"/>
    </row>
    <row r="14" spans="2:11" x14ac:dyDescent="0.25">
      <c r="B14" s="83">
        <v>25</v>
      </c>
      <c r="C14" s="75">
        <v>11</v>
      </c>
      <c r="D14" s="75">
        <v>2018</v>
      </c>
      <c r="E14" s="83" t="s">
        <v>257</v>
      </c>
      <c r="F14" s="83">
        <v>5</v>
      </c>
      <c r="G14" s="84" t="s">
        <v>165</v>
      </c>
      <c r="H14" s="84" t="s">
        <v>152</v>
      </c>
      <c r="I14" s="75">
        <v>1037</v>
      </c>
      <c r="J14" s="75">
        <v>6</v>
      </c>
      <c r="K14" s="78">
        <f>I14/J14</f>
        <v>172.83333333333334</v>
      </c>
    </row>
    <row r="15" spans="2:11" x14ac:dyDescent="0.25">
      <c r="B15" s="116">
        <v>7</v>
      </c>
      <c r="C15" s="75">
        <v>4</v>
      </c>
      <c r="D15" s="66">
        <v>2019</v>
      </c>
      <c r="E15" s="83" t="s">
        <v>257</v>
      </c>
      <c r="F15" s="83">
        <v>5</v>
      </c>
      <c r="G15" s="76" t="s">
        <v>261</v>
      </c>
      <c r="H15" s="91"/>
      <c r="I15" s="75">
        <v>1133</v>
      </c>
      <c r="J15" s="75">
        <v>6</v>
      </c>
      <c r="K15" s="78">
        <f>I15/J15</f>
        <v>188.83333333333334</v>
      </c>
    </row>
    <row r="16" spans="2:11" x14ac:dyDescent="0.25">
      <c r="B16" s="92">
        <v>16</v>
      </c>
      <c r="C16" s="75">
        <v>6</v>
      </c>
      <c r="D16" s="75">
        <v>2019</v>
      </c>
      <c r="E16" s="83" t="s">
        <v>257</v>
      </c>
      <c r="F16" s="75">
        <v>5</v>
      </c>
      <c r="G16" s="84" t="s">
        <v>145</v>
      </c>
      <c r="H16" s="91"/>
      <c r="I16" s="75">
        <v>1213</v>
      </c>
      <c r="J16" s="75">
        <v>6</v>
      </c>
      <c r="K16" s="73">
        <f>I16/J16</f>
        <v>202.16666666666666</v>
      </c>
    </row>
    <row r="17" spans="2:11" x14ac:dyDescent="0.25">
      <c r="B17" s="91"/>
      <c r="C17" s="76"/>
      <c r="D17" s="76"/>
      <c r="E17" s="92"/>
      <c r="F17" s="91"/>
      <c r="G17" s="91"/>
      <c r="H17" s="91"/>
      <c r="I17" s="93">
        <f>SUM(I14:I16)</f>
        <v>3383</v>
      </c>
      <c r="J17" s="93">
        <f>SUM(J14:J16)</f>
        <v>18</v>
      </c>
      <c r="K17" s="78">
        <f>I17/J17</f>
        <v>187.94444444444446</v>
      </c>
    </row>
    <row r="18" spans="2:11" x14ac:dyDescent="0.25">
      <c r="B18" s="91"/>
      <c r="C18" s="76"/>
      <c r="D18" s="76"/>
      <c r="E18" s="92"/>
      <c r="F18" s="91"/>
      <c r="G18" s="91"/>
      <c r="H18" s="91"/>
      <c r="I18" s="75"/>
      <c r="J18" s="75"/>
      <c r="K18" s="75"/>
    </row>
    <row r="19" spans="2:11" x14ac:dyDescent="0.25">
      <c r="B19" s="83">
        <v>25</v>
      </c>
      <c r="C19" s="75">
        <v>11</v>
      </c>
      <c r="D19" s="75">
        <v>2018</v>
      </c>
      <c r="E19" s="83" t="s">
        <v>257</v>
      </c>
      <c r="F19" s="83">
        <v>5</v>
      </c>
      <c r="G19" s="84" t="s">
        <v>165</v>
      </c>
      <c r="H19" s="84" t="s">
        <v>149</v>
      </c>
      <c r="I19" s="75">
        <v>726</v>
      </c>
      <c r="J19" s="75">
        <v>4</v>
      </c>
      <c r="K19" s="78">
        <f>I19/J19</f>
        <v>181.5</v>
      </c>
    </row>
    <row r="20" spans="2:11" x14ac:dyDescent="0.25">
      <c r="B20" s="116">
        <v>7</v>
      </c>
      <c r="C20" s="75">
        <v>4</v>
      </c>
      <c r="D20" s="66">
        <v>2019</v>
      </c>
      <c r="E20" s="83" t="s">
        <v>257</v>
      </c>
      <c r="F20" s="83">
        <v>5</v>
      </c>
      <c r="G20" s="76" t="s">
        <v>261</v>
      </c>
      <c r="H20" s="91"/>
      <c r="I20" s="75">
        <v>576</v>
      </c>
      <c r="J20" s="75">
        <v>4</v>
      </c>
      <c r="K20" s="78">
        <f>I20/J20</f>
        <v>144</v>
      </c>
    </row>
    <row r="21" spans="2:11" x14ac:dyDescent="0.25">
      <c r="B21" s="92">
        <v>16</v>
      </c>
      <c r="C21" s="75">
        <v>6</v>
      </c>
      <c r="D21" s="75">
        <v>2019</v>
      </c>
      <c r="E21" s="83" t="s">
        <v>257</v>
      </c>
      <c r="F21" s="75">
        <v>5</v>
      </c>
      <c r="G21" s="84" t="s">
        <v>145</v>
      </c>
      <c r="H21" s="91"/>
      <c r="I21" s="75">
        <v>1001</v>
      </c>
      <c r="J21" s="75">
        <v>5</v>
      </c>
      <c r="K21" s="73">
        <f>I21/J21</f>
        <v>200.2</v>
      </c>
    </row>
    <row r="22" spans="2:11" x14ac:dyDescent="0.25">
      <c r="B22" s="91"/>
      <c r="C22" s="76"/>
      <c r="D22" s="76"/>
      <c r="E22" s="92"/>
      <c r="F22" s="91"/>
      <c r="G22" s="91"/>
      <c r="H22" s="91"/>
      <c r="I22" s="93">
        <f>SUM(I19:I21)</f>
        <v>2303</v>
      </c>
      <c r="J22" s="93">
        <f>SUM(J19:J21)</f>
        <v>13</v>
      </c>
      <c r="K22" s="78">
        <f>I22/J22</f>
        <v>177.15384615384616</v>
      </c>
    </row>
    <row r="23" spans="2:11" x14ac:dyDescent="0.25">
      <c r="B23" s="91"/>
      <c r="C23" s="76"/>
      <c r="D23" s="76"/>
      <c r="E23" s="92"/>
      <c r="F23" s="91"/>
      <c r="G23" s="91"/>
      <c r="H23" s="91"/>
      <c r="I23" s="75"/>
      <c r="J23" s="75"/>
      <c r="K23" s="75"/>
    </row>
    <row r="24" spans="2:11" x14ac:dyDescent="0.25">
      <c r="B24" s="83">
        <v>25</v>
      </c>
      <c r="C24" s="75">
        <v>11</v>
      </c>
      <c r="D24" s="75">
        <v>2018</v>
      </c>
      <c r="E24" s="83" t="s">
        <v>257</v>
      </c>
      <c r="F24" s="83">
        <v>5</v>
      </c>
      <c r="G24" s="84" t="s">
        <v>165</v>
      </c>
      <c r="H24" s="84" t="s">
        <v>160</v>
      </c>
      <c r="I24" s="75">
        <v>1389</v>
      </c>
      <c r="J24" s="75">
        <v>7</v>
      </c>
      <c r="K24" s="78">
        <f>I24/J24</f>
        <v>198.42857142857142</v>
      </c>
    </row>
    <row r="25" spans="2:11" x14ac:dyDescent="0.25">
      <c r="B25" s="116">
        <v>7</v>
      </c>
      <c r="C25" s="75">
        <v>4</v>
      </c>
      <c r="D25" s="66">
        <v>2019</v>
      </c>
      <c r="E25" s="83" t="s">
        <v>257</v>
      </c>
      <c r="F25" s="83">
        <v>5</v>
      </c>
      <c r="G25" s="91" t="s">
        <v>261</v>
      </c>
      <c r="H25" s="91"/>
      <c r="I25" s="75">
        <v>1039</v>
      </c>
      <c r="J25" s="75">
        <v>6</v>
      </c>
      <c r="K25" s="78">
        <f>I25/J25</f>
        <v>173.16666666666666</v>
      </c>
    </row>
    <row r="26" spans="2:11" x14ac:dyDescent="0.25">
      <c r="B26" s="92">
        <v>16</v>
      </c>
      <c r="C26" s="75">
        <v>6</v>
      </c>
      <c r="D26" s="75">
        <v>2019</v>
      </c>
      <c r="E26" s="83" t="s">
        <v>257</v>
      </c>
      <c r="F26" s="75">
        <v>5</v>
      </c>
      <c r="G26" s="84" t="s">
        <v>145</v>
      </c>
      <c r="H26" s="91"/>
      <c r="I26" s="75">
        <v>1054</v>
      </c>
      <c r="J26" s="75">
        <v>6</v>
      </c>
      <c r="K26" s="78">
        <f>I26/J26</f>
        <v>175.66666666666666</v>
      </c>
    </row>
    <row r="27" spans="2:11" x14ac:dyDescent="0.25">
      <c r="B27" s="91"/>
      <c r="C27" s="76"/>
      <c r="D27" s="76"/>
      <c r="E27" s="92"/>
      <c r="F27" s="91"/>
      <c r="G27" s="91"/>
      <c r="H27" s="91"/>
      <c r="I27" s="93">
        <f>SUM(I24:I26)</f>
        <v>3482</v>
      </c>
      <c r="J27" s="93">
        <f>SUM(J24:J26)</f>
        <v>19</v>
      </c>
      <c r="K27" s="78">
        <f>I27/J27</f>
        <v>183.26315789473685</v>
      </c>
    </row>
    <row r="28" spans="2:11" x14ac:dyDescent="0.25">
      <c r="B28" s="91"/>
      <c r="C28" s="76"/>
      <c r="D28" s="76"/>
      <c r="E28" s="92"/>
      <c r="F28" s="91"/>
      <c r="G28" s="91"/>
      <c r="H28" s="91"/>
      <c r="I28" s="75"/>
      <c r="J28" s="75"/>
      <c r="K28" s="75"/>
    </row>
    <row r="29" spans="2:11" x14ac:dyDescent="0.25">
      <c r="B29" s="83">
        <v>25</v>
      </c>
      <c r="C29" s="75">
        <v>11</v>
      </c>
      <c r="D29" s="75">
        <v>2018</v>
      </c>
      <c r="E29" s="83" t="s">
        <v>257</v>
      </c>
      <c r="F29" s="83">
        <v>5</v>
      </c>
      <c r="G29" s="84" t="s">
        <v>165</v>
      </c>
      <c r="H29" s="84" t="s">
        <v>176</v>
      </c>
      <c r="I29" s="75">
        <v>1466</v>
      </c>
      <c r="J29" s="75">
        <v>7</v>
      </c>
      <c r="K29" s="73">
        <f>I29/J29</f>
        <v>209.42857142857142</v>
      </c>
    </row>
    <row r="30" spans="2:11" x14ac:dyDescent="0.25">
      <c r="B30" s="116">
        <v>7</v>
      </c>
      <c r="C30" s="75">
        <v>4</v>
      </c>
      <c r="D30" s="83">
        <v>2019</v>
      </c>
      <c r="E30" s="83" t="s">
        <v>257</v>
      </c>
      <c r="F30" s="83">
        <v>5</v>
      </c>
      <c r="G30" s="76" t="s">
        <v>261</v>
      </c>
      <c r="H30" s="38"/>
      <c r="I30" s="75">
        <v>1310</v>
      </c>
      <c r="J30" s="75">
        <v>7</v>
      </c>
      <c r="K30" s="78">
        <f>I30/J30</f>
        <v>187.14285714285714</v>
      </c>
    </row>
    <row r="31" spans="2:11" x14ac:dyDescent="0.25">
      <c r="B31" s="92">
        <v>16</v>
      </c>
      <c r="C31" s="75">
        <v>6</v>
      </c>
      <c r="D31" s="75">
        <v>2019</v>
      </c>
      <c r="E31" s="83" t="s">
        <v>257</v>
      </c>
      <c r="F31" s="75">
        <v>5</v>
      </c>
      <c r="G31" s="84" t="s">
        <v>145</v>
      </c>
      <c r="H31" s="38"/>
      <c r="I31" s="75">
        <v>1194</v>
      </c>
      <c r="J31" s="75">
        <v>6</v>
      </c>
      <c r="K31" s="78">
        <f>I31/J31</f>
        <v>199</v>
      </c>
    </row>
    <row r="32" spans="2:11" x14ac:dyDescent="0.25">
      <c r="B32" s="66"/>
      <c r="C32" s="63"/>
      <c r="D32" s="63"/>
      <c r="E32" s="38"/>
      <c r="F32" s="66"/>
      <c r="H32" s="38"/>
      <c r="I32" s="93">
        <f>SUM(I29:I31)</f>
        <v>3970</v>
      </c>
      <c r="J32" s="93">
        <f>SUM(J29:J31)</f>
        <v>20</v>
      </c>
      <c r="K32" s="78">
        <f>I32/J32</f>
        <v>198.5</v>
      </c>
    </row>
    <row r="33" spans="2:11" x14ac:dyDescent="0.25">
      <c r="B33" s="66"/>
      <c r="C33" s="63"/>
      <c r="D33" s="63"/>
      <c r="E33" s="38"/>
      <c r="F33" s="66"/>
      <c r="H33" s="38"/>
      <c r="I33" s="118"/>
      <c r="J33" s="114"/>
      <c r="K33" s="61"/>
    </row>
    <row r="34" spans="2:11" x14ac:dyDescent="0.25">
      <c r="B34" s="83">
        <v>25</v>
      </c>
      <c r="C34" s="75">
        <v>11</v>
      </c>
      <c r="D34" s="75">
        <v>2018</v>
      </c>
      <c r="E34" s="83" t="s">
        <v>257</v>
      </c>
      <c r="F34" s="83">
        <v>5</v>
      </c>
      <c r="G34" s="38" t="s">
        <v>165</v>
      </c>
      <c r="H34" s="84" t="s">
        <v>154</v>
      </c>
      <c r="I34" s="118">
        <v>1036</v>
      </c>
      <c r="J34" s="118">
        <v>6</v>
      </c>
      <c r="K34" s="78">
        <f>I34/J34</f>
        <v>172.66666666666666</v>
      </c>
    </row>
    <row r="35" spans="2:11" x14ac:dyDescent="0.25">
      <c r="B35" s="116">
        <v>7</v>
      </c>
      <c r="C35" s="75">
        <v>4</v>
      </c>
      <c r="D35" s="83">
        <v>2019</v>
      </c>
      <c r="E35" s="83" t="s">
        <v>257</v>
      </c>
      <c r="F35" s="83">
        <v>5</v>
      </c>
      <c r="G35" s="76" t="s">
        <v>261</v>
      </c>
      <c r="H35" s="84"/>
      <c r="I35" s="118">
        <v>1141</v>
      </c>
      <c r="J35" s="118">
        <v>6</v>
      </c>
      <c r="K35" s="78">
        <f>I35/J35</f>
        <v>190.16666666666666</v>
      </c>
    </row>
    <row r="36" spans="2:11" x14ac:dyDescent="0.25">
      <c r="B36" s="75">
        <v>16</v>
      </c>
      <c r="C36" s="75">
        <v>6</v>
      </c>
      <c r="D36" s="75">
        <v>2019</v>
      </c>
      <c r="E36" s="83" t="s">
        <v>257</v>
      </c>
      <c r="F36" s="75">
        <v>5</v>
      </c>
      <c r="G36" s="38" t="s">
        <v>145</v>
      </c>
      <c r="H36" s="84"/>
      <c r="I36" s="118">
        <v>906</v>
      </c>
      <c r="J36" s="118">
        <v>5</v>
      </c>
      <c r="K36" s="78">
        <f>I36/J36</f>
        <v>181.2</v>
      </c>
    </row>
    <row r="37" spans="2:11" x14ac:dyDescent="0.25">
      <c r="B37" s="66"/>
      <c r="C37" s="63"/>
      <c r="D37" s="63"/>
      <c r="E37" s="38"/>
      <c r="F37" s="66"/>
      <c r="H37" s="84"/>
      <c r="I37" s="93">
        <f>SUM(I34:I36)</f>
        <v>3083</v>
      </c>
      <c r="J37" s="93">
        <f>SUM(J34:J36)</f>
        <v>17</v>
      </c>
      <c r="K37" s="78">
        <f>I37/J37</f>
        <v>181.35294117647058</v>
      </c>
    </row>
    <row r="38" spans="2:11" x14ac:dyDescent="0.25">
      <c r="B38" s="66"/>
      <c r="C38" s="63"/>
      <c r="D38" s="63"/>
      <c r="E38" s="38"/>
      <c r="F38" s="66"/>
      <c r="H38" s="84"/>
      <c r="I38" s="118"/>
      <c r="J38" s="118"/>
      <c r="K38" s="78"/>
    </row>
    <row r="39" spans="2:11" x14ac:dyDescent="0.25">
      <c r="B39" s="66"/>
      <c r="C39" s="63"/>
      <c r="D39" s="63"/>
      <c r="E39" s="38"/>
      <c r="F39" s="66"/>
      <c r="H39" s="83" t="s">
        <v>253</v>
      </c>
      <c r="I39" s="119">
        <f>I12+I17+I22+I27+I32+I37</f>
        <v>19612</v>
      </c>
      <c r="J39" s="120">
        <f>J12+J17+J22+J27+J32+J37</f>
        <v>105</v>
      </c>
      <c r="K39" s="121">
        <f>I39/J39</f>
        <v>186.78095238095239</v>
      </c>
    </row>
    <row r="40" spans="2:11" ht="22.5" customHeight="1" x14ac:dyDescent="0.25">
      <c r="B40" s="66"/>
      <c r="C40" s="63"/>
      <c r="D40" s="63"/>
      <c r="E40" s="38"/>
      <c r="F40" s="66"/>
      <c r="G40" s="123" t="s">
        <v>262</v>
      </c>
      <c r="H40" s="38"/>
      <c r="I40" s="63"/>
      <c r="J40" s="63"/>
      <c r="K40" s="61"/>
    </row>
    <row r="41" spans="2:11" x14ac:dyDescent="0.25">
      <c r="B41" s="66"/>
      <c r="C41" s="63"/>
      <c r="D41" s="63"/>
      <c r="E41" s="38"/>
      <c r="F41" s="66"/>
      <c r="H41" s="38"/>
      <c r="I41" s="63"/>
      <c r="J41" s="63"/>
      <c r="K41" s="61"/>
    </row>
    <row r="42" spans="2:11" x14ac:dyDescent="0.25">
      <c r="B42" s="83">
        <v>25</v>
      </c>
      <c r="C42" s="75">
        <v>11</v>
      </c>
      <c r="D42" s="75">
        <v>2018</v>
      </c>
      <c r="E42" s="83" t="s">
        <v>263</v>
      </c>
      <c r="F42" s="83">
        <v>5</v>
      </c>
      <c r="G42" s="76" t="s">
        <v>264</v>
      </c>
      <c r="H42" s="84" t="s">
        <v>148</v>
      </c>
      <c r="I42" s="75">
        <v>601</v>
      </c>
      <c r="J42" s="75">
        <v>4</v>
      </c>
      <c r="K42" s="78">
        <f>I42/J42</f>
        <v>150.25</v>
      </c>
    </row>
    <row r="43" spans="2:11" x14ac:dyDescent="0.25">
      <c r="B43" s="116">
        <v>7</v>
      </c>
      <c r="C43" s="75">
        <v>4</v>
      </c>
      <c r="D43" s="66">
        <v>2019</v>
      </c>
      <c r="E43" s="83" t="s">
        <v>263</v>
      </c>
      <c r="F43" s="83">
        <v>5</v>
      </c>
      <c r="G43" s="84" t="s">
        <v>145</v>
      </c>
      <c r="H43" s="84"/>
      <c r="I43" s="75">
        <v>725</v>
      </c>
      <c r="J43" s="75">
        <v>4</v>
      </c>
      <c r="K43" s="78">
        <f>I43/J43</f>
        <v>181.25</v>
      </c>
    </row>
    <row r="44" spans="2:11" x14ac:dyDescent="0.25">
      <c r="B44" s="83"/>
      <c r="C44" s="75"/>
      <c r="D44" s="75"/>
      <c r="E44" s="83"/>
      <c r="F44" s="83"/>
      <c r="G44" s="76"/>
      <c r="H44" s="84"/>
      <c r="I44" s="93">
        <f>SUM(I42:I43)</f>
        <v>1326</v>
      </c>
      <c r="J44" s="93">
        <f>SUM(J42:J43)</f>
        <v>8</v>
      </c>
      <c r="K44" s="78">
        <f>I44/J44</f>
        <v>165.75</v>
      </c>
    </row>
    <row r="45" spans="2:11" x14ac:dyDescent="0.25">
      <c r="B45" s="83"/>
      <c r="C45" s="75"/>
      <c r="D45" s="75"/>
      <c r="E45" s="83"/>
      <c r="F45" s="83"/>
      <c r="G45" s="76"/>
      <c r="H45" s="84"/>
      <c r="I45" s="75"/>
      <c r="J45" s="75"/>
      <c r="K45" s="78"/>
    </row>
    <row r="46" spans="2:11" x14ac:dyDescent="0.25">
      <c r="B46" s="83">
        <v>25</v>
      </c>
      <c r="C46" s="75">
        <v>11</v>
      </c>
      <c r="D46" s="75">
        <v>2018</v>
      </c>
      <c r="E46" s="83" t="s">
        <v>263</v>
      </c>
      <c r="F46" s="83">
        <v>5</v>
      </c>
      <c r="G46" s="76" t="s">
        <v>264</v>
      </c>
      <c r="H46" s="84" t="s">
        <v>153</v>
      </c>
      <c r="I46" s="75">
        <v>532</v>
      </c>
      <c r="J46" s="75">
        <v>3</v>
      </c>
      <c r="K46" s="78">
        <f>I46/J46</f>
        <v>177.33333333333334</v>
      </c>
    </row>
    <row r="47" spans="2:11" x14ac:dyDescent="0.25">
      <c r="B47" s="116">
        <v>7</v>
      </c>
      <c r="C47" s="75">
        <v>4</v>
      </c>
      <c r="D47" s="66">
        <v>2019</v>
      </c>
      <c r="E47" s="83" t="s">
        <v>263</v>
      </c>
      <c r="F47" s="83">
        <v>5</v>
      </c>
      <c r="G47" s="84" t="s">
        <v>145</v>
      </c>
      <c r="H47" s="84"/>
      <c r="I47" s="75">
        <v>676</v>
      </c>
      <c r="J47" s="75">
        <v>4</v>
      </c>
      <c r="K47" s="78">
        <f>I47/J47</f>
        <v>169</v>
      </c>
    </row>
    <row r="48" spans="2:11" x14ac:dyDescent="0.25">
      <c r="B48" s="75">
        <v>16</v>
      </c>
      <c r="C48" s="75">
        <v>6</v>
      </c>
      <c r="D48" s="75">
        <v>2019</v>
      </c>
      <c r="E48" s="83" t="s">
        <v>263</v>
      </c>
      <c r="F48" s="83">
        <v>5</v>
      </c>
      <c r="G48" s="84" t="s">
        <v>181</v>
      </c>
      <c r="H48" s="84"/>
      <c r="I48" s="75">
        <v>832</v>
      </c>
      <c r="J48" s="75">
        <v>5</v>
      </c>
      <c r="K48" s="78">
        <f>I48/J48</f>
        <v>166.4</v>
      </c>
    </row>
    <row r="49" spans="2:11" x14ac:dyDescent="0.25">
      <c r="B49" s="83"/>
      <c r="C49" s="75"/>
      <c r="D49" s="75"/>
      <c r="E49" s="83"/>
      <c r="F49" s="83"/>
      <c r="G49" s="76"/>
      <c r="H49" s="84"/>
      <c r="I49" s="93">
        <f>SUM(I46:I48)</f>
        <v>2040</v>
      </c>
      <c r="J49" s="93">
        <f>SUM(J46:J48)</f>
        <v>12</v>
      </c>
      <c r="K49" s="78">
        <f>I49/J49</f>
        <v>170</v>
      </c>
    </row>
    <row r="50" spans="2:11" x14ac:dyDescent="0.25">
      <c r="B50" s="83"/>
      <c r="C50" s="75"/>
      <c r="D50" s="75"/>
      <c r="E50" s="83"/>
      <c r="F50" s="83"/>
      <c r="G50" s="76"/>
      <c r="H50" s="84"/>
      <c r="I50" s="75"/>
      <c r="J50" s="75"/>
      <c r="K50" s="78"/>
    </row>
    <row r="51" spans="2:11" x14ac:dyDescent="0.25">
      <c r="B51" s="83">
        <v>25</v>
      </c>
      <c r="C51" s="75">
        <v>11</v>
      </c>
      <c r="D51" s="75">
        <v>2018</v>
      </c>
      <c r="E51" s="83" t="s">
        <v>263</v>
      </c>
      <c r="F51" s="83">
        <v>5</v>
      </c>
      <c r="G51" s="76" t="s">
        <v>264</v>
      </c>
      <c r="H51" s="84" t="s">
        <v>178</v>
      </c>
      <c r="I51" s="75">
        <v>629</v>
      </c>
      <c r="J51" s="75">
        <v>4</v>
      </c>
      <c r="K51" s="78">
        <f>I51/J51</f>
        <v>157.25</v>
      </c>
    </row>
    <row r="52" spans="2:11" x14ac:dyDescent="0.25">
      <c r="B52" s="116">
        <v>7</v>
      </c>
      <c r="C52" s="75">
        <v>4</v>
      </c>
      <c r="D52" s="66">
        <v>2019</v>
      </c>
      <c r="E52" s="83" t="s">
        <v>263</v>
      </c>
      <c r="F52" s="83">
        <v>5</v>
      </c>
      <c r="G52" s="84" t="s">
        <v>145</v>
      </c>
      <c r="H52" s="84"/>
      <c r="I52" s="75">
        <v>342</v>
      </c>
      <c r="J52" s="75">
        <v>2</v>
      </c>
      <c r="K52" s="78">
        <f>I52/J52</f>
        <v>171</v>
      </c>
    </row>
    <row r="53" spans="2:11" x14ac:dyDescent="0.25">
      <c r="B53" s="83"/>
      <c r="C53" s="75"/>
      <c r="D53" s="75"/>
      <c r="E53" s="83"/>
      <c r="F53" s="83"/>
      <c r="G53" s="76"/>
      <c r="H53" s="84"/>
      <c r="I53" s="93">
        <f>SUM(I51:I51)</f>
        <v>629</v>
      </c>
      <c r="J53" s="93">
        <f>SUM(J51:J51)</f>
        <v>4</v>
      </c>
      <c r="K53" s="78">
        <f>I53/J53</f>
        <v>157.25</v>
      </c>
    </row>
    <row r="54" spans="2:11" x14ac:dyDescent="0.25">
      <c r="B54" s="83"/>
      <c r="C54" s="75"/>
      <c r="D54" s="75"/>
      <c r="E54" s="83"/>
      <c r="F54" s="83"/>
      <c r="G54" s="76"/>
      <c r="H54" s="84"/>
      <c r="I54" s="75"/>
      <c r="J54" s="75"/>
      <c r="K54" s="78"/>
    </row>
    <row r="55" spans="2:11" x14ac:dyDescent="0.25">
      <c r="B55" s="83">
        <v>25</v>
      </c>
      <c r="C55" s="75">
        <v>11</v>
      </c>
      <c r="D55" s="75">
        <v>2018</v>
      </c>
      <c r="E55" s="83" t="s">
        <v>263</v>
      </c>
      <c r="F55" s="83">
        <v>5</v>
      </c>
      <c r="G55" s="76" t="s">
        <v>264</v>
      </c>
      <c r="H55" s="84" t="s">
        <v>159</v>
      </c>
      <c r="I55" s="75">
        <v>865</v>
      </c>
      <c r="J55" s="75">
        <v>5</v>
      </c>
      <c r="K55" s="78">
        <f>I55/J55</f>
        <v>173</v>
      </c>
    </row>
    <row r="56" spans="2:11" x14ac:dyDescent="0.25">
      <c r="B56" s="116">
        <v>7</v>
      </c>
      <c r="C56" s="75">
        <v>4</v>
      </c>
      <c r="D56" s="66">
        <v>2019</v>
      </c>
      <c r="E56" s="83" t="s">
        <v>263</v>
      </c>
      <c r="F56" s="83">
        <v>5</v>
      </c>
      <c r="G56" s="84" t="s">
        <v>145</v>
      </c>
      <c r="H56" s="91"/>
      <c r="I56" s="75">
        <v>783</v>
      </c>
      <c r="J56" s="75">
        <v>4</v>
      </c>
      <c r="K56" s="78">
        <f>I56/J56</f>
        <v>195.75</v>
      </c>
    </row>
    <row r="57" spans="2:11" x14ac:dyDescent="0.25">
      <c r="B57" s="75">
        <v>16</v>
      </c>
      <c r="C57" s="75">
        <v>6</v>
      </c>
      <c r="D57" s="75">
        <v>2019</v>
      </c>
      <c r="E57" s="83" t="s">
        <v>263</v>
      </c>
      <c r="F57" s="83">
        <v>5</v>
      </c>
      <c r="G57" s="84" t="s">
        <v>181</v>
      </c>
      <c r="H57" s="91"/>
      <c r="I57" s="75">
        <v>738</v>
      </c>
      <c r="J57" s="75">
        <v>5</v>
      </c>
      <c r="K57" s="78">
        <f>I57/J57</f>
        <v>147.6</v>
      </c>
    </row>
    <row r="58" spans="2:11" x14ac:dyDescent="0.25">
      <c r="B58" s="76"/>
      <c r="C58" s="76"/>
      <c r="D58" s="76"/>
      <c r="E58" s="92"/>
      <c r="F58" s="91"/>
      <c r="G58" s="76"/>
      <c r="H58" s="91"/>
      <c r="I58" s="93">
        <f>SUM(I55:I57)</f>
        <v>2386</v>
      </c>
      <c r="J58" s="93">
        <f>SUM(J55:J57)</f>
        <v>14</v>
      </c>
      <c r="K58" s="78">
        <f>I58/J58</f>
        <v>170.42857142857142</v>
      </c>
    </row>
    <row r="59" spans="2:11" x14ac:dyDescent="0.25">
      <c r="B59" s="76"/>
      <c r="C59" s="76"/>
      <c r="D59" s="76"/>
      <c r="E59" s="92"/>
      <c r="F59" s="91"/>
      <c r="G59" s="76"/>
      <c r="H59" s="91"/>
      <c r="I59" s="75"/>
      <c r="J59" s="75"/>
      <c r="K59" s="75"/>
    </row>
    <row r="60" spans="2:11" x14ac:dyDescent="0.25">
      <c r="B60" s="83">
        <v>25</v>
      </c>
      <c r="C60" s="75">
        <v>11</v>
      </c>
      <c r="D60" s="75">
        <v>2018</v>
      </c>
      <c r="E60" s="83" t="s">
        <v>263</v>
      </c>
      <c r="F60" s="83">
        <v>5</v>
      </c>
      <c r="G60" s="76" t="s">
        <v>264</v>
      </c>
      <c r="H60" s="91" t="s">
        <v>179</v>
      </c>
      <c r="I60" s="75">
        <v>144</v>
      </c>
      <c r="J60" s="75">
        <v>1</v>
      </c>
      <c r="K60" s="78">
        <f>I60/J60</f>
        <v>144</v>
      </c>
    </row>
    <row r="61" spans="2:11" x14ac:dyDescent="0.25">
      <c r="B61" s="116">
        <v>7</v>
      </c>
      <c r="C61" s="75">
        <v>4</v>
      </c>
      <c r="D61" s="66">
        <v>2019</v>
      </c>
      <c r="E61" s="83" t="s">
        <v>263</v>
      </c>
      <c r="F61" s="83">
        <v>5</v>
      </c>
      <c r="G61" s="84" t="s">
        <v>145</v>
      </c>
      <c r="H61" s="83"/>
      <c r="I61" s="75">
        <v>289</v>
      </c>
      <c r="J61" s="75">
        <v>2</v>
      </c>
      <c r="K61" s="78">
        <f>I61/J61</f>
        <v>144.5</v>
      </c>
    </row>
    <row r="62" spans="2:11" x14ac:dyDescent="0.25">
      <c r="B62" s="75">
        <v>16</v>
      </c>
      <c r="C62" s="75">
        <v>6</v>
      </c>
      <c r="D62" s="75">
        <v>2019</v>
      </c>
      <c r="E62" s="83" t="s">
        <v>263</v>
      </c>
      <c r="F62" s="83">
        <v>5</v>
      </c>
      <c r="G62" s="84" t="s">
        <v>181</v>
      </c>
      <c r="H62" s="91"/>
      <c r="I62" s="75">
        <v>713</v>
      </c>
      <c r="J62" s="75">
        <v>5</v>
      </c>
      <c r="K62" s="78">
        <f>I62/J62</f>
        <v>142.6</v>
      </c>
    </row>
    <row r="63" spans="2:11" x14ac:dyDescent="0.25">
      <c r="B63" s="76"/>
      <c r="C63" s="76"/>
      <c r="D63" s="76"/>
      <c r="E63" s="92"/>
      <c r="F63" s="91"/>
      <c r="G63" s="76"/>
      <c r="H63" s="91"/>
      <c r="I63" s="93">
        <f>SUM(I60:I62)</f>
        <v>1146</v>
      </c>
      <c r="J63" s="93">
        <f>SUM(J60:J62)</f>
        <v>8</v>
      </c>
      <c r="K63" s="78">
        <f>I63/J63</f>
        <v>143.25</v>
      </c>
    </row>
    <row r="64" spans="2:11" x14ac:dyDescent="0.25">
      <c r="B64" s="76"/>
      <c r="C64" s="76"/>
      <c r="D64" s="76"/>
      <c r="E64" s="92"/>
      <c r="F64" s="91"/>
      <c r="G64" s="76"/>
      <c r="H64" s="91"/>
      <c r="I64" s="75"/>
      <c r="J64" s="75"/>
      <c r="K64" s="75"/>
    </row>
    <row r="65" spans="2:11" x14ac:dyDescent="0.25">
      <c r="B65" s="83">
        <v>25</v>
      </c>
      <c r="C65" s="75">
        <v>11</v>
      </c>
      <c r="D65" s="75">
        <v>2018</v>
      </c>
      <c r="E65" s="83" t="s">
        <v>263</v>
      </c>
      <c r="F65" s="83">
        <v>5</v>
      </c>
      <c r="G65" s="76" t="s">
        <v>264</v>
      </c>
      <c r="H65" s="84" t="s">
        <v>177</v>
      </c>
      <c r="I65" s="75">
        <v>564</v>
      </c>
      <c r="J65" s="75">
        <v>3</v>
      </c>
      <c r="K65" s="78">
        <f>I65/J65</f>
        <v>188</v>
      </c>
    </row>
    <row r="66" spans="2:11" x14ac:dyDescent="0.25">
      <c r="B66" s="116">
        <v>7</v>
      </c>
      <c r="C66" s="75">
        <v>4</v>
      </c>
      <c r="D66" s="66">
        <v>2019</v>
      </c>
      <c r="E66" s="83" t="s">
        <v>263</v>
      </c>
      <c r="F66" s="83">
        <v>5</v>
      </c>
      <c r="G66" s="84" t="s">
        <v>145</v>
      </c>
      <c r="H66" s="91"/>
      <c r="I66" s="75">
        <v>945</v>
      </c>
      <c r="J66" s="75">
        <v>5</v>
      </c>
      <c r="K66" s="78">
        <f>I66/J66</f>
        <v>189</v>
      </c>
    </row>
    <row r="67" spans="2:11" x14ac:dyDescent="0.25">
      <c r="B67" s="75">
        <v>16</v>
      </c>
      <c r="C67" s="75">
        <v>6</v>
      </c>
      <c r="D67" s="75">
        <v>2019</v>
      </c>
      <c r="E67" s="83" t="s">
        <v>263</v>
      </c>
      <c r="F67" s="83">
        <v>5</v>
      </c>
      <c r="G67" s="84" t="s">
        <v>181</v>
      </c>
      <c r="H67" s="91"/>
      <c r="I67" s="75">
        <v>836</v>
      </c>
      <c r="J67" s="75">
        <v>5</v>
      </c>
      <c r="K67" s="78">
        <f>I67/J67</f>
        <v>167.2</v>
      </c>
    </row>
    <row r="68" spans="2:11" x14ac:dyDescent="0.25">
      <c r="B68" s="76"/>
      <c r="C68" s="76"/>
      <c r="D68" s="76"/>
      <c r="E68" s="92"/>
      <c r="F68" s="91"/>
      <c r="G68" s="76"/>
      <c r="H68" s="91"/>
      <c r="I68" s="93">
        <f>SUM(I65:I67)</f>
        <v>2345</v>
      </c>
      <c r="J68" s="93">
        <f>SUM(J65:J67)</f>
        <v>13</v>
      </c>
      <c r="K68" s="78">
        <f>I68/J68</f>
        <v>180.38461538461539</v>
      </c>
    </row>
    <row r="69" spans="2:11" x14ac:dyDescent="0.25">
      <c r="B69" s="76"/>
      <c r="C69" s="76"/>
      <c r="D69" s="76"/>
      <c r="E69" s="92"/>
      <c r="F69" s="91"/>
      <c r="G69" s="76"/>
      <c r="H69" s="91"/>
      <c r="I69" s="75"/>
      <c r="J69" s="75"/>
      <c r="K69" s="75"/>
    </row>
    <row r="70" spans="2:11" x14ac:dyDescent="0.25">
      <c r="B70" s="83">
        <v>25</v>
      </c>
      <c r="C70" s="75">
        <v>11</v>
      </c>
      <c r="D70" s="75">
        <v>2018</v>
      </c>
      <c r="E70" s="83" t="s">
        <v>263</v>
      </c>
      <c r="F70" s="83">
        <v>5</v>
      </c>
      <c r="G70" s="76" t="s">
        <v>264</v>
      </c>
      <c r="H70" s="84" t="s">
        <v>180</v>
      </c>
      <c r="I70" s="75">
        <v>867</v>
      </c>
      <c r="J70" s="75">
        <v>5</v>
      </c>
      <c r="K70" s="78">
        <f>I70/J70</f>
        <v>173.4</v>
      </c>
    </row>
    <row r="71" spans="2:11" x14ac:dyDescent="0.25">
      <c r="B71" s="116">
        <v>7</v>
      </c>
      <c r="C71" s="75">
        <v>4</v>
      </c>
      <c r="D71" s="66">
        <v>2019</v>
      </c>
      <c r="E71" s="83" t="s">
        <v>263</v>
      </c>
      <c r="F71" s="83">
        <v>5</v>
      </c>
      <c r="G71" s="84" t="s">
        <v>145</v>
      </c>
      <c r="H71" s="91"/>
      <c r="I71" s="75">
        <v>735</v>
      </c>
      <c r="J71" s="75">
        <v>4</v>
      </c>
      <c r="K71" s="78">
        <f>I71/J71</f>
        <v>183.75</v>
      </c>
    </row>
    <row r="72" spans="2:11" x14ac:dyDescent="0.25">
      <c r="B72" s="75">
        <v>16</v>
      </c>
      <c r="C72" s="75">
        <v>6</v>
      </c>
      <c r="D72" s="75">
        <v>2019</v>
      </c>
      <c r="E72" s="83" t="s">
        <v>263</v>
      </c>
      <c r="F72" s="83">
        <v>5</v>
      </c>
      <c r="G72" s="84" t="s">
        <v>181</v>
      </c>
      <c r="H72" s="91"/>
      <c r="I72" s="75">
        <v>767</v>
      </c>
      <c r="J72" s="75">
        <v>5</v>
      </c>
      <c r="K72" s="78">
        <f>I72/J72</f>
        <v>153.4</v>
      </c>
    </row>
    <row r="73" spans="2:11" x14ac:dyDescent="0.25">
      <c r="B73" s="66"/>
      <c r="C73" s="63"/>
      <c r="D73" s="63"/>
      <c r="E73" s="38"/>
      <c r="F73" s="66"/>
      <c r="H73" s="91"/>
      <c r="I73" s="93">
        <f>SUM(I70:I72)</f>
        <v>2369</v>
      </c>
      <c r="J73" s="93">
        <f>SUM(J70:J72)</f>
        <v>14</v>
      </c>
      <c r="K73" s="78">
        <f>I73/J73</f>
        <v>169.21428571428572</v>
      </c>
    </row>
    <row r="74" spans="2:11" x14ac:dyDescent="0.25">
      <c r="H74" s="91"/>
      <c r="I74" s="75"/>
      <c r="J74" s="75"/>
      <c r="K74" s="75"/>
    </row>
    <row r="75" spans="2:11" x14ac:dyDescent="0.25">
      <c r="H75" s="83" t="s">
        <v>253</v>
      </c>
      <c r="I75" s="119">
        <f>I44+I49+I53+I58+I63+I68+I73</f>
        <v>12241</v>
      </c>
      <c r="J75" s="120">
        <f>J44+J49+J53+J58+J63+J68+J73</f>
        <v>73</v>
      </c>
      <c r="K75" s="121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dames_clubs_18_19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2019-10-16T19:01:59Z</dcterms:modified>
</cp:coreProperties>
</file>