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1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19_20" sheetId="5" r:id="rId5"/>
    <sheet name="hommes_clubs_19_20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22" i="4" l="1"/>
  <c r="J23" i="4"/>
  <c r="J24" i="4"/>
  <c r="F26" i="4"/>
  <c r="E26" i="4"/>
  <c r="D26" i="4"/>
  <c r="C26" i="4"/>
  <c r="B26" i="4"/>
  <c r="J72" i="3"/>
  <c r="J54" i="3"/>
  <c r="L109" i="1"/>
  <c r="L88" i="1"/>
  <c r="L76" i="1"/>
  <c r="L73" i="1"/>
  <c r="L50" i="2"/>
  <c r="L49" i="2"/>
  <c r="L48" i="2"/>
  <c r="L47" i="2"/>
  <c r="K51" i="2" l="1"/>
  <c r="J51" i="2"/>
  <c r="H51" i="2"/>
  <c r="K115" i="1"/>
  <c r="K112" i="1"/>
  <c r="K106" i="1"/>
  <c r="K43" i="1"/>
  <c r="K31" i="1"/>
  <c r="L46" i="2"/>
  <c r="L45" i="2"/>
  <c r="L44" i="2"/>
  <c r="L43" i="2"/>
  <c r="L42" i="2"/>
  <c r="J112" i="1" l="1"/>
  <c r="L41" i="2"/>
  <c r="J76" i="1"/>
  <c r="J67" i="1"/>
  <c r="J49" i="1"/>
  <c r="J31" i="1"/>
  <c r="L38" i="2"/>
  <c r="L39" i="2"/>
  <c r="L40" i="2"/>
  <c r="L37" i="2"/>
  <c r="J15" i="4" l="1"/>
  <c r="J16" i="4"/>
  <c r="B57" i="4"/>
  <c r="G37" i="1"/>
  <c r="G34" i="1"/>
  <c r="G112" i="1"/>
  <c r="G31" i="1"/>
  <c r="L36" i="2"/>
  <c r="L35" i="2"/>
  <c r="L34" i="2"/>
  <c r="L33" i="2"/>
  <c r="J13" i="4" l="1"/>
  <c r="J14" i="4"/>
  <c r="J19" i="4"/>
  <c r="J20" i="4"/>
  <c r="J21" i="4"/>
  <c r="U40" i="1"/>
  <c r="U13" i="1"/>
  <c r="I115" i="1"/>
  <c r="I73" i="1"/>
  <c r="I70" i="1"/>
  <c r="I67" i="1"/>
  <c r="I49" i="1"/>
  <c r="I40" i="1"/>
  <c r="H124" i="1"/>
  <c r="H91" i="1"/>
  <c r="H61" i="1"/>
  <c r="H55" i="1"/>
  <c r="H52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67" i="1" l="1"/>
  <c r="L20" i="2"/>
  <c r="J11" i="4" l="1"/>
  <c r="J19" i="3"/>
  <c r="E115" i="1"/>
  <c r="E76" i="1"/>
  <c r="E73" i="1"/>
  <c r="E70" i="1"/>
  <c r="E67" i="1"/>
  <c r="E52" i="1"/>
  <c r="E49" i="1"/>
  <c r="E34" i="1"/>
  <c r="E31" i="1"/>
  <c r="L19" i="2" l="1"/>
  <c r="L18" i="2"/>
  <c r="L17" i="2"/>
  <c r="L16" i="2"/>
  <c r="L15" i="2"/>
  <c r="L14" i="2"/>
  <c r="L13" i="2"/>
  <c r="L12" i="2"/>
  <c r="L11" i="2"/>
  <c r="D76" i="1" l="1"/>
  <c r="O48" i="1" l="1"/>
  <c r="A139" i="1"/>
  <c r="A130" i="1"/>
  <c r="A115" i="1"/>
  <c r="A112" i="1"/>
  <c r="A106" i="1"/>
  <c r="A103" i="1"/>
  <c r="A97" i="1"/>
  <c r="A76" i="1"/>
  <c r="A73" i="1"/>
  <c r="A70" i="1"/>
  <c r="A67" i="1"/>
  <c r="A61" i="1"/>
  <c r="A55" i="1"/>
  <c r="A52" i="1"/>
  <c r="A49" i="1"/>
  <c r="A43" i="1"/>
  <c r="A40" i="1"/>
  <c r="A16" i="1"/>
  <c r="A13" i="1"/>
  <c r="A34" i="1"/>
  <c r="A31" i="1"/>
  <c r="N71" i="1" l="1"/>
  <c r="J10" i="4" l="1"/>
  <c r="M138" i="1"/>
  <c r="L138" i="1"/>
  <c r="K138" i="1"/>
  <c r="J138" i="1"/>
  <c r="I138" i="1"/>
  <c r="H138" i="1"/>
  <c r="G138" i="1"/>
  <c r="F138" i="1"/>
  <c r="M137" i="1"/>
  <c r="L137" i="1"/>
  <c r="K137" i="1"/>
  <c r="J137" i="1"/>
  <c r="I137" i="1"/>
  <c r="H137" i="1"/>
  <c r="G137" i="1"/>
  <c r="J69" i="3"/>
  <c r="J12" i="4"/>
  <c r="J17" i="4"/>
  <c r="J18" i="4"/>
  <c r="J10" i="3"/>
  <c r="J26" i="4" l="1"/>
  <c r="E138" i="1"/>
  <c r="S138" i="1"/>
  <c r="S137" i="1"/>
  <c r="F137" i="1" l="1"/>
  <c r="E137" i="1"/>
  <c r="D49" i="1" l="1"/>
  <c r="D34" i="1"/>
  <c r="D31" i="1"/>
  <c r="O111" i="1" l="1"/>
  <c r="N111" i="1"/>
  <c r="N110" i="1"/>
  <c r="N112" i="1" l="1"/>
  <c r="U112" i="1" s="1"/>
  <c r="O135" i="1"/>
  <c r="N135" i="1"/>
  <c r="N134" i="1"/>
  <c r="N136" i="1" s="1"/>
  <c r="O132" i="1"/>
  <c r="N132" i="1"/>
  <c r="N131" i="1"/>
  <c r="N133" i="1" s="1"/>
  <c r="O129" i="1"/>
  <c r="N129" i="1"/>
  <c r="N128" i="1"/>
  <c r="N130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4" i="1"/>
  <c r="N114" i="1"/>
  <c r="N113" i="1"/>
  <c r="O108" i="1"/>
  <c r="N108" i="1"/>
  <c r="N107" i="1"/>
  <c r="O105" i="1"/>
  <c r="N105" i="1"/>
  <c r="N104" i="1"/>
  <c r="O102" i="1"/>
  <c r="N102" i="1"/>
  <c r="N101" i="1"/>
  <c r="O99" i="1"/>
  <c r="N99" i="1"/>
  <c r="N98" i="1"/>
  <c r="N100" i="1" s="1"/>
  <c r="O96" i="1"/>
  <c r="N96" i="1"/>
  <c r="N95" i="1"/>
  <c r="O93" i="1"/>
  <c r="N93" i="1"/>
  <c r="N92" i="1"/>
  <c r="N94" i="1" s="1"/>
  <c r="O90" i="1"/>
  <c r="N90" i="1"/>
  <c r="N89" i="1"/>
  <c r="N91" i="1" s="1"/>
  <c r="O87" i="1"/>
  <c r="N87" i="1"/>
  <c r="N86" i="1"/>
  <c r="O84" i="1"/>
  <c r="N84" i="1"/>
  <c r="N83" i="1"/>
  <c r="O81" i="1"/>
  <c r="N81" i="1"/>
  <c r="N80" i="1"/>
  <c r="N82" i="1" s="1"/>
  <c r="O75" i="1"/>
  <c r="N75" i="1"/>
  <c r="N74" i="1"/>
  <c r="O72" i="1"/>
  <c r="N72" i="1"/>
  <c r="O69" i="1"/>
  <c r="N69" i="1"/>
  <c r="N68" i="1"/>
  <c r="O66" i="1"/>
  <c r="N66" i="1"/>
  <c r="N65" i="1"/>
  <c r="O63" i="1"/>
  <c r="N63" i="1"/>
  <c r="N62" i="1"/>
  <c r="N64" i="1" s="1"/>
  <c r="O60" i="1"/>
  <c r="N60" i="1"/>
  <c r="N59" i="1"/>
  <c r="N61" i="1" s="1"/>
  <c r="O57" i="1"/>
  <c r="N57" i="1"/>
  <c r="N56" i="1"/>
  <c r="O54" i="1"/>
  <c r="N54" i="1"/>
  <c r="N53" i="1"/>
  <c r="N55" i="1" s="1"/>
  <c r="O51" i="1"/>
  <c r="N51" i="1"/>
  <c r="N50" i="1"/>
  <c r="N52" i="1" s="1"/>
  <c r="N48" i="1"/>
  <c r="N47" i="1"/>
  <c r="O45" i="1"/>
  <c r="N45" i="1"/>
  <c r="N44" i="1"/>
  <c r="N46" i="1" s="1"/>
  <c r="O42" i="1"/>
  <c r="N42" i="1"/>
  <c r="N41" i="1"/>
  <c r="N43" i="1" s="1"/>
  <c r="O39" i="1"/>
  <c r="N39" i="1"/>
  <c r="N38" i="1"/>
  <c r="N40" i="1" s="1"/>
  <c r="O36" i="1"/>
  <c r="N36" i="1"/>
  <c r="N35" i="1"/>
  <c r="N37" i="1" s="1"/>
  <c r="O33" i="1"/>
  <c r="N33" i="1"/>
  <c r="N32" i="1"/>
  <c r="O30" i="1"/>
  <c r="N30" i="1"/>
  <c r="N29" i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N88" i="1" l="1"/>
  <c r="N106" i="1"/>
  <c r="N115" i="1"/>
  <c r="N49" i="1"/>
  <c r="N67" i="1"/>
  <c r="N31" i="1"/>
  <c r="N34" i="1"/>
  <c r="O138" i="1"/>
  <c r="N76" i="1"/>
  <c r="N103" i="1"/>
  <c r="N58" i="1"/>
  <c r="N70" i="1"/>
  <c r="N85" i="1"/>
  <c r="N97" i="1"/>
  <c r="N109" i="1"/>
  <c r="J39" i="3" l="1"/>
  <c r="J33" i="3"/>
  <c r="J99" i="6" l="1"/>
  <c r="I99" i="6"/>
  <c r="J71" i="6"/>
  <c r="I71" i="6"/>
  <c r="K94" i="6"/>
  <c r="J94" i="6"/>
  <c r="I94" i="6"/>
  <c r="K91" i="6"/>
  <c r="K87" i="6"/>
  <c r="K83" i="6"/>
  <c r="K79" i="6"/>
  <c r="K75" i="6"/>
  <c r="K71" i="6" l="1"/>
  <c r="D138" i="1" l="1"/>
  <c r="D137" i="1"/>
  <c r="N137" i="1" l="1"/>
  <c r="N138" i="1"/>
  <c r="M141" i="1"/>
  <c r="L139" i="1" l="1"/>
  <c r="L141" i="1"/>
  <c r="M139" i="1" l="1"/>
  <c r="J59" i="3"/>
  <c r="J141" i="1" l="1"/>
  <c r="J139" i="1"/>
  <c r="K139" i="1" l="1"/>
  <c r="K141" i="1" l="1"/>
  <c r="H139" i="1" l="1"/>
  <c r="H141" i="1"/>
  <c r="U115" i="1" l="1"/>
  <c r="U52" i="1"/>
  <c r="U34" i="1"/>
  <c r="U70" i="1" l="1"/>
  <c r="U55" i="1"/>
  <c r="U76" i="1"/>
  <c r="L8" i="2" l="1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45" i="3"/>
  <c r="J22" i="3"/>
  <c r="L10" i="2"/>
  <c r="L7" i="2"/>
  <c r="I37" i="5" l="1"/>
  <c r="J37" i="5"/>
  <c r="K69" i="6"/>
  <c r="K32" i="6"/>
  <c r="K53" i="6"/>
  <c r="K64" i="6"/>
  <c r="K17" i="6"/>
  <c r="I39" i="6"/>
  <c r="K37" i="6"/>
  <c r="K22" i="6"/>
  <c r="J39" i="6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51" i="2"/>
  <c r="K44" i="6"/>
  <c r="K14" i="5"/>
  <c r="I66" i="5"/>
  <c r="K72" i="5"/>
  <c r="Q140" i="1"/>
  <c r="E141" i="1"/>
  <c r="N13" i="1"/>
  <c r="K99" i="6" l="1"/>
  <c r="K39" i="6"/>
  <c r="K89" i="5"/>
  <c r="K37" i="5"/>
  <c r="K66" i="5"/>
  <c r="U67" i="1"/>
  <c r="U49" i="1"/>
  <c r="F139" i="1"/>
  <c r="S139" i="1"/>
  <c r="D141" i="1"/>
  <c r="F141" i="1"/>
  <c r="G141" i="1"/>
  <c r="I141" i="1"/>
  <c r="U61" i="1"/>
  <c r="U31" i="1"/>
  <c r="D139" i="1"/>
  <c r="G139" i="1"/>
  <c r="E139" i="1"/>
  <c r="I139" i="1"/>
  <c r="N139" i="1"/>
  <c r="N141" i="1" l="1"/>
  <c r="N73" i="1"/>
  <c r="U73" i="1" s="1"/>
</calcChain>
</file>

<file path=xl/sharedStrings.xml><?xml version="1.0" encoding="utf-8"?>
<sst xmlns="http://schemas.openxmlformats.org/spreadsheetml/2006/main" count="1036" uniqueCount="401">
  <si>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</si>
  <si>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</si>
  <si>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</si>
  <si>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</si>
  <si>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</si>
  <si>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</si>
  <si>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</si>
  <si>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</si>
  <si>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</si>
  <si>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</si>
  <si>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</si>
  <si>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</si>
  <si>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</si>
  <si>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</si>
  <si>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</si>
  <si>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</si>
  <si>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</si>
  <si>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</si>
  <si>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</si>
  <si>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</si>
  <si>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</si>
  <si>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</si>
  <si>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</si>
  <si>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</si>
  <si>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</si>
  <si>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</si>
  <si>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</si>
  <si>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</si>
  <si>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</si>
  <si>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</si>
  <si>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</si>
  <si>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</si>
  <si>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</si>
  <si>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</si>
  <si>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</si>
  <si>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</si>
  <si>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</si>
  <si>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</si>
  <si>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</si>
  <si>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</si>
  <si>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</si>
  <si>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</si>
  <si>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</si>
  <si>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</si>
  <si>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</si>
  <si>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</si>
  <si>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</si>
  <si>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</si>
  <si>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</si>
  <si>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</si>
  <si>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</si>
  <si>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</si>
  <si>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</si>
  <si>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</si>
  <si>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</si>
  <si>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</si>
  <si>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</si>
  <si>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</si>
  <si>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</si>
  <si>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</si>
  <si>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</si>
  <si>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</si>
  <si>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</si>
  <si>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</si>
  <si>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</si>
  <si>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</si>
  <si>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</si>
  <si>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</si>
  <si>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</si>
  <si>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</si>
  <si>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</si>
  <si>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</si>
  <si>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</si>
  <si>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</si>
  <si>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</si>
  <si>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</si>
  <si>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</si>
  <si>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</si>
  <si>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</si>
  <si>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</si>
  <si>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</si>
  <si>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</si>
  <si>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</si>
  <si>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</si>
  <si>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</si>
  <si>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</si>
  <si>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</si>
  <si>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</si>
  <si>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</si>
  <si>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</si>
  <si>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</si>
  <si>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</si>
  <si>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</si>
  <si>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</si>
  <si>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</si>
  <si>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</si>
  <si>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</si>
  <si>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</si>
  <si>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</si>
  <si>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</si>
  <si>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</si>
  <si>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</si>
  <si>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</si>
  <si>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</si>
  <si>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</si>
  <si>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</si>
  <si>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</si>
  <si>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</si>
  <si>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</si>
  <si>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</si>
  <si>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</si>
  <si>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</si>
  <si>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</si>
  <si>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</si>
  <si>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</si>
  <si>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</si>
  <si>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</si>
  <si>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</si>
  <si>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</si>
  <si>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</si>
  <si>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</si>
  <si>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</si>
  <si>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</si>
  <si>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</si>
  <si>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</si>
  <si>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</si>
  <si>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</si>
  <si>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</si>
  <si>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</si>
  <si>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</si>
  <si>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</si>
  <si>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</si>
  <si>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</si>
  <si>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</si>
  <si>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</si>
  <si>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</si>
  <si>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</si>
  <si>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</si>
  <si>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</si>
  <si>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</si>
  <si>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</si>
  <si>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</si>
  <si>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</si>
  <si>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</si>
  <si>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</si>
  <si>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</si>
  <si>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</si>
  <si>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</si>
  <si>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</si>
  <si>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</si>
  <si>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</si>
  <si>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</si>
  <si>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</si>
  <si>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</si>
  <si>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</si>
  <si>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</si>
  <si>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</si>
  <si>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</si>
  <si>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</si>
  <si>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</si>
  <si>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</si>
  <si>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</si>
  <si>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</si>
  <si>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</si>
  <si>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</si>
  <si>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</si>
  <si>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</si>
  <si>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</si>
  <si>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</si>
  <si>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</si>
  <si>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</si>
  <si>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</si>
  <si>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</si>
  <si>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</si>
  <si>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</si>
  <si>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</si>
  <si>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</si>
  <si>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</si>
  <si>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</si>
  <si>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</si>
  <si>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</si>
  <si>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</si>
  <si>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</si>
  <si>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</si>
  <si>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</si>
  <si>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</si>
  <si>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</si>
  <si>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</si>
  <si>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</si>
  <si>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</si>
  <si>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</si>
  <si>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</si>
  <si>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</si>
  <si>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</si>
  <si>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</si>
  <si>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</si>
  <si>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</si>
  <si>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</si>
  <si>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</si>
  <si>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</si>
  <si>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</si>
  <si>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</si>
  <si>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</si>
  <si>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</si>
  <si>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</si>
  <si>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</si>
  <si>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</si>
  <si>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</si>
  <si>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</si>
  <si>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</si>
  <si>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</si>
  <si>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</si>
  <si>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</si>
  <si>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</si>
  <si>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</si>
  <si>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</si>
  <si>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</si>
  <si>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</si>
  <si>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</si>
  <si>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</si>
  <si>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</si>
  <si>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</si>
  <si>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</si>
  <si>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</si>
  <si>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</si>
  <si>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</si>
  <si>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</si>
  <si>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</si>
  <si>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</si>
  <si>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</si>
  <si>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</si>
  <si>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</si>
  <si>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</si>
  <si>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</si>
  <si>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</si>
  <si>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</si>
  <si>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</si>
  <si>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</si>
  <si>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</si>
  <si>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</si>
  <si>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</si>
  <si>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</si>
  <si>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</si>
  <si>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</si>
  <si>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</si>
  <si>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</si>
  <si>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</si>
  <si>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</si>
  <si>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</si>
  <si>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</si>
  <si>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</si>
  <si>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</si>
  <si>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</si>
  <si>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</si>
  <si>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</si>
  <si>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</si>
  <si>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</si>
  <si>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</si>
  <si>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</si>
  <si>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</si>
  <si>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</si>
  <si>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</si>
  <si>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Audincourt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</si>
  <si>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</si>
  <si>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</si>
  <si>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</si>
  <si>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</si>
  <si>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</si>
  <si>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</si>
  <si>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</si>
  <si>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</si>
  <si>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</si>
  <si>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</si>
  <si>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</si>
  <si>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</si>
  <si>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</si>
  <si>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</si>
  <si>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</si>
  <si>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</si>
  <si>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</si>
  <si>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</si>
  <si>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</si>
  <si>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</si>
  <si>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</si>
  <si>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</si>
  <si>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</si>
  <si>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</si>
  <si>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</si>
  <si>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</si>
  <si>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</si>
  <si>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</si>
  <si>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</si>
  <si>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</si>
  <si>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J 1 Jeunes</t>
  </si>
  <si>
    <t>1  VICTOIRE en Tournoi National</t>
  </si>
  <si>
    <t>doublettes ttmp</t>
  </si>
  <si>
    <t>3 scr</t>
  </si>
  <si>
    <t>st-lô</t>
  </si>
  <si>
    <t>promotion</t>
  </si>
  <si>
    <t>champions trio corpo promotion district</t>
  </si>
  <si>
    <t>ROULLAND</t>
  </si>
  <si>
    <t>ROULLAND Christophe</t>
  </si>
  <si>
    <t>21.118543</t>
  </si>
  <si>
    <t>macao</t>
  </si>
  <si>
    <t>villars</t>
  </si>
  <si>
    <t>corpo</t>
  </si>
  <si>
    <t>corpo promotion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</si>
  <si>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</si>
  <si>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</si>
  <si>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</si>
  <si>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</si>
  <si>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</si>
  <si>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</si>
  <si>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</si>
  <si>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</si>
  <si>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</si>
  <si>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</si>
  <si>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</si>
  <si>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</si>
  <si>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</si>
  <si>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</si>
  <si>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</si>
  <si>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</si>
  <si>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</si>
  <si>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</si>
  <si>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</si>
  <si>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</si>
  <si>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</si>
  <si>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</si>
  <si>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</si>
  <si>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</si>
  <si>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</si>
  <si>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</si>
  <si>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</si>
  <si>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</si>
  <si>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</si>
  <si>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</si>
  <si>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</si>
  <si>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</si>
  <si>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</si>
  <si>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</si>
  <si>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</si>
  <si>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superbe début, titre à l'appui !</t>
  </si>
  <si>
    <t>cool,  la reprise !</t>
  </si>
  <si>
    <t>n'est pas prophète qui veux !</t>
  </si>
  <si>
    <t>plus il joue, meilleur il est !</t>
  </si>
  <si>
    <t>zen la rentrée !</t>
  </si>
  <si>
    <t>bonne rentrée !</t>
  </si>
  <si>
    <t>l'essentiel, c'est le titre !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</si>
  <si>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</si>
  <si>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</si>
  <si>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</si>
  <si>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</si>
  <si>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</si>
  <si>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</si>
  <si>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</si>
  <si>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 xml:space="preserve"> 4  PODIUMS : hors 1 ère place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</si>
  <si>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</si>
  <si>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</si>
  <si>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</si>
  <si>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</si>
  <si>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</si>
  <si>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</si>
  <si>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c'est jouable !</t>
  </si>
  <si>
    <t>re coup d'arrêt, mieux repartir ,</t>
  </si>
  <si>
    <t>minimum syndical fait !</t>
  </si>
  <si>
    <t>2 TITRES</t>
  </si>
  <si>
    <t>champions doublettes élite région</t>
  </si>
  <si>
    <t>CLAVIER Fanfan2 - METIVIER Virginie</t>
  </si>
  <si>
    <t>chez soi, c'est pas le pied !</t>
  </si>
  <si>
    <t>le trou !</t>
  </si>
  <si>
    <t>25 èmes</t>
  </si>
  <si>
    <t>36 èmes</t>
  </si>
  <si>
    <t>29 èmes</t>
  </si>
  <si>
    <t>2 ttmp</t>
  </si>
  <si>
    <t>national doublettes</t>
  </si>
  <si>
    <t>13 èmes</t>
  </si>
  <si>
    <t>casse re -  limitée !</t>
  </si>
  <si>
    <t>a besoin d'une coupure !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</si>
  <si>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</si>
  <si>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</si>
  <si>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</si>
  <si>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</si>
  <si>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</si>
  <si>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</si>
  <si>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</si>
  <si>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</si>
  <si>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</si>
  <si>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</si>
  <si>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</si>
  <si>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avant d'accélérer, faut stabiliser !</t>
  </si>
  <si>
    <t>confirmation du rattrappage !</t>
  </si>
  <si>
    <t>entrée très bonne !</t>
  </si>
  <si>
    <t>pour un trou, c'en est un !</t>
  </si>
  <si>
    <t>bonne rentrée: et !eader !</t>
  </si>
  <si>
    <t>les ferrodos ont chauffé !</t>
  </si>
  <si>
    <t>jeu cool et leader !</t>
  </si>
  <si>
    <t>1 ère J1</t>
  </si>
  <si>
    <t>6 ème J1</t>
  </si>
  <si>
    <t>METIVIER-MERCIER R-GAGAIS C- MOREL-FANFAN2</t>
  </si>
  <si>
    <t>LECORDIER L -MESNIER - LEMAZURIER -LEPRINCE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</si>
</sst>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14" borderId="0" xfId="0" applyFont="1" applyFill="1"/>
    <xf numFmtId="0" fontId="20" fillId="0" borderId="0" xfId="0" applyFont="1" applyAlignment="1"/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0" fontId="33" fillId="0" borderId="6" xfId="0" applyFont="1" applyFill="1" applyBorder="1" applyAlignment="1"/>
    <xf numFmtId="0" fontId="3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FCD5B4"/>
      <color rgb="FF66FFFF"/>
      <color rgb="FFD9D9D9"/>
      <color rgb="FFFF0066"/>
      <color rgb="FF00FF00"/>
      <color rgb="FF0066FF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opLeftCell="A113" workbookViewId="0">
      <selection activeCell="P40" sqref="P40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13" width="9.7109375" customWidth="1"/>
    <col min="14" max="14" width="10.7109375" customWidth="1"/>
    <col min="15" max="15" width="8.5703125" customWidth="1"/>
    <col min="16" max="16" width="35.140625" customWidth="1"/>
    <col min="17" max="17" width="12.42578125" customWidth="1"/>
    <col min="18" max="18" width="2.28515625" customWidth="1"/>
    <col min="19" max="19" width="9.28515625" customWidth="1"/>
    <col min="20" max="20" width="2.42578125" customWidth="1"/>
    <col min="21" max="21" width="9.85546875" customWidth="1"/>
  </cols>
  <sheetData>
    <row r="1" spans="1:21" ht="15.75" x14ac:dyDescent="0.25">
      <c r="A1" s="56" t="s">
        <v>307</v>
      </c>
    </row>
    <row r="4" spans="1:21" x14ac:dyDescent="0.25">
      <c r="A4" s="1"/>
      <c r="B4" s="146" t="s">
        <v>0</v>
      </c>
      <c r="C4" s="2"/>
      <c r="D4" s="109" t="s">
        <v>1</v>
      </c>
      <c r="E4" s="109" t="s">
        <v>239</v>
      </c>
      <c r="F4" s="109" t="s">
        <v>239</v>
      </c>
      <c r="G4" s="164" t="s">
        <v>250</v>
      </c>
      <c r="H4" s="109" t="s">
        <v>297</v>
      </c>
      <c r="I4" s="109" t="s">
        <v>239</v>
      </c>
      <c r="J4" s="109" t="s">
        <v>1</v>
      </c>
      <c r="K4" s="164" t="s">
        <v>382</v>
      </c>
      <c r="L4" s="164" t="s">
        <v>250</v>
      </c>
      <c r="M4" s="109" t="s">
        <v>304</v>
      </c>
      <c r="N4" s="120"/>
      <c r="O4" s="121"/>
      <c r="Q4" s="4"/>
      <c r="S4" s="5"/>
      <c r="U4" s="6" t="s">
        <v>2</v>
      </c>
    </row>
    <row r="5" spans="1:21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303</v>
      </c>
      <c r="I5" s="122"/>
      <c r="J5" s="122"/>
      <c r="K5" s="122"/>
      <c r="L5" s="122"/>
      <c r="M5" s="122"/>
      <c r="N5" s="237" t="s">
        <v>309</v>
      </c>
      <c r="O5" s="238"/>
      <c r="Q5" s="8"/>
      <c r="S5" s="9" t="s">
        <v>4</v>
      </c>
      <c r="U5" s="10" t="s">
        <v>5</v>
      </c>
    </row>
    <row r="6" spans="1:21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77">
        <v>44437</v>
      </c>
      <c r="N6" s="123"/>
      <c r="O6" s="124"/>
      <c r="Q6" s="4"/>
      <c r="S6" s="9" t="s">
        <v>3</v>
      </c>
      <c r="U6" s="10" t="s">
        <v>7</v>
      </c>
    </row>
    <row r="7" spans="1:21" x14ac:dyDescent="0.25">
      <c r="A7" s="141">
        <v>2020</v>
      </c>
      <c r="B7" s="147" t="s">
        <v>8</v>
      </c>
      <c r="C7" s="7"/>
      <c r="D7" s="112" t="s">
        <v>9</v>
      </c>
      <c r="E7" s="125" t="s">
        <v>240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9</v>
      </c>
      <c r="N7" s="117" t="s">
        <v>11</v>
      </c>
      <c r="O7" s="117" t="s">
        <v>12</v>
      </c>
      <c r="Q7" s="4"/>
      <c r="S7" s="9" t="s">
        <v>310</v>
      </c>
      <c r="U7" s="10" t="s">
        <v>16</v>
      </c>
    </row>
    <row r="8" spans="1:21" x14ac:dyDescent="0.25">
      <c r="A8" s="141"/>
      <c r="B8" s="147" t="s">
        <v>13</v>
      </c>
      <c r="C8" s="7"/>
      <c r="D8" s="112"/>
      <c r="E8" s="112"/>
      <c r="F8" s="125" t="s">
        <v>331</v>
      </c>
      <c r="G8" s="125" t="s">
        <v>242</v>
      </c>
      <c r="H8" s="198" t="s">
        <v>339</v>
      </c>
      <c r="I8" s="125" t="s">
        <v>341</v>
      </c>
      <c r="J8" s="125" t="s">
        <v>10</v>
      </c>
      <c r="K8" s="125" t="s">
        <v>383</v>
      </c>
      <c r="L8" s="125" t="s">
        <v>383</v>
      </c>
      <c r="M8" s="125" t="s">
        <v>305</v>
      </c>
      <c r="N8" s="117" t="s">
        <v>14</v>
      </c>
      <c r="O8" s="117" t="s">
        <v>15</v>
      </c>
      <c r="Q8" s="4"/>
      <c r="S8" s="9"/>
      <c r="U8" s="10" t="s">
        <v>349</v>
      </c>
    </row>
    <row r="9" spans="1:21" x14ac:dyDescent="0.25">
      <c r="A9" s="141">
        <v>2021</v>
      </c>
      <c r="B9" s="141"/>
      <c r="C9" s="7"/>
      <c r="D9" s="112"/>
      <c r="E9" s="112"/>
      <c r="F9" s="125"/>
      <c r="G9" s="125" t="s">
        <v>243</v>
      </c>
      <c r="H9" s="198" t="s">
        <v>340</v>
      </c>
      <c r="I9" s="125" t="s">
        <v>17</v>
      </c>
      <c r="J9" s="125"/>
      <c r="K9" s="125" t="s">
        <v>384</v>
      </c>
      <c r="L9" s="125" t="s">
        <v>386</v>
      </c>
      <c r="M9" s="125" t="s">
        <v>298</v>
      </c>
      <c r="N9" s="117" t="s">
        <v>18</v>
      </c>
      <c r="O9" s="117" t="s">
        <v>19</v>
      </c>
      <c r="P9" s="218"/>
      <c r="Q9" s="8"/>
      <c r="S9" s="12" t="s">
        <v>311</v>
      </c>
      <c r="U9" s="10"/>
    </row>
    <row r="10" spans="1:21" x14ac:dyDescent="0.25">
      <c r="A10" s="13"/>
      <c r="B10" s="148" t="s">
        <v>20</v>
      </c>
      <c r="C10" s="14"/>
      <c r="D10" s="113" t="s">
        <v>21</v>
      </c>
      <c r="E10" s="113" t="s">
        <v>241</v>
      </c>
      <c r="F10" s="126" t="s">
        <v>327</v>
      </c>
      <c r="G10" s="126" t="s">
        <v>22</v>
      </c>
      <c r="H10" s="126" t="s">
        <v>22</v>
      </c>
      <c r="I10" s="126" t="s">
        <v>22</v>
      </c>
      <c r="J10" s="126" t="s">
        <v>374</v>
      </c>
      <c r="K10" s="126" t="s">
        <v>385</v>
      </c>
      <c r="L10" s="126" t="s">
        <v>385</v>
      </c>
      <c r="M10" s="126" t="s">
        <v>296</v>
      </c>
      <c r="N10" s="118" t="s">
        <v>17</v>
      </c>
      <c r="O10" s="119"/>
      <c r="Q10" s="15"/>
      <c r="S10" s="16">
        <v>2021</v>
      </c>
      <c r="U10" s="17"/>
    </row>
    <row r="11" spans="1:21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9">
        <v>1056</v>
      </c>
      <c r="I11" s="152"/>
      <c r="J11" s="152"/>
      <c r="K11" s="152"/>
      <c r="L11" s="152"/>
      <c r="M11" s="152"/>
      <c r="N11" s="149">
        <f>IF(SUM(D11:M11)=0,"",SUM(D11:M11))</f>
        <v>1056</v>
      </c>
      <c r="O11" s="20"/>
      <c r="P11" s="21"/>
      <c r="Q11" s="22" t="s">
        <v>23</v>
      </c>
      <c r="S11" s="115"/>
      <c r="U11" s="19"/>
    </row>
    <row r="12" spans="1:21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9">
        <v>8</v>
      </c>
      <c r="I12" s="152"/>
      <c r="J12" s="152"/>
      <c r="K12" s="152"/>
      <c r="L12" s="152"/>
      <c r="M12" s="152"/>
      <c r="N12" s="149">
        <f>IF(SUM(D12:M12)=0,"",SUM(D12:M12))</f>
        <v>8</v>
      </c>
      <c r="O12" s="117">
        <f>IF(COUNTA(D12:M12)=0,"",COUNTA(D12:M12))</f>
        <v>1</v>
      </c>
      <c r="P12" s="235" t="s">
        <v>348</v>
      </c>
      <c r="Q12" s="25" t="s">
        <v>25</v>
      </c>
      <c r="S12" s="117"/>
      <c r="U12" s="19"/>
    </row>
    <row r="13" spans="1:21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2">
        <f>IF(N11="","",N11/N12)</f>
        <v>132</v>
      </c>
      <c r="O13" s="26"/>
      <c r="P13" s="165"/>
      <c r="Q13" s="137" t="s">
        <v>27</v>
      </c>
      <c r="S13" s="142"/>
      <c r="U13" s="145">
        <f>N13-A13</f>
        <v>-3.3499999999999943</v>
      </c>
    </row>
    <row r="14" spans="1:21" x14ac:dyDescent="0.25">
      <c r="A14" s="143">
        <v>2661</v>
      </c>
      <c r="B14" s="130" t="s">
        <v>29</v>
      </c>
      <c r="C14" s="18" t="s">
        <v>24</v>
      </c>
      <c r="D14" s="151"/>
      <c r="E14" s="154"/>
      <c r="F14" s="154"/>
      <c r="G14" s="154"/>
      <c r="H14" s="201"/>
      <c r="I14" s="154"/>
      <c r="J14" s="154"/>
      <c r="K14" s="154"/>
      <c r="L14" s="154"/>
      <c r="M14" s="154"/>
      <c r="N14" s="149" t="str">
        <f>IF(SUM(D14:M14)=0,"",SUM(D14:M14))</f>
        <v/>
      </c>
      <c r="O14" s="20"/>
      <c r="P14" s="24"/>
      <c r="Q14" s="27" t="s">
        <v>29</v>
      </c>
      <c r="S14" s="143"/>
      <c r="U14" s="149"/>
    </row>
    <row r="15" spans="1:21" x14ac:dyDescent="0.25">
      <c r="A15" s="143">
        <v>15</v>
      </c>
      <c r="B15" s="131" t="s">
        <v>30</v>
      </c>
      <c r="C15" s="23" t="s">
        <v>26</v>
      </c>
      <c r="D15" s="151"/>
      <c r="E15" s="154"/>
      <c r="F15" s="154"/>
      <c r="G15" s="154"/>
      <c r="H15" s="201"/>
      <c r="I15" s="154"/>
      <c r="J15" s="154"/>
      <c r="K15" s="154"/>
      <c r="L15" s="154"/>
      <c r="M15" s="154"/>
      <c r="N15" s="149" t="str">
        <f>IF(SUM(D15:M15)=0,"",SUM(D15:M15))</f>
        <v/>
      </c>
      <c r="O15" s="117" t="str">
        <f>IF(COUNTA(D15:M15)=0,"",COUNTA(D15:M15))</f>
        <v/>
      </c>
      <c r="P15" s="165"/>
      <c r="Q15" s="28" t="s">
        <v>30</v>
      </c>
      <c r="S15" s="143"/>
      <c r="U15" s="149"/>
    </row>
    <row r="16" spans="1:21" x14ac:dyDescent="0.25">
      <c r="A16" s="142">
        <f>A14/A15</f>
        <v>177.4</v>
      </c>
      <c r="B16" s="132" t="s">
        <v>31</v>
      </c>
      <c r="C16" s="23" t="s">
        <v>28</v>
      </c>
      <c r="D16" s="142"/>
      <c r="E16" s="145"/>
      <c r="F16" s="145"/>
      <c r="G16" s="145"/>
      <c r="H16" s="200"/>
      <c r="I16" s="145"/>
      <c r="J16" s="145"/>
      <c r="K16" s="145"/>
      <c r="L16" s="145"/>
      <c r="M16" s="145"/>
      <c r="N16" s="142" t="str">
        <f t="shared" ref="N16" si="0">IF(N14="","",N14/N15)</f>
        <v/>
      </c>
      <c r="O16" s="26"/>
      <c r="P16" s="165"/>
      <c r="Q16" s="139" t="s">
        <v>31</v>
      </c>
      <c r="S16" s="142"/>
      <c r="U16" s="145"/>
    </row>
    <row r="17" spans="1:21" x14ac:dyDescent="0.25">
      <c r="A17" s="143">
        <v>0</v>
      </c>
      <c r="B17" s="133" t="s">
        <v>32</v>
      </c>
      <c r="C17" s="18" t="s">
        <v>24</v>
      </c>
      <c r="D17" s="151"/>
      <c r="E17" s="154"/>
      <c r="F17" s="154"/>
      <c r="G17" s="149"/>
      <c r="H17" s="202"/>
      <c r="I17" s="149"/>
      <c r="J17" s="149"/>
      <c r="K17" s="149"/>
      <c r="L17" s="149"/>
      <c r="M17" s="149"/>
      <c r="N17" s="149" t="str">
        <f>IF(SUM(D17:M17)=0,"",SUM(D17:M17))</f>
        <v/>
      </c>
      <c r="O17" s="20"/>
      <c r="P17" s="29"/>
      <c r="Q17" s="30" t="s">
        <v>32</v>
      </c>
      <c r="S17" s="143"/>
      <c r="U17" s="149"/>
    </row>
    <row r="18" spans="1:21" x14ac:dyDescent="0.25">
      <c r="A18" s="143"/>
      <c r="B18" s="134" t="s">
        <v>33</v>
      </c>
      <c r="C18" s="23" t="s">
        <v>26</v>
      </c>
      <c r="D18" s="151"/>
      <c r="E18" s="154"/>
      <c r="F18" s="154"/>
      <c r="G18" s="149"/>
      <c r="H18" s="202"/>
      <c r="I18" s="149"/>
      <c r="J18" s="149"/>
      <c r="K18" s="149"/>
      <c r="L18" s="149"/>
      <c r="M18" s="149"/>
      <c r="N18" s="149" t="str">
        <f>IF(SUM(D18:M18)=0,"",SUM(D18:M18))</f>
        <v/>
      </c>
      <c r="O18" s="117" t="str">
        <f>IF(COUNTA(D18:M18)=0,"",COUNTA(D18:M18))</f>
        <v/>
      </c>
      <c r="P18" s="165"/>
      <c r="Q18" s="28" t="s">
        <v>33</v>
      </c>
      <c r="S18" s="143"/>
      <c r="U18" s="149"/>
    </row>
    <row r="19" spans="1:21" x14ac:dyDescent="0.25">
      <c r="A19" s="142"/>
      <c r="B19" s="135" t="s">
        <v>34</v>
      </c>
      <c r="C19" s="23" t="s">
        <v>28</v>
      </c>
      <c r="D19" s="153"/>
      <c r="E19" s="145"/>
      <c r="F19" s="145"/>
      <c r="G19" s="145"/>
      <c r="H19" s="200"/>
      <c r="I19" s="145"/>
      <c r="J19" s="145"/>
      <c r="K19" s="145"/>
      <c r="L19" s="145"/>
      <c r="M19" s="145"/>
      <c r="N19" s="142" t="str">
        <f t="shared" ref="N19" si="1">IF(N17="","",N17/N18)</f>
        <v/>
      </c>
      <c r="O19" s="26"/>
      <c r="P19" s="29"/>
      <c r="Q19" s="166" t="s">
        <v>34</v>
      </c>
      <c r="S19" s="142"/>
      <c r="U19" s="145"/>
    </row>
    <row r="20" spans="1:21" x14ac:dyDescent="0.25">
      <c r="A20" s="115">
        <v>0</v>
      </c>
      <c r="B20" s="22" t="s">
        <v>35</v>
      </c>
      <c r="C20" s="18" t="s">
        <v>24</v>
      </c>
      <c r="D20" s="156"/>
      <c r="E20" s="157"/>
      <c r="F20" s="157"/>
      <c r="G20" s="156"/>
      <c r="H20" s="203"/>
      <c r="I20" s="156"/>
      <c r="J20" s="156"/>
      <c r="K20" s="156"/>
      <c r="L20" s="156"/>
      <c r="M20" s="156"/>
      <c r="N20" s="149" t="str">
        <f>IF(SUM(D20:M20)=0,"",SUM(D20:M20))</f>
        <v/>
      </c>
      <c r="O20" s="20"/>
      <c r="P20" s="31"/>
      <c r="Q20" s="22" t="s">
        <v>35</v>
      </c>
      <c r="S20" s="115"/>
      <c r="U20" s="149"/>
    </row>
    <row r="21" spans="1:21" x14ac:dyDescent="0.25">
      <c r="A21" s="115"/>
      <c r="B21" s="136" t="s">
        <v>36</v>
      </c>
      <c r="C21" s="23" t="s">
        <v>26</v>
      </c>
      <c r="D21" s="117"/>
      <c r="E21" s="117"/>
      <c r="F21" s="117"/>
      <c r="G21" s="156"/>
      <c r="H21" s="203"/>
      <c r="I21" s="156"/>
      <c r="J21" s="156"/>
      <c r="K21" s="156"/>
      <c r="L21" s="156"/>
      <c r="M21" s="156"/>
      <c r="N21" s="149" t="str">
        <f>IF(SUM(D21:M21)=0,"",SUM(D21:M21))</f>
        <v/>
      </c>
      <c r="O21" s="117" t="str">
        <f>IF(COUNTA(D21:M21)=0,"",COUNTA(D21:M21))</f>
        <v/>
      </c>
      <c r="P21" s="165"/>
      <c r="Q21" s="32" t="s">
        <v>36</v>
      </c>
      <c r="R21" s="33"/>
      <c r="S21" s="115"/>
      <c r="U21" s="149"/>
    </row>
    <row r="22" spans="1:21" x14ac:dyDescent="0.25">
      <c r="A22" s="142"/>
      <c r="B22" s="137" t="s">
        <v>37</v>
      </c>
      <c r="C22" s="23" t="s">
        <v>28</v>
      </c>
      <c r="D22" s="145"/>
      <c r="E22" s="145"/>
      <c r="F22" s="145"/>
      <c r="G22" s="145"/>
      <c r="H22" s="200"/>
      <c r="I22" s="145"/>
      <c r="J22" s="145"/>
      <c r="K22" s="145"/>
      <c r="L22" s="145"/>
      <c r="M22" s="145"/>
      <c r="N22" s="142" t="str">
        <f t="shared" ref="N22" si="2">IF(N20="","",N20/N21)</f>
        <v/>
      </c>
      <c r="O22" s="26"/>
      <c r="P22" s="24"/>
      <c r="Q22" s="137" t="s">
        <v>37</v>
      </c>
      <c r="R22" s="33"/>
      <c r="S22" s="142"/>
      <c r="T22" s="31"/>
      <c r="U22" s="145"/>
    </row>
    <row r="23" spans="1:21" x14ac:dyDescent="0.25">
      <c r="A23" s="115">
        <v>0</v>
      </c>
      <c r="B23" s="34" t="s">
        <v>35</v>
      </c>
      <c r="C23" s="23" t="s">
        <v>24</v>
      </c>
      <c r="D23" s="116"/>
      <c r="E23" s="116"/>
      <c r="F23" s="116"/>
      <c r="G23" s="156"/>
      <c r="H23" s="203"/>
      <c r="I23" s="156"/>
      <c r="J23" s="156"/>
      <c r="K23" s="156"/>
      <c r="L23" s="156"/>
      <c r="M23" s="156"/>
      <c r="N23" s="149" t="str">
        <f>IF(SUM(D23:M23)=0,"",SUM(D23:M23))</f>
        <v/>
      </c>
      <c r="O23" s="20"/>
      <c r="P23" s="24"/>
      <c r="Q23" s="34" t="s">
        <v>35</v>
      </c>
      <c r="R23" s="33"/>
      <c r="S23" s="115"/>
      <c r="T23" s="35"/>
      <c r="U23" s="149"/>
    </row>
    <row r="24" spans="1:21" x14ac:dyDescent="0.25">
      <c r="A24" s="115"/>
      <c r="B24" s="138" t="s">
        <v>38</v>
      </c>
      <c r="C24" s="23" t="s">
        <v>26</v>
      </c>
      <c r="D24" s="117"/>
      <c r="E24" s="117"/>
      <c r="F24" s="117"/>
      <c r="G24" s="156"/>
      <c r="H24" s="203"/>
      <c r="I24" s="156"/>
      <c r="J24" s="156"/>
      <c r="K24" s="156"/>
      <c r="L24" s="156"/>
      <c r="M24" s="156"/>
      <c r="N24" s="149" t="str">
        <f>IF(SUM(D24:M24)=0,"",SUM(D24:M24))</f>
        <v/>
      </c>
      <c r="O24" s="117" t="str">
        <f>IF(COUNTA(D24:M24)=0,"",COUNTA(D24:M24))</f>
        <v/>
      </c>
      <c r="P24" s="165"/>
      <c r="Q24" s="28" t="s">
        <v>38</v>
      </c>
      <c r="R24" s="33"/>
      <c r="S24" s="115"/>
      <c r="T24" s="35"/>
      <c r="U24" s="149"/>
    </row>
    <row r="25" spans="1:21" x14ac:dyDescent="0.25">
      <c r="A25" s="142"/>
      <c r="B25" s="139" t="s">
        <v>39</v>
      </c>
      <c r="C25" s="23" t="s">
        <v>28</v>
      </c>
      <c r="D25" s="155"/>
      <c r="E25" s="145"/>
      <c r="F25" s="145"/>
      <c r="G25" s="145"/>
      <c r="H25" s="200"/>
      <c r="I25" s="145"/>
      <c r="J25" s="145"/>
      <c r="K25" s="145"/>
      <c r="L25" s="145"/>
      <c r="M25" s="145"/>
      <c r="N25" s="142" t="str">
        <f t="shared" ref="N25" si="3">IF(N23="","",N23/N24)</f>
        <v/>
      </c>
      <c r="O25" s="26"/>
      <c r="P25" s="24"/>
      <c r="Q25" s="139" t="s">
        <v>39</v>
      </c>
      <c r="R25" s="33"/>
      <c r="S25" s="142"/>
      <c r="T25" s="31"/>
      <c r="U25" s="145"/>
    </row>
    <row r="26" spans="1:21" x14ac:dyDescent="0.25">
      <c r="A26" s="115">
        <v>0</v>
      </c>
      <c r="B26" s="38" t="s">
        <v>40</v>
      </c>
      <c r="C26" s="23" t="s">
        <v>24</v>
      </c>
      <c r="D26" s="156"/>
      <c r="E26" s="117"/>
      <c r="F26" s="117"/>
      <c r="G26" s="156"/>
      <c r="H26" s="203"/>
      <c r="I26" s="156"/>
      <c r="J26" s="156"/>
      <c r="K26" s="156"/>
      <c r="L26" s="156"/>
      <c r="M26" s="156"/>
      <c r="N26" s="149" t="str">
        <f>IF(SUM(D26:M26)=0,"",SUM(D26:M26))</f>
        <v/>
      </c>
      <c r="O26" s="20"/>
      <c r="P26" s="24"/>
      <c r="Q26" s="36" t="s">
        <v>40</v>
      </c>
      <c r="R26" s="33"/>
      <c r="S26" s="115"/>
      <c r="T26" s="31"/>
      <c r="U26" s="149"/>
    </row>
    <row r="27" spans="1:21" x14ac:dyDescent="0.25">
      <c r="A27" s="115"/>
      <c r="B27" s="138" t="s">
        <v>41</v>
      </c>
      <c r="C27" s="23" t="s">
        <v>26</v>
      </c>
      <c r="D27" s="157"/>
      <c r="E27" s="117"/>
      <c r="F27" s="117"/>
      <c r="G27" s="156"/>
      <c r="H27" s="203"/>
      <c r="I27" s="156"/>
      <c r="J27" s="156"/>
      <c r="K27" s="156"/>
      <c r="L27" s="156"/>
      <c r="M27" s="156"/>
      <c r="N27" s="149" t="str">
        <f>IF(SUM(D27:M27)=0,"",SUM(D27:M27))</f>
        <v/>
      </c>
      <c r="O27" s="117" t="str">
        <f>IF(COUNTA(D27:M27)=0,"",COUNTA(D27:M27))</f>
        <v/>
      </c>
      <c r="P27" s="165"/>
      <c r="Q27" s="28" t="s">
        <v>41</v>
      </c>
      <c r="R27" s="31"/>
      <c r="S27" s="115"/>
      <c r="T27" s="31"/>
      <c r="U27" s="149"/>
    </row>
    <row r="28" spans="1:21" x14ac:dyDescent="0.25">
      <c r="A28" s="142"/>
      <c r="B28" s="139" t="s">
        <v>42</v>
      </c>
      <c r="C28" s="23" t="s">
        <v>28</v>
      </c>
      <c r="D28" s="142"/>
      <c r="E28" s="155"/>
      <c r="F28" s="155"/>
      <c r="G28" s="155"/>
      <c r="H28" s="204"/>
      <c r="I28" s="155"/>
      <c r="J28" s="155"/>
      <c r="K28" s="155"/>
      <c r="L28" s="155"/>
      <c r="M28" s="155"/>
      <c r="N28" s="142" t="str">
        <f t="shared" ref="N28" si="4">IF(N26="","",N26/N27)</f>
        <v/>
      </c>
      <c r="O28" s="26"/>
      <c r="P28" s="24"/>
      <c r="Q28" s="139" t="s">
        <v>42</v>
      </c>
      <c r="R28" s="31"/>
      <c r="S28" s="142"/>
      <c r="T28" s="31"/>
      <c r="U28" s="145"/>
    </row>
    <row r="29" spans="1:21" x14ac:dyDescent="0.25">
      <c r="A29" s="115">
        <v>12740</v>
      </c>
      <c r="B29" s="37" t="s">
        <v>43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203"/>
      <c r="I29" s="156"/>
      <c r="J29" s="156">
        <v>1551</v>
      </c>
      <c r="K29" s="156">
        <v>1910</v>
      </c>
      <c r="L29" s="156"/>
      <c r="M29" s="156"/>
      <c r="N29" s="149">
        <f>IF(SUM(D29:M29)=0,"",SUM(D29:M29))</f>
        <v>9895</v>
      </c>
      <c r="O29" s="20"/>
      <c r="P29" s="21"/>
      <c r="Q29" s="37" t="s">
        <v>43</v>
      </c>
      <c r="R29" s="31"/>
      <c r="S29" s="115"/>
      <c r="T29" s="31"/>
      <c r="U29" s="149"/>
    </row>
    <row r="30" spans="1:21" x14ac:dyDescent="0.25">
      <c r="A30" s="115">
        <v>71</v>
      </c>
      <c r="B30" s="136" t="s">
        <v>44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203"/>
      <c r="I30" s="156"/>
      <c r="J30" s="156">
        <v>9</v>
      </c>
      <c r="K30" s="156">
        <v>11</v>
      </c>
      <c r="L30" s="156"/>
      <c r="M30" s="156"/>
      <c r="N30" s="149">
        <f>IF(SUM(D30:M30)=0,"",SUM(D30:M30))</f>
        <v>57</v>
      </c>
      <c r="O30" s="117">
        <f>IF(COUNTA(D30:M30)=0,"",COUNTA(D30:M30))</f>
        <v>5</v>
      </c>
      <c r="P30" s="217" t="s">
        <v>390</v>
      </c>
      <c r="Q30" s="32" t="s">
        <v>44</v>
      </c>
      <c r="R30" s="31"/>
      <c r="S30" s="115"/>
      <c r="T30" s="31"/>
      <c r="U30" s="149"/>
    </row>
    <row r="31" spans="1:21" x14ac:dyDescent="0.25">
      <c r="A31" s="142">
        <f>A29/A30</f>
        <v>179.43661971830986</v>
      </c>
      <c r="B31" s="137" t="s">
        <v>45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205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 t="shared" ref="N31" si="5">IF(N29="","",N29/N30)</f>
        <v>173.59649122807016</v>
      </c>
      <c r="O31" s="26"/>
      <c r="P31" s="165"/>
      <c r="Q31" s="137" t="s">
        <v>45</v>
      </c>
      <c r="R31" s="31"/>
      <c r="S31" s="142"/>
      <c r="T31" s="31"/>
      <c r="U31" s="145">
        <f>N31-A31</f>
        <v>-5.8401284902396924</v>
      </c>
    </row>
    <row r="32" spans="1:21" x14ac:dyDescent="0.25">
      <c r="A32" s="115">
        <v>7977</v>
      </c>
      <c r="B32" s="38" t="s">
        <v>46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203"/>
      <c r="I32" s="156"/>
      <c r="J32" s="156"/>
      <c r="K32" s="156"/>
      <c r="L32" s="156"/>
      <c r="M32" s="156"/>
      <c r="N32" s="149">
        <f>IF(SUM(D32:M32)=0,"",SUM(D32:M32))</f>
        <v>5593</v>
      </c>
      <c r="O32" s="20"/>
      <c r="P32" s="215"/>
      <c r="Q32" s="38" t="s">
        <v>46</v>
      </c>
      <c r="R32" s="31"/>
      <c r="S32" s="115"/>
      <c r="T32" s="31"/>
      <c r="U32" s="149"/>
    </row>
    <row r="33" spans="1:21" x14ac:dyDescent="0.25">
      <c r="A33" s="115">
        <v>44</v>
      </c>
      <c r="B33" s="138" t="s">
        <v>47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203"/>
      <c r="I33" s="156"/>
      <c r="J33" s="156"/>
      <c r="K33" s="156"/>
      <c r="L33" s="156"/>
      <c r="M33" s="156"/>
      <c r="N33" s="149">
        <f>IF(SUM(D33:M33)=0,"",SUM(D33:M33))</f>
        <v>31</v>
      </c>
      <c r="O33" s="117">
        <f>IF(COUNTA(D33:M33)=0,"",COUNTA(D33:M33))</f>
        <v>3</v>
      </c>
      <c r="P33" s="165" t="s">
        <v>364</v>
      </c>
      <c r="Q33" s="28" t="s">
        <v>47</v>
      </c>
      <c r="R33" s="31"/>
      <c r="S33" s="115"/>
      <c r="T33" s="31"/>
      <c r="U33" s="149"/>
    </row>
    <row r="34" spans="1:21" x14ac:dyDescent="0.25">
      <c r="A34" s="142">
        <f>A32/A33</f>
        <v>181.29545454545453</v>
      </c>
      <c r="B34" s="139" t="s">
        <v>48</v>
      </c>
      <c r="C34" s="23" t="s">
        <v>28</v>
      </c>
      <c r="D34" s="178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205"/>
      <c r="I34" s="178"/>
      <c r="J34" s="155"/>
      <c r="K34" s="142"/>
      <c r="L34" s="142"/>
      <c r="M34" s="142"/>
      <c r="N34" s="178">
        <f t="shared" ref="N34" si="6">IF(N32="","",N32/N33)</f>
        <v>180.41935483870967</v>
      </c>
      <c r="O34" s="26"/>
      <c r="P34" s="165" t="s">
        <v>363</v>
      </c>
      <c r="Q34" s="139" t="s">
        <v>48</v>
      </c>
      <c r="R34" s="31"/>
      <c r="S34" s="142"/>
      <c r="T34" s="31"/>
      <c r="U34" s="145">
        <f>N34-A34</f>
        <v>-0.87609970674486704</v>
      </c>
    </row>
    <row r="35" spans="1:21" x14ac:dyDescent="0.25">
      <c r="A35" s="115">
        <v>0</v>
      </c>
      <c r="B35" s="38" t="s">
        <v>46</v>
      </c>
      <c r="C35" s="18" t="s">
        <v>24</v>
      </c>
      <c r="D35" s="117"/>
      <c r="E35" s="156"/>
      <c r="F35" s="156"/>
      <c r="G35" s="156">
        <v>1459</v>
      </c>
      <c r="H35" s="203"/>
      <c r="I35" s="156"/>
      <c r="J35" s="156"/>
      <c r="K35" s="156"/>
      <c r="L35" s="156"/>
      <c r="M35" s="156"/>
      <c r="N35" s="149">
        <f>IF(SUM(D35:M35)=0,"",SUM(D35:M35))</f>
        <v>1459</v>
      </c>
      <c r="O35" s="20"/>
      <c r="P35" s="24"/>
      <c r="Q35" s="38" t="s">
        <v>46</v>
      </c>
      <c r="S35" s="115"/>
      <c r="U35" s="149"/>
    </row>
    <row r="36" spans="1:21" x14ac:dyDescent="0.25">
      <c r="A36" s="115"/>
      <c r="B36" s="138" t="s">
        <v>49</v>
      </c>
      <c r="C36" s="23" t="s">
        <v>26</v>
      </c>
      <c r="D36" s="117"/>
      <c r="E36" s="117"/>
      <c r="F36" s="117"/>
      <c r="G36" s="117">
        <v>8</v>
      </c>
      <c r="H36" s="206"/>
      <c r="I36" s="117"/>
      <c r="J36" s="117"/>
      <c r="K36" s="117"/>
      <c r="L36" s="117"/>
      <c r="M36" s="117"/>
      <c r="N36" s="149">
        <f>IF(SUM(D36:M36)=0,"",SUM(D36:M36))</f>
        <v>8</v>
      </c>
      <c r="O36" s="117">
        <f>IF(COUNTA(D36:M36)=0,"",COUNTA(D36:M36))</f>
        <v>1</v>
      </c>
      <c r="P36" s="165" t="s">
        <v>365</v>
      </c>
      <c r="Q36" s="28" t="s">
        <v>49</v>
      </c>
      <c r="S36" s="115"/>
      <c r="U36" s="149"/>
    </row>
    <row r="37" spans="1:21" x14ac:dyDescent="0.25">
      <c r="A37" s="142"/>
      <c r="B37" s="139" t="s">
        <v>50</v>
      </c>
      <c r="C37" s="23" t="s">
        <v>28</v>
      </c>
      <c r="D37" s="142"/>
      <c r="E37" s="145"/>
      <c r="F37" s="145"/>
      <c r="G37" s="142">
        <f>+G35/G36</f>
        <v>182.375</v>
      </c>
      <c r="H37" s="200"/>
      <c r="I37" s="145"/>
      <c r="J37" s="145"/>
      <c r="K37" s="145"/>
      <c r="L37" s="145"/>
      <c r="M37" s="145"/>
      <c r="N37" s="142">
        <f t="shared" ref="N37" si="7">IF(N35="","",N35/N36)</f>
        <v>182.375</v>
      </c>
      <c r="O37" s="26"/>
      <c r="P37" s="24"/>
      <c r="Q37" s="139" t="s">
        <v>50</v>
      </c>
      <c r="R37" s="31"/>
      <c r="S37" s="142"/>
      <c r="T37" s="31"/>
      <c r="U37" s="145"/>
    </row>
    <row r="38" spans="1:21" x14ac:dyDescent="0.25">
      <c r="A38" s="115">
        <v>4751</v>
      </c>
      <c r="B38" s="38" t="s">
        <v>51</v>
      </c>
      <c r="C38" s="23" t="s">
        <v>24</v>
      </c>
      <c r="D38" s="158"/>
      <c r="E38" s="158"/>
      <c r="F38" s="158"/>
      <c r="G38" s="156"/>
      <c r="H38" s="203"/>
      <c r="I38" s="156">
        <v>1620</v>
      </c>
      <c r="J38" s="156"/>
      <c r="K38" s="156"/>
      <c r="L38" s="156"/>
      <c r="M38" s="156"/>
      <c r="N38" s="149">
        <f>IF(SUM(D38:M38)=0,"",SUM(D38:M38))</f>
        <v>1620</v>
      </c>
      <c r="O38" s="20"/>
      <c r="P38" s="165"/>
      <c r="Q38" s="38" t="s">
        <v>51</v>
      </c>
      <c r="S38" s="115"/>
      <c r="U38" s="149"/>
    </row>
    <row r="39" spans="1:21" x14ac:dyDescent="0.25">
      <c r="A39" s="115">
        <v>26</v>
      </c>
      <c r="B39" s="138" t="s">
        <v>52</v>
      </c>
      <c r="C39" s="23" t="s">
        <v>26</v>
      </c>
      <c r="D39" s="157"/>
      <c r="E39" s="156"/>
      <c r="F39" s="156"/>
      <c r="G39" s="156"/>
      <c r="H39" s="203"/>
      <c r="I39" s="156">
        <v>9</v>
      </c>
      <c r="J39" s="156"/>
      <c r="K39" s="156"/>
      <c r="L39" s="156"/>
      <c r="M39" s="156"/>
      <c r="N39" s="149">
        <f>IF(SUM(D39:M39)=0,"",SUM(D39:M39))</f>
        <v>9</v>
      </c>
      <c r="O39" s="117">
        <f>IF(COUNTA(D39:M39)=0,"",COUNTA(D39:M39))</f>
        <v>1</v>
      </c>
      <c r="P39" s="165" t="s">
        <v>347</v>
      </c>
      <c r="Q39" s="28" t="s">
        <v>52</v>
      </c>
      <c r="S39" s="115"/>
      <c r="U39" s="149"/>
    </row>
    <row r="40" spans="1:21" x14ac:dyDescent="0.25">
      <c r="A40" s="142">
        <f>A38/A39</f>
        <v>182.73076923076923</v>
      </c>
      <c r="B40" s="139" t="s">
        <v>53</v>
      </c>
      <c r="C40" s="23" t="s">
        <v>28</v>
      </c>
      <c r="D40" s="142"/>
      <c r="E40" s="142"/>
      <c r="F40" s="178"/>
      <c r="G40" s="155"/>
      <c r="H40" s="204"/>
      <c r="I40" s="142">
        <f>+I38/I39</f>
        <v>180</v>
      </c>
      <c r="J40" s="142"/>
      <c r="K40" s="142"/>
      <c r="L40" s="142"/>
      <c r="M40" s="142"/>
      <c r="N40" s="142">
        <f t="shared" ref="N40" si="8">IF(N38="","",N38/N39)</f>
        <v>180</v>
      </c>
      <c r="O40" s="26"/>
      <c r="P40" s="24"/>
      <c r="Q40" s="139" t="s">
        <v>53</v>
      </c>
      <c r="R40" s="31"/>
      <c r="S40" s="142"/>
      <c r="T40" s="31"/>
      <c r="U40" s="145">
        <f>N40-A40</f>
        <v>-2.7307692307692264</v>
      </c>
    </row>
    <row r="41" spans="1:21" x14ac:dyDescent="0.25">
      <c r="A41" s="115">
        <v>3057</v>
      </c>
      <c r="B41" s="37" t="s">
        <v>51</v>
      </c>
      <c r="C41" s="23" t="s">
        <v>24</v>
      </c>
      <c r="D41" s="156"/>
      <c r="E41" s="156"/>
      <c r="F41" s="156"/>
      <c r="G41" s="156"/>
      <c r="H41" s="203"/>
      <c r="I41" s="156"/>
      <c r="J41" s="156"/>
      <c r="K41" s="156">
        <v>936</v>
      </c>
      <c r="L41" s="156"/>
      <c r="M41" s="156"/>
      <c r="N41" s="149">
        <f>IF(SUM(D41:M41)=0,"",SUM(D41:M41))</f>
        <v>936</v>
      </c>
      <c r="O41" s="20"/>
      <c r="P41" s="165"/>
      <c r="Q41" s="37" t="s">
        <v>51</v>
      </c>
      <c r="R41" s="31"/>
      <c r="S41" s="115"/>
      <c r="T41" s="31"/>
      <c r="U41" s="149"/>
    </row>
    <row r="42" spans="1:21" x14ac:dyDescent="0.25">
      <c r="A42" s="115">
        <v>18</v>
      </c>
      <c r="B42" s="140" t="s">
        <v>54</v>
      </c>
      <c r="C42" s="23" t="s">
        <v>26</v>
      </c>
      <c r="D42" s="117"/>
      <c r="E42" s="156"/>
      <c r="F42" s="156"/>
      <c r="G42" s="156"/>
      <c r="H42" s="203"/>
      <c r="I42" s="156"/>
      <c r="J42" s="156"/>
      <c r="K42" s="156">
        <v>6</v>
      </c>
      <c r="L42" s="156"/>
      <c r="M42" s="156"/>
      <c r="N42" s="149">
        <f>IF(SUM(D42:M42)=0,"",SUM(D42:M42))</f>
        <v>6</v>
      </c>
      <c r="O42" s="117">
        <f>IF(COUNTA(D42:M42)=0,"",COUNTA(D42:M42))</f>
        <v>1</v>
      </c>
      <c r="P42" s="217" t="s">
        <v>395</v>
      </c>
      <c r="Q42" s="39" t="s">
        <v>54</v>
      </c>
      <c r="R42" s="31"/>
      <c r="S42" s="115"/>
      <c r="T42" s="31"/>
      <c r="U42" s="149"/>
    </row>
    <row r="43" spans="1:21" x14ac:dyDescent="0.25">
      <c r="A43" s="142">
        <f>A41/A42</f>
        <v>169.83333333333334</v>
      </c>
      <c r="B43" s="137" t="s">
        <v>55</v>
      </c>
      <c r="C43" s="23" t="s">
        <v>28</v>
      </c>
      <c r="D43" s="142"/>
      <c r="E43" s="142"/>
      <c r="F43" s="142"/>
      <c r="G43" s="145"/>
      <c r="H43" s="200"/>
      <c r="I43" s="142"/>
      <c r="J43" s="142"/>
      <c r="K43" s="142">
        <f>+K41/K42</f>
        <v>156</v>
      </c>
      <c r="L43" s="145"/>
      <c r="M43" s="142"/>
      <c r="N43" s="142">
        <f t="shared" ref="N43" si="9">IF(N41="","",N41/N42)</f>
        <v>156</v>
      </c>
      <c r="O43" s="26"/>
      <c r="P43" s="24"/>
      <c r="Q43" s="137" t="s">
        <v>55</v>
      </c>
      <c r="R43" s="31"/>
      <c r="S43" s="142"/>
      <c r="T43" s="31"/>
      <c r="U43" s="145"/>
    </row>
    <row r="44" spans="1:21" x14ac:dyDescent="0.25">
      <c r="A44" s="115">
        <v>0</v>
      </c>
      <c r="B44" s="37" t="s">
        <v>51</v>
      </c>
      <c r="C44" s="23" t="s">
        <v>24</v>
      </c>
      <c r="D44" s="117"/>
      <c r="E44" s="156"/>
      <c r="F44" s="156"/>
      <c r="G44" s="156"/>
      <c r="H44" s="203"/>
      <c r="I44" s="156"/>
      <c r="J44" s="156"/>
      <c r="K44" s="156"/>
      <c r="L44" s="156"/>
      <c r="M44" s="156"/>
      <c r="N44" s="149" t="str">
        <f>IF(SUM(D44:M44)=0,"",SUM(D44:M44))</f>
        <v/>
      </c>
      <c r="O44" s="20"/>
      <c r="P44" s="24"/>
      <c r="Q44" s="37" t="s">
        <v>51</v>
      </c>
      <c r="R44" s="31"/>
      <c r="S44" s="115"/>
      <c r="T44" s="31"/>
      <c r="U44" s="149"/>
    </row>
    <row r="45" spans="1:21" x14ac:dyDescent="0.25">
      <c r="A45" s="115"/>
      <c r="B45" s="136" t="s">
        <v>56</v>
      </c>
      <c r="C45" s="23" t="s">
        <v>26</v>
      </c>
      <c r="D45" s="117"/>
      <c r="E45" s="156"/>
      <c r="F45" s="156"/>
      <c r="G45" s="156"/>
      <c r="H45" s="203"/>
      <c r="I45" s="156"/>
      <c r="J45" s="156"/>
      <c r="K45" s="156"/>
      <c r="L45" s="156"/>
      <c r="M45" s="156"/>
      <c r="N45" s="149" t="str">
        <f>IF(SUM(D45:M45)=0,"",SUM(D45:M45))</f>
        <v/>
      </c>
      <c r="O45" s="117" t="str">
        <f>IF(COUNTA(D45:M45)=0,"",COUNTA(D45:M45))</f>
        <v/>
      </c>
      <c r="P45" s="165"/>
      <c r="Q45" s="32" t="s">
        <v>56</v>
      </c>
      <c r="R45" s="31"/>
      <c r="S45" s="115"/>
      <c r="T45" s="31"/>
      <c r="U45" s="149"/>
    </row>
    <row r="46" spans="1:21" x14ac:dyDescent="0.25">
      <c r="A46" s="142"/>
      <c r="B46" s="137" t="s">
        <v>57</v>
      </c>
      <c r="C46" s="23" t="s">
        <v>28</v>
      </c>
      <c r="D46" s="155"/>
      <c r="E46" s="155"/>
      <c r="F46" s="155"/>
      <c r="G46" s="155"/>
      <c r="H46" s="204"/>
      <c r="I46" s="155"/>
      <c r="J46" s="155"/>
      <c r="K46" s="155"/>
      <c r="L46" s="155"/>
      <c r="M46" s="155"/>
      <c r="N46" s="142" t="str">
        <f t="shared" ref="N46" si="10">IF(N44="","",N44/N45)</f>
        <v/>
      </c>
      <c r="O46" s="26"/>
      <c r="P46" s="24"/>
      <c r="Q46" s="137" t="s">
        <v>57</v>
      </c>
      <c r="R46" s="31"/>
      <c r="S46" s="142"/>
      <c r="T46" s="31"/>
      <c r="U46" s="145"/>
    </row>
    <row r="47" spans="1:21" x14ac:dyDescent="0.25">
      <c r="A47" s="115">
        <v>14050</v>
      </c>
      <c r="B47" s="38" t="s">
        <v>58</v>
      </c>
      <c r="C47" s="18" t="s">
        <v>24</v>
      </c>
      <c r="D47" s="149">
        <v>2773</v>
      </c>
      <c r="E47" s="149">
        <v>1483</v>
      </c>
      <c r="F47" s="149"/>
      <c r="G47" s="149"/>
      <c r="H47" s="202"/>
      <c r="I47" s="149">
        <v>1741</v>
      </c>
      <c r="J47" s="149">
        <v>1551</v>
      </c>
      <c r="K47" s="149"/>
      <c r="L47" s="149"/>
      <c r="M47" s="149"/>
      <c r="N47" s="149">
        <f>IF(SUM(D47:M47)=0,"",SUM(D47:M47))</f>
        <v>7548</v>
      </c>
      <c r="O47" s="20"/>
      <c r="P47" s="165"/>
      <c r="Q47" s="38" t="s">
        <v>58</v>
      </c>
      <c r="R47" s="40"/>
      <c r="S47" s="115"/>
      <c r="T47" s="40"/>
      <c r="U47" s="149"/>
    </row>
    <row r="48" spans="1:21" x14ac:dyDescent="0.25">
      <c r="A48" s="115">
        <v>78</v>
      </c>
      <c r="B48" s="138" t="s">
        <v>59</v>
      </c>
      <c r="C48" s="23" t="s">
        <v>26</v>
      </c>
      <c r="D48" s="149">
        <v>15</v>
      </c>
      <c r="E48" s="149">
        <v>8</v>
      </c>
      <c r="F48" s="149"/>
      <c r="G48" s="149"/>
      <c r="H48" s="202"/>
      <c r="I48" s="149">
        <v>9</v>
      </c>
      <c r="J48" s="149">
        <v>9</v>
      </c>
      <c r="K48" s="149"/>
      <c r="L48" s="149"/>
      <c r="M48" s="149"/>
      <c r="N48" s="149">
        <f>IF(SUM(D48:M48)=0,"",SUM(D48:M48))</f>
        <v>41</v>
      </c>
      <c r="O48" s="117">
        <f>IF(COUNTA(D48:M48)=0,"",COUNTA(D48:M48))</f>
        <v>4</v>
      </c>
      <c r="P48" s="247" t="s">
        <v>345</v>
      </c>
      <c r="Q48" s="28" t="s">
        <v>59</v>
      </c>
      <c r="R48" s="40"/>
      <c r="S48" s="115"/>
      <c r="T48" s="40"/>
      <c r="U48" s="149"/>
    </row>
    <row r="49" spans="1:21" x14ac:dyDescent="0.25">
      <c r="A49" s="142">
        <f>A47/A48</f>
        <v>180.12820512820514</v>
      </c>
      <c r="B49" s="139" t="s">
        <v>60</v>
      </c>
      <c r="C49" s="23" t="s">
        <v>28</v>
      </c>
      <c r="D49" s="142">
        <f>+D47/D48</f>
        <v>184.86666666666667</v>
      </c>
      <c r="E49" s="142">
        <f>+E47/E48</f>
        <v>185.375</v>
      </c>
      <c r="F49" s="142"/>
      <c r="G49" s="145"/>
      <c r="H49" s="200"/>
      <c r="I49" s="178">
        <f>+I47/I48</f>
        <v>193.44444444444446</v>
      </c>
      <c r="J49" s="142">
        <f>+J47/J48</f>
        <v>172.33333333333334</v>
      </c>
      <c r="K49" s="142"/>
      <c r="L49" s="142"/>
      <c r="M49" s="142"/>
      <c r="N49" s="142">
        <f t="shared" ref="N49" si="11">IF(N47="","",N47/N48)</f>
        <v>184.09756097560975</v>
      </c>
      <c r="O49" s="26"/>
      <c r="P49" s="248" t="s">
        <v>378</v>
      </c>
      <c r="Q49" s="139" t="s">
        <v>60</v>
      </c>
      <c r="R49" s="40"/>
      <c r="S49" s="142"/>
      <c r="T49" s="40"/>
      <c r="U49" s="145">
        <f>N49-A49</f>
        <v>3.9693558474046142</v>
      </c>
    </row>
    <row r="50" spans="1:21" x14ac:dyDescent="0.25">
      <c r="A50" s="114">
        <v>5940</v>
      </c>
      <c r="B50" s="38" t="s">
        <v>61</v>
      </c>
      <c r="C50" s="18" t="s">
        <v>24</v>
      </c>
      <c r="D50" s="149"/>
      <c r="E50" s="149">
        <v>1478</v>
      </c>
      <c r="F50" s="149"/>
      <c r="G50" s="149"/>
      <c r="H50" s="202">
        <v>1384</v>
      </c>
      <c r="I50" s="149"/>
      <c r="J50" s="149"/>
      <c r="K50" s="149"/>
      <c r="L50" s="149"/>
      <c r="M50" s="149"/>
      <c r="N50" s="149">
        <f>IF(SUM(D50:M50)=0,"",SUM(D50:M50))</f>
        <v>2862</v>
      </c>
      <c r="O50" s="20"/>
      <c r="P50" s="24"/>
      <c r="Q50" s="38" t="s">
        <v>61</v>
      </c>
      <c r="R50" s="40"/>
      <c r="S50" s="114"/>
      <c r="T50" s="40"/>
      <c r="U50" s="149"/>
    </row>
    <row r="51" spans="1:21" x14ac:dyDescent="0.25">
      <c r="A51" s="117">
        <v>32</v>
      </c>
      <c r="B51" s="138" t="s">
        <v>62</v>
      </c>
      <c r="C51" s="23" t="s">
        <v>26</v>
      </c>
      <c r="D51" s="149"/>
      <c r="E51" s="149">
        <v>8</v>
      </c>
      <c r="F51" s="149"/>
      <c r="G51" s="149"/>
      <c r="H51" s="202">
        <v>8</v>
      </c>
      <c r="I51" s="149"/>
      <c r="J51" s="149"/>
      <c r="K51" s="149"/>
      <c r="L51" s="149"/>
      <c r="M51" s="149"/>
      <c r="N51" s="149">
        <f>IF(SUM(D51:M51)=0,"",SUM(D51:M51))</f>
        <v>16</v>
      </c>
      <c r="O51" s="117">
        <f>IF(COUNTA(D51:M51)=0,"",COUNTA(D51:M51))</f>
        <v>2</v>
      </c>
      <c r="P51" s="165" t="s">
        <v>369</v>
      </c>
      <c r="Q51" s="28" t="s">
        <v>62</v>
      </c>
      <c r="R51" s="40"/>
      <c r="S51" s="117"/>
      <c r="T51" s="40"/>
      <c r="U51" s="149"/>
    </row>
    <row r="52" spans="1:21" x14ac:dyDescent="0.25">
      <c r="A52" s="142">
        <f>A50/A51</f>
        <v>185.625</v>
      </c>
      <c r="B52" s="139" t="s">
        <v>63</v>
      </c>
      <c r="C52" s="23" t="s">
        <v>28</v>
      </c>
      <c r="D52" s="142"/>
      <c r="E52" s="142">
        <f>+E50/E51</f>
        <v>184.75</v>
      </c>
      <c r="F52" s="178"/>
      <c r="G52" s="178"/>
      <c r="H52" s="142">
        <f>+H50/H51</f>
        <v>173</v>
      </c>
      <c r="I52" s="145"/>
      <c r="J52" s="142"/>
      <c r="K52" s="145"/>
      <c r="L52" s="145"/>
      <c r="M52" s="142"/>
      <c r="N52" s="142">
        <f t="shared" ref="N52" si="12">IF(N50="","",N50/N51)</f>
        <v>178.875</v>
      </c>
      <c r="O52" s="26"/>
      <c r="P52" s="165"/>
      <c r="Q52" s="139" t="s">
        <v>63</v>
      </c>
      <c r="R52" s="40"/>
      <c r="S52" s="142"/>
      <c r="T52" s="40"/>
      <c r="U52" s="145">
        <f>N52-A52</f>
        <v>-6.75</v>
      </c>
    </row>
    <row r="53" spans="1:21" x14ac:dyDescent="0.25">
      <c r="A53" s="117">
        <v>1254</v>
      </c>
      <c r="B53" s="38" t="s">
        <v>64</v>
      </c>
      <c r="C53" s="18" t="s">
        <v>24</v>
      </c>
      <c r="D53" s="154"/>
      <c r="E53" s="149"/>
      <c r="F53" s="149"/>
      <c r="G53" s="149"/>
      <c r="H53" s="202">
        <v>1196</v>
      </c>
      <c r="I53" s="149"/>
      <c r="J53" s="149"/>
      <c r="K53" s="149"/>
      <c r="L53" s="149"/>
      <c r="M53" s="149"/>
      <c r="N53" s="149">
        <f>IF(SUM(D53:M53)=0,"",SUM(D53:M53))</f>
        <v>1196</v>
      </c>
      <c r="O53" s="20"/>
      <c r="P53" s="24"/>
      <c r="Q53" s="38" t="s">
        <v>64</v>
      </c>
      <c r="R53" s="40"/>
      <c r="S53" s="117"/>
      <c r="T53" s="40"/>
      <c r="U53" s="149"/>
    </row>
    <row r="54" spans="1:21" x14ac:dyDescent="0.25">
      <c r="A54" s="117">
        <v>8</v>
      </c>
      <c r="B54" s="138" t="s">
        <v>65</v>
      </c>
      <c r="C54" s="23" t="s">
        <v>26</v>
      </c>
      <c r="D54" s="154"/>
      <c r="E54" s="149"/>
      <c r="F54" s="149"/>
      <c r="G54" s="149"/>
      <c r="H54" s="202">
        <v>8</v>
      </c>
      <c r="I54" s="149"/>
      <c r="J54" s="149"/>
      <c r="K54" s="149"/>
      <c r="L54" s="149"/>
      <c r="M54" s="149"/>
      <c r="N54" s="149">
        <f>IF(SUM(D54:M54)=0,"",SUM(D54:M54))</f>
        <v>8</v>
      </c>
      <c r="O54" s="117">
        <f>IF(COUNTA(D54:M54)=0,"",COUNTA(D54:M54))</f>
        <v>1</v>
      </c>
      <c r="P54" s="165" t="s">
        <v>346</v>
      </c>
      <c r="Q54" s="28" t="s">
        <v>65</v>
      </c>
      <c r="R54" s="40"/>
      <c r="S54" s="117"/>
      <c r="T54" s="40"/>
      <c r="U54" s="149"/>
    </row>
    <row r="55" spans="1:21" x14ac:dyDescent="0.25">
      <c r="A55" s="142">
        <f>A53/A54</f>
        <v>156.75</v>
      </c>
      <c r="B55" s="139" t="s">
        <v>66</v>
      </c>
      <c r="C55" s="23" t="s">
        <v>28</v>
      </c>
      <c r="D55" s="145"/>
      <c r="E55" s="142"/>
      <c r="F55" s="142"/>
      <c r="G55" s="145"/>
      <c r="H55" s="142">
        <f>+H53/H54</f>
        <v>149.5</v>
      </c>
      <c r="I55" s="145"/>
      <c r="J55" s="145"/>
      <c r="K55" s="145"/>
      <c r="L55" s="145"/>
      <c r="M55" s="145"/>
      <c r="N55" s="142">
        <f t="shared" ref="N55" si="13">IF(N53="","",N53/N54)</f>
        <v>149.5</v>
      </c>
      <c r="O55" s="26"/>
      <c r="P55" s="165"/>
      <c r="Q55" s="139" t="s">
        <v>66</v>
      </c>
      <c r="R55" s="40"/>
      <c r="S55" s="142"/>
      <c r="T55" s="40"/>
      <c r="U55" s="145">
        <f>N55-A55</f>
        <v>-7.25</v>
      </c>
    </row>
    <row r="56" spans="1:21" x14ac:dyDescent="0.25">
      <c r="A56" s="115">
        <v>0</v>
      </c>
      <c r="B56" s="38" t="s">
        <v>67</v>
      </c>
      <c r="C56" s="18" t="s">
        <v>24</v>
      </c>
      <c r="D56" s="154"/>
      <c r="E56" s="149"/>
      <c r="F56" s="149"/>
      <c r="G56" s="149"/>
      <c r="H56" s="202"/>
      <c r="I56" s="149"/>
      <c r="J56" s="149"/>
      <c r="K56" s="149"/>
      <c r="L56" s="149"/>
      <c r="M56" s="149"/>
      <c r="N56" s="149" t="str">
        <f>IF(SUM(D56:M56)=0,"",SUM(D56:M56))</f>
        <v/>
      </c>
      <c r="O56" s="20"/>
      <c r="P56" s="24"/>
      <c r="Q56" s="38" t="s">
        <v>67</v>
      </c>
      <c r="R56" s="40"/>
      <c r="S56" s="115"/>
      <c r="T56" s="40"/>
      <c r="U56" s="149"/>
    </row>
    <row r="57" spans="1:21" x14ac:dyDescent="0.25">
      <c r="A57" s="115"/>
      <c r="B57" s="138" t="s">
        <v>38</v>
      </c>
      <c r="C57" s="23" t="s">
        <v>26</v>
      </c>
      <c r="D57" s="154"/>
      <c r="E57" s="149"/>
      <c r="F57" s="149"/>
      <c r="G57" s="149"/>
      <c r="H57" s="202"/>
      <c r="I57" s="149"/>
      <c r="J57" s="149"/>
      <c r="K57" s="149"/>
      <c r="L57" s="149"/>
      <c r="M57" s="149"/>
      <c r="N57" s="149" t="str">
        <f>IF(SUM(D57:M57)=0,"",SUM(D57:M57))</f>
        <v/>
      </c>
      <c r="O57" s="117" t="str">
        <f>IF(COUNTA(D57:M57)=0,"",COUNTA(D57:M57))</f>
        <v/>
      </c>
      <c r="P57" s="165"/>
      <c r="Q57" s="28" t="s">
        <v>38</v>
      </c>
      <c r="R57" s="40"/>
      <c r="S57" s="115"/>
      <c r="T57" s="40"/>
      <c r="U57" s="149"/>
    </row>
    <row r="58" spans="1:21" x14ac:dyDescent="0.25">
      <c r="A58" s="142"/>
      <c r="B58" s="139" t="s">
        <v>68</v>
      </c>
      <c r="C58" s="23" t="s">
        <v>28</v>
      </c>
      <c r="D58" s="145"/>
      <c r="E58" s="142"/>
      <c r="F58" s="142"/>
      <c r="G58" s="145"/>
      <c r="H58" s="200"/>
      <c r="I58" s="145"/>
      <c r="J58" s="142"/>
      <c r="K58" s="145"/>
      <c r="L58" s="145"/>
      <c r="M58" s="145"/>
      <c r="N58" s="142" t="str">
        <f t="shared" ref="N58" si="14">IF(N56="","",N56/N57)</f>
        <v/>
      </c>
      <c r="O58" s="26"/>
      <c r="P58" s="165"/>
      <c r="Q58" s="139" t="s">
        <v>68</v>
      </c>
      <c r="R58" s="40"/>
      <c r="S58" s="142"/>
      <c r="T58" s="40"/>
      <c r="U58" s="145"/>
    </row>
    <row r="59" spans="1:21" x14ac:dyDescent="0.25">
      <c r="A59" s="115">
        <v>1153</v>
      </c>
      <c r="B59" s="41" t="s">
        <v>69</v>
      </c>
      <c r="C59" s="18" t="s">
        <v>24</v>
      </c>
      <c r="D59" s="154"/>
      <c r="E59" s="149"/>
      <c r="F59" s="149"/>
      <c r="G59" s="149"/>
      <c r="H59" s="202">
        <v>1288</v>
      </c>
      <c r="I59" s="149"/>
      <c r="J59" s="149"/>
      <c r="K59" s="149"/>
      <c r="L59" s="149"/>
      <c r="M59" s="149"/>
      <c r="N59" s="149">
        <f>IF(SUM(D59:M59)=0,"",SUM(D59:M59))</f>
        <v>1288</v>
      </c>
      <c r="O59" s="20"/>
      <c r="P59" s="24"/>
      <c r="Q59" s="41" t="s">
        <v>69</v>
      </c>
      <c r="R59" s="40"/>
      <c r="S59" s="115"/>
      <c r="T59" s="40"/>
      <c r="U59" s="149"/>
    </row>
    <row r="60" spans="1:21" x14ac:dyDescent="0.25">
      <c r="A60" s="115">
        <v>8</v>
      </c>
      <c r="B60" s="136" t="s">
        <v>70</v>
      </c>
      <c r="C60" s="23" t="s">
        <v>26</v>
      </c>
      <c r="D60" s="154"/>
      <c r="E60" s="149"/>
      <c r="F60" s="149"/>
      <c r="G60" s="149"/>
      <c r="H60" s="202">
        <v>8</v>
      </c>
      <c r="I60" s="149"/>
      <c r="J60" s="149"/>
      <c r="K60" s="149"/>
      <c r="L60" s="149"/>
      <c r="M60" s="149"/>
      <c r="N60" s="149">
        <f>IF(SUM(D60:M60)=0,"",SUM(D60:M60))</f>
        <v>8</v>
      </c>
      <c r="O60" s="117">
        <f>IF(COUNTA(D60:M60)=0,"",COUNTA(D60:M60))</f>
        <v>1</v>
      </c>
      <c r="P60" s="165" t="s">
        <v>342</v>
      </c>
      <c r="Q60" s="32" t="s">
        <v>70</v>
      </c>
      <c r="R60" s="40"/>
      <c r="S60" s="115"/>
      <c r="T60" s="40"/>
      <c r="U60" s="149"/>
    </row>
    <row r="61" spans="1:21" x14ac:dyDescent="0.25">
      <c r="A61" s="142">
        <f>A59/A60</f>
        <v>144.125</v>
      </c>
      <c r="B61" s="137" t="s">
        <v>71</v>
      </c>
      <c r="C61" s="23" t="s">
        <v>28</v>
      </c>
      <c r="D61" s="145"/>
      <c r="E61" s="142"/>
      <c r="F61" s="142"/>
      <c r="G61" s="145"/>
      <c r="H61" s="142">
        <f>+H59/H60</f>
        <v>161</v>
      </c>
      <c r="I61" s="142"/>
      <c r="J61" s="145"/>
      <c r="K61" s="145"/>
      <c r="L61" s="145"/>
      <c r="M61" s="145"/>
      <c r="N61" s="142">
        <f t="shared" ref="N61" si="15">IF(N59="","",N59/N60)</f>
        <v>161</v>
      </c>
      <c r="O61" s="26"/>
      <c r="P61" s="165"/>
      <c r="Q61" s="137" t="s">
        <v>71</v>
      </c>
      <c r="R61" s="40"/>
      <c r="S61" s="142"/>
      <c r="T61" s="40"/>
      <c r="U61" s="145">
        <f>N61-A61</f>
        <v>16.875</v>
      </c>
    </row>
    <row r="62" spans="1:21" x14ac:dyDescent="0.25">
      <c r="A62" s="143">
        <v>0</v>
      </c>
      <c r="B62" s="38" t="s">
        <v>251</v>
      </c>
      <c r="C62" s="18" t="s">
        <v>24</v>
      </c>
      <c r="D62" s="154"/>
      <c r="E62" s="154"/>
      <c r="F62" s="172"/>
      <c r="G62" s="154"/>
      <c r="H62" s="201"/>
      <c r="I62" s="172"/>
      <c r="J62" s="154"/>
      <c r="K62" s="154"/>
      <c r="L62" s="154"/>
      <c r="M62" s="154"/>
      <c r="N62" s="149" t="str">
        <f>IF(SUM(D62:M62)=0,"",SUM(D62:M62))</f>
        <v/>
      </c>
      <c r="O62" s="20"/>
      <c r="P62" s="24"/>
      <c r="Q62" s="38" t="s">
        <v>251</v>
      </c>
      <c r="R62" s="40"/>
      <c r="S62" s="143"/>
      <c r="T62" s="40"/>
      <c r="U62" s="154"/>
    </row>
    <row r="63" spans="1:21" x14ac:dyDescent="0.25">
      <c r="A63" s="172"/>
      <c r="B63" s="138" t="s">
        <v>41</v>
      </c>
      <c r="C63" s="23" t="s">
        <v>26</v>
      </c>
      <c r="D63" s="154"/>
      <c r="E63" s="154"/>
      <c r="F63" s="172"/>
      <c r="G63" s="154"/>
      <c r="H63" s="201"/>
      <c r="I63" s="172"/>
      <c r="J63" s="154"/>
      <c r="K63" s="154"/>
      <c r="L63" s="154"/>
      <c r="M63" s="154"/>
      <c r="N63" s="149" t="str">
        <f>IF(SUM(D63:M63)=0,"",SUM(D63:M63))</f>
        <v/>
      </c>
      <c r="O63" s="117" t="str">
        <f>IF(COUNTA(D63:M63)=0,"",COUNTA(D63:M63))</f>
        <v/>
      </c>
      <c r="P63" s="165"/>
      <c r="Q63" s="138" t="s">
        <v>41</v>
      </c>
      <c r="R63" s="40"/>
      <c r="S63" s="143"/>
      <c r="T63" s="40"/>
      <c r="U63" s="154"/>
    </row>
    <row r="64" spans="1:21" x14ac:dyDescent="0.25">
      <c r="A64" s="142"/>
      <c r="B64" s="139" t="s">
        <v>252</v>
      </c>
      <c r="C64" s="23" t="s">
        <v>28</v>
      </c>
      <c r="D64" s="145"/>
      <c r="E64" s="145"/>
      <c r="F64" s="142"/>
      <c r="G64" s="145"/>
      <c r="H64" s="200"/>
      <c r="I64" s="142"/>
      <c r="J64" s="145"/>
      <c r="K64" s="145"/>
      <c r="L64" s="145"/>
      <c r="M64" s="145"/>
      <c r="N64" s="142" t="str">
        <f t="shared" ref="N64" si="16">IF(N62="","",N62/N63)</f>
        <v/>
      </c>
      <c r="O64" s="26"/>
      <c r="P64" s="24"/>
      <c r="Q64" s="139" t="s">
        <v>252</v>
      </c>
      <c r="R64" s="40"/>
      <c r="S64" s="142"/>
      <c r="T64" s="40"/>
      <c r="U64" s="145"/>
    </row>
    <row r="65" spans="1:23" x14ac:dyDescent="0.25">
      <c r="A65" s="115">
        <v>11799</v>
      </c>
      <c r="B65" s="38" t="s">
        <v>72</v>
      </c>
      <c r="C65" s="18" t="s">
        <v>24</v>
      </c>
      <c r="D65" s="149"/>
      <c r="E65" s="149">
        <v>1503</v>
      </c>
      <c r="F65" s="149">
        <v>2814</v>
      </c>
      <c r="G65" s="149"/>
      <c r="H65" s="202"/>
      <c r="I65" s="149">
        <v>1624</v>
      </c>
      <c r="J65" s="149">
        <v>1585</v>
      </c>
      <c r="K65" s="149"/>
      <c r="L65" s="149"/>
      <c r="M65" s="149"/>
      <c r="N65" s="149">
        <f>IF(SUM(D65:M65)=0,"",SUM(D65:M65))</f>
        <v>7526</v>
      </c>
      <c r="O65" s="20"/>
      <c r="P65" s="24"/>
      <c r="Q65" s="36" t="s">
        <v>72</v>
      </c>
      <c r="R65" s="40"/>
      <c r="S65" s="115"/>
      <c r="T65" s="40"/>
      <c r="U65" s="149"/>
    </row>
    <row r="66" spans="1:23" x14ac:dyDescent="0.25">
      <c r="A66" s="115">
        <v>65</v>
      </c>
      <c r="B66" s="138" t="s">
        <v>73</v>
      </c>
      <c r="C66" s="23" t="s">
        <v>26</v>
      </c>
      <c r="D66" s="149"/>
      <c r="E66" s="149">
        <v>8</v>
      </c>
      <c r="F66" s="149">
        <v>15</v>
      </c>
      <c r="G66" s="149"/>
      <c r="H66" s="202"/>
      <c r="I66" s="149">
        <v>9</v>
      </c>
      <c r="J66" s="149">
        <v>9</v>
      </c>
      <c r="K66" s="149"/>
      <c r="L66" s="149"/>
      <c r="M66" s="149"/>
      <c r="N66" s="149">
        <f>IF(SUM(D66:M66)=0,"",SUM(D66:M66))</f>
        <v>41</v>
      </c>
      <c r="O66" s="117">
        <f>IF(COUNTA(D66:M66)=0,"",COUNTA(D66:M66))</f>
        <v>4</v>
      </c>
      <c r="P66" s="217" t="s">
        <v>377</v>
      </c>
      <c r="Q66" s="28" t="s">
        <v>73</v>
      </c>
      <c r="R66" s="40"/>
      <c r="S66" s="115"/>
      <c r="T66" s="40"/>
      <c r="U66" s="149"/>
    </row>
    <row r="67" spans="1:23" x14ac:dyDescent="0.25">
      <c r="A67" s="142">
        <f>A65/A66</f>
        <v>181.52307692307693</v>
      </c>
      <c r="B67" s="139" t="s">
        <v>74</v>
      </c>
      <c r="C67" s="23" t="s">
        <v>28</v>
      </c>
      <c r="D67" s="142"/>
      <c r="E67" s="142">
        <f>+E65/E66</f>
        <v>187.875</v>
      </c>
      <c r="F67" s="142">
        <f>+F65/F66</f>
        <v>187.6</v>
      </c>
      <c r="G67" s="142"/>
      <c r="H67" s="205"/>
      <c r="I67" s="142">
        <f>+I65/I66</f>
        <v>180.44444444444446</v>
      </c>
      <c r="J67" s="142">
        <f>+J65/J66</f>
        <v>176.11111111111111</v>
      </c>
      <c r="K67" s="142"/>
      <c r="L67" s="142"/>
      <c r="M67" s="142"/>
      <c r="N67" s="142">
        <f t="shared" ref="N67" si="17">IF(N65="","",N65/N66)</f>
        <v>183.5609756097561</v>
      </c>
      <c r="O67" s="26"/>
      <c r="P67" s="24"/>
      <c r="Q67" s="139" t="s">
        <v>74</v>
      </c>
      <c r="R67" s="40"/>
      <c r="S67" s="142"/>
      <c r="T67" s="40"/>
      <c r="U67" s="145">
        <f>N67-A67</f>
        <v>2.0378986866791706</v>
      </c>
    </row>
    <row r="68" spans="1:23" x14ac:dyDescent="0.25">
      <c r="A68" s="115">
        <v>4833</v>
      </c>
      <c r="B68" s="38" t="s">
        <v>75</v>
      </c>
      <c r="C68" s="18" t="s">
        <v>24</v>
      </c>
      <c r="D68" s="149"/>
      <c r="E68" s="149">
        <v>1529</v>
      </c>
      <c r="F68" s="149"/>
      <c r="G68" s="149"/>
      <c r="H68" s="202"/>
      <c r="I68" s="149">
        <v>1551</v>
      </c>
      <c r="J68" s="149"/>
      <c r="K68" s="149"/>
      <c r="L68" s="149"/>
      <c r="M68" s="149"/>
      <c r="N68" s="149">
        <f>IF(SUM(D68:M68)=0,"",SUM(D68:M68))</f>
        <v>3080</v>
      </c>
      <c r="O68" s="20"/>
      <c r="P68" s="24"/>
      <c r="Q68" s="38" t="s">
        <v>75</v>
      </c>
      <c r="R68" s="40"/>
      <c r="S68" s="115"/>
      <c r="T68" s="40"/>
      <c r="U68" s="149"/>
    </row>
    <row r="69" spans="1:23" x14ac:dyDescent="0.25">
      <c r="A69" s="115">
        <v>26</v>
      </c>
      <c r="B69" s="138" t="s">
        <v>76</v>
      </c>
      <c r="C69" s="23" t="s">
        <v>26</v>
      </c>
      <c r="D69" s="149"/>
      <c r="E69" s="149">
        <v>8</v>
      </c>
      <c r="F69" s="149"/>
      <c r="G69" s="149"/>
      <c r="H69" s="202"/>
      <c r="I69" s="149">
        <v>9</v>
      </c>
      <c r="J69" s="149"/>
      <c r="K69" s="149"/>
      <c r="L69" s="149"/>
      <c r="M69" s="149"/>
      <c r="N69" s="149">
        <f>IF(SUM(D69:M69)=0,"",SUM(D69:M69))</f>
        <v>17</v>
      </c>
      <c r="O69" s="117">
        <f>IF(COUNTA(D69:M69)=0,"",COUNTA(D69:M69))</f>
        <v>2</v>
      </c>
      <c r="P69" s="165" t="s">
        <v>370</v>
      </c>
      <c r="Q69" s="28" t="s">
        <v>76</v>
      </c>
      <c r="R69" s="40"/>
      <c r="S69" s="115"/>
      <c r="T69" s="40"/>
      <c r="U69" s="149"/>
    </row>
    <row r="70" spans="1:23" x14ac:dyDescent="0.25">
      <c r="A70" s="142">
        <f>A68/A69</f>
        <v>185.88461538461539</v>
      </c>
      <c r="B70" s="139" t="s">
        <v>77</v>
      </c>
      <c r="C70" s="23" t="s">
        <v>28</v>
      </c>
      <c r="D70" s="142"/>
      <c r="E70" s="178">
        <f>+E68/E69</f>
        <v>191.125</v>
      </c>
      <c r="F70" s="220"/>
      <c r="G70" s="142"/>
      <c r="H70" s="205"/>
      <c r="I70" s="142">
        <f>+I68/I69</f>
        <v>172.33333333333334</v>
      </c>
      <c r="J70" s="178"/>
      <c r="K70" s="145"/>
      <c r="L70" s="145"/>
      <c r="M70" s="145"/>
      <c r="N70" s="142">
        <f t="shared" ref="N70" si="18">IF(N68="","",N68/N69)</f>
        <v>181.1764705882353</v>
      </c>
      <c r="O70" s="26"/>
      <c r="P70" s="165"/>
      <c r="Q70" s="139" t="s">
        <v>77</v>
      </c>
      <c r="R70" s="40"/>
      <c r="S70" s="142"/>
      <c r="T70" s="40"/>
      <c r="U70" s="145">
        <f>N70-A70</f>
        <v>-4.7081447963800827</v>
      </c>
    </row>
    <row r="71" spans="1:23" x14ac:dyDescent="0.25">
      <c r="A71" s="143">
        <v>5440</v>
      </c>
      <c r="B71" s="41" t="s">
        <v>75</v>
      </c>
      <c r="C71" s="18" t="s">
        <v>24</v>
      </c>
      <c r="D71" s="154"/>
      <c r="E71" s="149">
        <v>1378</v>
      </c>
      <c r="F71" s="149"/>
      <c r="G71" s="149"/>
      <c r="H71" s="202"/>
      <c r="I71" s="149">
        <v>1429</v>
      </c>
      <c r="J71" s="149"/>
      <c r="K71" s="149"/>
      <c r="L71" s="149">
        <v>1142</v>
      </c>
      <c r="M71" s="149"/>
      <c r="N71" s="149">
        <f>IF(SUM(D71:M71)=0,"",SUM(D71:M71))</f>
        <v>3949</v>
      </c>
      <c r="O71" s="20"/>
      <c r="P71" s="21"/>
      <c r="Q71" s="41" t="s">
        <v>75</v>
      </c>
      <c r="R71" s="40"/>
      <c r="S71" s="143"/>
      <c r="T71" s="40"/>
      <c r="U71" s="149"/>
    </row>
    <row r="72" spans="1:23" x14ac:dyDescent="0.25">
      <c r="A72" s="143">
        <v>32</v>
      </c>
      <c r="B72" s="136" t="s">
        <v>78</v>
      </c>
      <c r="C72" s="23" t="s">
        <v>26</v>
      </c>
      <c r="D72" s="154"/>
      <c r="E72" s="149">
        <v>8</v>
      </c>
      <c r="F72" s="149"/>
      <c r="G72" s="149"/>
      <c r="H72" s="202"/>
      <c r="I72" s="149">
        <v>9</v>
      </c>
      <c r="J72" s="149"/>
      <c r="K72" s="149"/>
      <c r="L72" s="149">
        <v>7</v>
      </c>
      <c r="M72" s="149"/>
      <c r="N72" s="149">
        <f>IF(SUM(D72:M72)=0,"",SUM(D72:M72))</f>
        <v>24</v>
      </c>
      <c r="O72" s="117">
        <f>IF(COUNTA(D72:M72)=0,"",COUNTA(D72:M72))</f>
        <v>3</v>
      </c>
      <c r="P72" s="217" t="s">
        <v>396</v>
      </c>
      <c r="Q72" s="32" t="s">
        <v>78</v>
      </c>
      <c r="R72" s="40"/>
      <c r="S72" s="143"/>
      <c r="T72" s="40"/>
      <c r="U72" s="149"/>
    </row>
    <row r="73" spans="1:23" x14ac:dyDescent="0.25">
      <c r="A73" s="142">
        <f>A71/A72</f>
        <v>170</v>
      </c>
      <c r="B73" s="137" t="s">
        <v>79</v>
      </c>
      <c r="C73" s="23" t="s">
        <v>28</v>
      </c>
      <c r="D73" s="145"/>
      <c r="E73" s="142">
        <f>+E71/E72</f>
        <v>172.25</v>
      </c>
      <c r="F73" s="142"/>
      <c r="G73" s="145"/>
      <c r="H73" s="142"/>
      <c r="I73" s="142">
        <f>+I71/I72</f>
        <v>158.77777777777777</v>
      </c>
      <c r="J73" s="145"/>
      <c r="K73" s="145"/>
      <c r="L73" s="142">
        <f>+L71/L72</f>
        <v>163.14285714285714</v>
      </c>
      <c r="M73" s="145"/>
      <c r="N73" s="142">
        <f t="shared" ref="N73" si="19">IF(N71="","",N71/N72)</f>
        <v>164.54166666666666</v>
      </c>
      <c r="O73" s="26"/>
      <c r="P73" s="165"/>
      <c r="Q73" s="137" t="s">
        <v>79</v>
      </c>
      <c r="R73" s="40"/>
      <c r="S73" s="142"/>
      <c r="T73" s="40"/>
      <c r="U73" s="145">
        <f>N73-A73</f>
        <v>-5.4583333333333428</v>
      </c>
    </row>
    <row r="74" spans="1:23" x14ac:dyDescent="0.25">
      <c r="A74" s="115">
        <v>6031</v>
      </c>
      <c r="B74" s="41" t="s">
        <v>80</v>
      </c>
      <c r="C74" s="18" t="s">
        <v>24</v>
      </c>
      <c r="D74" s="149">
        <v>2311</v>
      </c>
      <c r="E74" s="149">
        <v>1215</v>
      </c>
      <c r="F74" s="149"/>
      <c r="G74" s="149"/>
      <c r="H74" s="202"/>
      <c r="I74" s="149"/>
      <c r="J74" s="149">
        <v>1383</v>
      </c>
      <c r="K74" s="149"/>
      <c r="L74" s="149">
        <v>1073</v>
      </c>
      <c r="M74" s="149"/>
      <c r="N74" s="149">
        <f>IF(SUM(D74:M74)=0,"",SUM(D74:M74))</f>
        <v>5982</v>
      </c>
      <c r="O74" s="20"/>
      <c r="P74" s="165"/>
      <c r="Q74" s="41" t="s">
        <v>80</v>
      </c>
      <c r="R74" s="40"/>
      <c r="S74" s="115"/>
      <c r="T74" s="40"/>
      <c r="U74" s="149"/>
    </row>
    <row r="75" spans="1:23" x14ac:dyDescent="0.25">
      <c r="A75" s="115">
        <v>38</v>
      </c>
      <c r="B75" s="136" t="s">
        <v>81</v>
      </c>
      <c r="C75" s="23" t="s">
        <v>26</v>
      </c>
      <c r="D75" s="149">
        <v>15</v>
      </c>
      <c r="E75" s="149">
        <v>8</v>
      </c>
      <c r="F75" s="149"/>
      <c r="G75" s="149"/>
      <c r="H75" s="202"/>
      <c r="I75" s="149"/>
      <c r="J75" s="149">
        <v>9</v>
      </c>
      <c r="K75" s="149"/>
      <c r="L75" s="149">
        <v>7</v>
      </c>
      <c r="M75" s="149"/>
      <c r="N75" s="149">
        <f>IF(SUM(D75:M75)=0,"",SUM(D75:M75))</f>
        <v>39</v>
      </c>
      <c r="O75" s="117">
        <f>IF(COUNTA(D75:M75)=0,"",COUNTA(D75:M75))</f>
        <v>4</v>
      </c>
      <c r="P75" s="217" t="s">
        <v>396</v>
      </c>
      <c r="Q75" s="32" t="s">
        <v>81</v>
      </c>
      <c r="R75" s="40"/>
      <c r="S75" s="115"/>
      <c r="T75" s="40"/>
      <c r="U75" s="149"/>
    </row>
    <row r="76" spans="1:23" x14ac:dyDescent="0.25">
      <c r="A76" s="142">
        <f>A74/A75</f>
        <v>158.71052631578948</v>
      </c>
      <c r="B76" s="137" t="s">
        <v>82</v>
      </c>
      <c r="C76" s="23" t="s">
        <v>28</v>
      </c>
      <c r="D76" s="142">
        <f>+D74/D75</f>
        <v>154.06666666666666</v>
      </c>
      <c r="E76" s="142">
        <f>+E74/E75</f>
        <v>151.875</v>
      </c>
      <c r="F76" s="142"/>
      <c r="G76" s="145"/>
      <c r="H76" s="205"/>
      <c r="I76" s="142"/>
      <c r="J76" s="142">
        <f>+J74/J75</f>
        <v>153.66666666666666</v>
      </c>
      <c r="K76" s="145"/>
      <c r="L76" s="142">
        <f>+L74/L75</f>
        <v>153.28571428571428</v>
      </c>
      <c r="M76" s="142"/>
      <c r="N76" s="142">
        <f t="shared" ref="N76" si="20">IF(N74="","",N74/N75)</f>
        <v>153.38461538461539</v>
      </c>
      <c r="O76" s="26"/>
      <c r="P76" s="21"/>
      <c r="Q76" s="137" t="s">
        <v>82</v>
      </c>
      <c r="R76" s="40"/>
      <c r="S76" s="142"/>
      <c r="T76" s="40"/>
      <c r="U76" s="145">
        <f>N76-A76</f>
        <v>-5.3259109311740929</v>
      </c>
    </row>
    <row r="77" spans="1:23" x14ac:dyDescent="0.25">
      <c r="A77" s="143">
        <v>0</v>
      </c>
      <c r="B77" s="41" t="s">
        <v>285</v>
      </c>
      <c r="C77" s="18" t="s">
        <v>24</v>
      </c>
      <c r="D77" s="172"/>
      <c r="E77" s="172"/>
      <c r="F77" s="172"/>
      <c r="G77" s="154"/>
      <c r="H77" s="207"/>
      <c r="I77" s="154"/>
      <c r="J77" s="154"/>
      <c r="K77" s="154"/>
      <c r="L77" s="154"/>
      <c r="M77" s="172"/>
      <c r="N77" s="172"/>
      <c r="O77" s="20"/>
      <c r="P77" s="21"/>
      <c r="Q77" s="41" t="s">
        <v>285</v>
      </c>
      <c r="R77" s="40"/>
      <c r="S77" s="143"/>
      <c r="T77" s="40"/>
      <c r="U77" s="154"/>
    </row>
    <row r="78" spans="1:23" x14ac:dyDescent="0.25">
      <c r="A78" s="172"/>
      <c r="B78" s="136" t="s">
        <v>286</v>
      </c>
      <c r="C78" s="23" t="s">
        <v>26</v>
      </c>
      <c r="D78" s="172"/>
      <c r="E78" s="172"/>
      <c r="F78" s="172"/>
      <c r="G78" s="154"/>
      <c r="H78" s="207"/>
      <c r="I78" s="154"/>
      <c r="J78" s="154"/>
      <c r="K78" s="154"/>
      <c r="L78" s="154"/>
      <c r="M78" s="172"/>
      <c r="N78" s="172"/>
      <c r="O78" s="20"/>
      <c r="P78" s="21"/>
      <c r="Q78" s="136" t="s">
        <v>286</v>
      </c>
      <c r="R78" s="40"/>
      <c r="S78" s="172"/>
      <c r="T78" s="40"/>
      <c r="U78" s="154"/>
    </row>
    <row r="79" spans="1:23" x14ac:dyDescent="0.25">
      <c r="A79" s="142"/>
      <c r="B79" s="137" t="s">
        <v>287</v>
      </c>
      <c r="C79" s="23" t="s">
        <v>28</v>
      </c>
      <c r="D79" s="142"/>
      <c r="E79" s="142"/>
      <c r="F79" s="142"/>
      <c r="G79" s="145"/>
      <c r="H79" s="205"/>
      <c r="I79" s="145"/>
      <c r="J79" s="145"/>
      <c r="K79" s="145"/>
      <c r="L79" s="145"/>
      <c r="M79" s="142"/>
      <c r="N79" s="142"/>
      <c r="O79" s="26"/>
      <c r="P79" s="21"/>
      <c r="Q79" s="137" t="s">
        <v>287</v>
      </c>
      <c r="R79" s="40"/>
      <c r="S79" s="142"/>
      <c r="T79" s="40"/>
      <c r="U79" s="145"/>
    </row>
    <row r="80" spans="1:23" x14ac:dyDescent="0.25">
      <c r="A80" s="143">
        <v>0</v>
      </c>
      <c r="B80" s="38" t="s">
        <v>83</v>
      </c>
      <c r="C80" s="18" t="s">
        <v>24</v>
      </c>
      <c r="D80" s="154"/>
      <c r="E80" s="149"/>
      <c r="F80" s="149"/>
      <c r="G80" s="149"/>
      <c r="H80" s="202"/>
      <c r="I80" s="149"/>
      <c r="J80" s="149"/>
      <c r="K80" s="149"/>
      <c r="L80" s="149"/>
      <c r="M80" s="149"/>
      <c r="N80" s="149" t="str">
        <f>IF(SUM(D80:M80)=0,"",SUM(D80:M80))</f>
        <v/>
      </c>
      <c r="O80" s="20"/>
      <c r="P80" s="29"/>
      <c r="Q80" s="38" t="s">
        <v>83</v>
      </c>
      <c r="R80" s="40"/>
      <c r="S80" s="143"/>
      <c r="T80" s="40"/>
      <c r="U80" s="149"/>
      <c r="W80" s="209"/>
    </row>
    <row r="81" spans="1:23" x14ac:dyDescent="0.25">
      <c r="A81" s="143"/>
      <c r="B81" s="138" t="s">
        <v>84</v>
      </c>
      <c r="C81" s="23" t="s">
        <v>26</v>
      </c>
      <c r="D81" s="154"/>
      <c r="E81" s="149"/>
      <c r="F81" s="149"/>
      <c r="G81" s="149"/>
      <c r="H81" s="202"/>
      <c r="I81" s="149"/>
      <c r="J81" s="149"/>
      <c r="K81" s="149"/>
      <c r="L81" s="149"/>
      <c r="M81" s="149"/>
      <c r="N81" s="149" t="str">
        <f>IF(SUM(D81:M81)=0,"",SUM(D81:M81))</f>
        <v/>
      </c>
      <c r="O81" s="117" t="str">
        <f>IF(COUNTA(D81:M81)=0,"",COUNTA(D81:M81))</f>
        <v/>
      </c>
      <c r="P81" s="165"/>
      <c r="Q81" s="28" t="s">
        <v>84</v>
      </c>
      <c r="R81" s="40"/>
      <c r="S81" s="143"/>
      <c r="T81" s="40"/>
      <c r="U81" s="149"/>
      <c r="W81" s="209"/>
    </row>
    <row r="82" spans="1:23" x14ac:dyDescent="0.25">
      <c r="A82" s="142"/>
      <c r="B82" s="139" t="s">
        <v>85</v>
      </c>
      <c r="C82" s="23" t="s">
        <v>28</v>
      </c>
      <c r="D82" s="145"/>
      <c r="E82" s="145"/>
      <c r="F82" s="145"/>
      <c r="G82" s="145"/>
      <c r="H82" s="200"/>
      <c r="I82" s="145"/>
      <c r="J82" s="145"/>
      <c r="K82" s="145"/>
      <c r="L82" s="145"/>
      <c r="M82" s="145"/>
      <c r="N82" s="142" t="str">
        <f t="shared" ref="N82" si="21">IF(N80="","",N80/N81)</f>
        <v/>
      </c>
      <c r="O82" s="26"/>
      <c r="P82" s="24"/>
      <c r="Q82" s="139" t="s">
        <v>85</v>
      </c>
      <c r="R82" s="40"/>
      <c r="S82" s="142"/>
      <c r="T82" s="40"/>
      <c r="U82" s="145"/>
      <c r="W82" s="210"/>
    </row>
    <row r="83" spans="1:23" x14ac:dyDescent="0.25">
      <c r="A83" s="143">
        <v>0</v>
      </c>
      <c r="B83" s="38" t="s">
        <v>86</v>
      </c>
      <c r="C83" s="18" t="s">
        <v>24</v>
      </c>
      <c r="D83" s="154"/>
      <c r="E83" s="149"/>
      <c r="F83" s="149"/>
      <c r="G83" s="149"/>
      <c r="H83" s="202"/>
      <c r="I83" s="149"/>
      <c r="J83" s="149"/>
      <c r="K83" s="149"/>
      <c r="L83" s="149"/>
      <c r="M83" s="149"/>
      <c r="N83" s="149" t="str">
        <f>IF(SUM(D83:M83)=0,"",SUM(D83:M83))</f>
        <v/>
      </c>
      <c r="O83" s="20"/>
      <c r="P83" s="21"/>
      <c r="Q83" s="38" t="s">
        <v>86</v>
      </c>
      <c r="R83" s="40"/>
      <c r="S83" s="143"/>
      <c r="T83" s="40"/>
      <c r="U83" s="149"/>
      <c r="W83" s="209"/>
    </row>
    <row r="84" spans="1:23" x14ac:dyDescent="0.25">
      <c r="A84" s="143"/>
      <c r="B84" s="138" t="s">
        <v>87</v>
      </c>
      <c r="C84" s="23" t="s">
        <v>26</v>
      </c>
      <c r="D84" s="154"/>
      <c r="E84" s="149"/>
      <c r="F84" s="149"/>
      <c r="G84" s="149"/>
      <c r="H84" s="202"/>
      <c r="I84" s="149"/>
      <c r="J84" s="149"/>
      <c r="K84" s="149"/>
      <c r="L84" s="149"/>
      <c r="M84" s="149"/>
      <c r="N84" s="149" t="str">
        <f>IF(SUM(D84:M84)=0,"",SUM(D84:M84))</f>
        <v/>
      </c>
      <c r="O84" s="117" t="str">
        <f>IF(COUNTA(D84:M84)=0,"",COUNTA(D84:M84))</f>
        <v/>
      </c>
      <c r="P84" s="165"/>
      <c r="Q84" s="28" t="s">
        <v>87</v>
      </c>
      <c r="R84" s="40"/>
      <c r="S84" s="143"/>
      <c r="T84" s="40"/>
      <c r="U84" s="149"/>
      <c r="W84" s="209"/>
    </row>
    <row r="85" spans="1:23" x14ac:dyDescent="0.25">
      <c r="A85" s="142"/>
      <c r="B85" s="139" t="s">
        <v>88</v>
      </c>
      <c r="C85" s="23" t="s">
        <v>28</v>
      </c>
      <c r="D85" s="145"/>
      <c r="E85" s="145"/>
      <c r="F85" s="142"/>
      <c r="G85" s="145"/>
      <c r="H85" s="200"/>
      <c r="I85" s="145"/>
      <c r="J85" s="145"/>
      <c r="K85" s="145"/>
      <c r="L85" s="145"/>
      <c r="M85" s="145"/>
      <c r="N85" s="142" t="str">
        <f t="shared" ref="N85" si="22">IF(N83="","",N83/N84)</f>
        <v/>
      </c>
      <c r="O85" s="26"/>
      <c r="P85" s="24"/>
      <c r="Q85" s="139" t="s">
        <v>88</v>
      </c>
      <c r="R85" s="40"/>
      <c r="S85" s="142"/>
      <c r="T85" s="40"/>
      <c r="U85" s="145"/>
      <c r="W85" s="210"/>
    </row>
    <row r="86" spans="1:23" x14ac:dyDescent="0.25">
      <c r="A86" s="115">
        <v>0</v>
      </c>
      <c r="B86" s="41" t="s">
        <v>89</v>
      </c>
      <c r="C86" s="18" t="s">
        <v>24</v>
      </c>
      <c r="D86" s="154"/>
      <c r="E86" s="149"/>
      <c r="F86" s="149"/>
      <c r="G86" s="149"/>
      <c r="H86" s="202"/>
      <c r="I86" s="149"/>
      <c r="J86" s="149"/>
      <c r="K86" s="149"/>
      <c r="L86" s="149">
        <v>1117</v>
      </c>
      <c r="M86" s="149"/>
      <c r="N86" s="149">
        <f>IF(SUM(D86:M86)=0,"",SUM(D86:M86))</f>
        <v>1117</v>
      </c>
      <c r="O86" s="20"/>
      <c r="P86" s="40"/>
      <c r="Q86" s="41" t="s">
        <v>89</v>
      </c>
      <c r="R86" s="40"/>
      <c r="S86" s="115"/>
      <c r="T86" s="40"/>
      <c r="U86" s="149"/>
      <c r="W86" s="211"/>
    </row>
    <row r="87" spans="1:23" x14ac:dyDescent="0.25">
      <c r="A87" s="115"/>
      <c r="B87" s="136" t="s">
        <v>90</v>
      </c>
      <c r="C87" s="23" t="s">
        <v>26</v>
      </c>
      <c r="D87" s="154"/>
      <c r="E87" s="149"/>
      <c r="F87" s="149"/>
      <c r="G87" s="149"/>
      <c r="H87" s="202"/>
      <c r="I87" s="149"/>
      <c r="J87" s="149"/>
      <c r="K87" s="149"/>
      <c r="L87" s="149">
        <v>7</v>
      </c>
      <c r="M87" s="149"/>
      <c r="N87" s="149">
        <f>IF(SUM(D87:M87)=0,"",SUM(D87:M87))</f>
        <v>7</v>
      </c>
      <c r="O87" s="117">
        <f>IF(COUNTA(D87:M87)=0,"",COUNTA(D87:M87))</f>
        <v>1</v>
      </c>
      <c r="P87" s="217" t="s">
        <v>396</v>
      </c>
      <c r="Q87" s="32" t="s">
        <v>90</v>
      </c>
      <c r="R87" s="40"/>
      <c r="S87" s="115"/>
      <c r="T87" s="40"/>
      <c r="U87" s="149"/>
      <c r="W87" s="211"/>
    </row>
    <row r="88" spans="1:23" x14ac:dyDescent="0.25">
      <c r="A88" s="142"/>
      <c r="B88" s="137" t="s">
        <v>91</v>
      </c>
      <c r="C88" s="23" t="s">
        <v>28</v>
      </c>
      <c r="D88" s="145"/>
      <c r="E88" s="145"/>
      <c r="F88" s="145"/>
      <c r="G88" s="145"/>
      <c r="H88" s="200"/>
      <c r="I88" s="145"/>
      <c r="J88" s="145"/>
      <c r="K88" s="145"/>
      <c r="L88" s="142">
        <f>+L86/L87</f>
        <v>159.57142857142858</v>
      </c>
      <c r="M88" s="145"/>
      <c r="N88" s="142">
        <f t="shared" ref="N88" si="23">IF(N86="","",N86/N87)</f>
        <v>159.57142857142858</v>
      </c>
      <c r="O88" s="26"/>
      <c r="P88" s="24"/>
      <c r="Q88" s="137" t="s">
        <v>91</v>
      </c>
      <c r="R88" s="40"/>
      <c r="S88" s="142"/>
      <c r="T88" s="40"/>
      <c r="U88" s="145"/>
      <c r="W88" s="210"/>
    </row>
    <row r="89" spans="1:23" x14ac:dyDescent="0.25">
      <c r="A89" s="115">
        <v>0</v>
      </c>
      <c r="B89" s="38" t="s">
        <v>92</v>
      </c>
      <c r="C89" s="18" t="s">
        <v>24</v>
      </c>
      <c r="D89" s="154"/>
      <c r="E89" s="149"/>
      <c r="F89" s="149"/>
      <c r="G89" s="149"/>
      <c r="H89" s="202">
        <v>1244</v>
      </c>
      <c r="I89" s="149"/>
      <c r="J89" s="149"/>
      <c r="K89" s="149"/>
      <c r="L89" s="149"/>
      <c r="M89" s="149"/>
      <c r="N89" s="149">
        <f>IF(SUM(D89:M89)=0,"",SUM(D89:M89))</f>
        <v>1244</v>
      </c>
      <c r="O89" s="20"/>
      <c r="P89" s="24"/>
      <c r="Q89" s="38" t="s">
        <v>92</v>
      </c>
      <c r="R89" s="40"/>
      <c r="S89" s="115"/>
      <c r="T89" s="40"/>
      <c r="U89" s="154"/>
      <c r="W89" s="211"/>
    </row>
    <row r="90" spans="1:23" x14ac:dyDescent="0.25">
      <c r="A90" s="117"/>
      <c r="B90" s="138" t="s">
        <v>93</v>
      </c>
      <c r="C90" s="23" t="s">
        <v>26</v>
      </c>
      <c r="D90" s="154"/>
      <c r="E90" s="149"/>
      <c r="F90" s="149"/>
      <c r="G90" s="149"/>
      <c r="H90" s="202">
        <v>8</v>
      </c>
      <c r="I90" s="149"/>
      <c r="J90" s="149"/>
      <c r="K90" s="149"/>
      <c r="L90" s="149"/>
      <c r="M90" s="149"/>
      <c r="N90" s="149">
        <f>IF(SUM(D90:M90)=0,"",SUM(D90:M90))</f>
        <v>8</v>
      </c>
      <c r="O90" s="117">
        <f>IF(COUNTA(D90:M90)=0,"",COUNTA(D90:M90))</f>
        <v>1</v>
      </c>
      <c r="P90" s="165" t="s">
        <v>343</v>
      </c>
      <c r="Q90" s="28" t="s">
        <v>93</v>
      </c>
      <c r="R90" s="40"/>
      <c r="S90" s="117"/>
      <c r="T90" s="40"/>
      <c r="U90" s="149"/>
      <c r="W90" s="212"/>
    </row>
    <row r="91" spans="1:23" x14ac:dyDescent="0.25">
      <c r="A91" s="142"/>
      <c r="B91" s="139" t="s">
        <v>94</v>
      </c>
      <c r="C91" s="23" t="s">
        <v>28</v>
      </c>
      <c r="D91" s="145"/>
      <c r="E91" s="145"/>
      <c r="F91" s="145"/>
      <c r="G91" s="145"/>
      <c r="H91" s="145">
        <f t="shared" ref="H91" si="24">IF(H90=0,"",(H89/H90))</f>
        <v>155.5</v>
      </c>
      <c r="I91" s="145"/>
      <c r="J91" s="145"/>
      <c r="K91" s="145"/>
      <c r="L91" s="145"/>
      <c r="M91" s="145"/>
      <c r="N91" s="142">
        <f t="shared" ref="N91" si="25">IF(N89="","",N89/N90)</f>
        <v>155.5</v>
      </c>
      <c r="O91" s="26"/>
      <c r="P91" s="24"/>
      <c r="Q91" s="139" t="s">
        <v>94</v>
      </c>
      <c r="R91" s="40"/>
      <c r="S91" s="142"/>
      <c r="T91" s="40"/>
      <c r="U91" s="145"/>
      <c r="W91" s="210"/>
    </row>
    <row r="92" spans="1:23" x14ac:dyDescent="0.25">
      <c r="A92" s="143">
        <v>0</v>
      </c>
      <c r="B92" s="41" t="s">
        <v>95</v>
      </c>
      <c r="C92" s="18" t="s">
        <v>24</v>
      </c>
      <c r="D92" s="154"/>
      <c r="E92" s="149"/>
      <c r="F92" s="149"/>
      <c r="G92" s="149"/>
      <c r="H92" s="202"/>
      <c r="I92" s="149"/>
      <c r="J92" s="149"/>
      <c r="K92" s="149"/>
      <c r="L92" s="149"/>
      <c r="M92" s="149"/>
      <c r="N92" s="149" t="str">
        <f>IF(SUM(D92:M92)=0,"",SUM(D92:M92))</f>
        <v/>
      </c>
      <c r="O92" s="20"/>
      <c r="P92" s="24"/>
      <c r="Q92" s="41" t="s">
        <v>95</v>
      </c>
      <c r="R92" s="40"/>
      <c r="S92" s="143"/>
      <c r="T92" s="40"/>
      <c r="U92" s="149"/>
      <c r="W92" s="209"/>
    </row>
    <row r="93" spans="1:23" x14ac:dyDescent="0.25">
      <c r="A93" s="143"/>
      <c r="B93" s="136" t="s">
        <v>96</v>
      </c>
      <c r="C93" s="23" t="s">
        <v>26</v>
      </c>
      <c r="D93" s="154"/>
      <c r="E93" s="149"/>
      <c r="F93" s="149"/>
      <c r="G93" s="149"/>
      <c r="H93" s="202"/>
      <c r="I93" s="149"/>
      <c r="J93" s="149"/>
      <c r="K93" s="149"/>
      <c r="L93" s="149"/>
      <c r="M93" s="149"/>
      <c r="N93" s="149" t="str">
        <f>IF(SUM(D93:M93)=0,"",SUM(D93:M93))</f>
        <v/>
      </c>
      <c r="O93" s="117" t="str">
        <f>IF(COUNTA(D93:M93)=0,"",COUNTA(D93:M93))</f>
        <v/>
      </c>
      <c r="P93" s="165"/>
      <c r="Q93" s="32" t="s">
        <v>96</v>
      </c>
      <c r="R93" s="40"/>
      <c r="S93" s="143"/>
      <c r="T93" s="40"/>
      <c r="U93" s="149"/>
      <c r="W93" s="209"/>
    </row>
    <row r="94" spans="1:23" x14ac:dyDescent="0.25">
      <c r="A94" s="142"/>
      <c r="B94" s="137" t="s">
        <v>97</v>
      </c>
      <c r="C94" s="23" t="s">
        <v>28</v>
      </c>
      <c r="D94" s="145"/>
      <c r="E94" s="145"/>
      <c r="F94" s="142"/>
      <c r="G94" s="145"/>
      <c r="H94" s="200"/>
      <c r="I94" s="142"/>
      <c r="J94" s="145"/>
      <c r="K94" s="145"/>
      <c r="L94" s="145"/>
      <c r="M94" s="145"/>
      <c r="N94" s="142" t="str">
        <f t="shared" ref="N94" si="26">IF(N92="","",N92/N93)</f>
        <v/>
      </c>
      <c r="O94" s="26"/>
      <c r="P94" s="165"/>
      <c r="Q94" s="137" t="s">
        <v>97</v>
      </c>
      <c r="R94" s="40"/>
      <c r="S94" s="142"/>
      <c r="T94" s="40"/>
      <c r="U94" s="145"/>
      <c r="W94" s="210"/>
    </row>
    <row r="95" spans="1:23" x14ac:dyDescent="0.25">
      <c r="A95" s="117">
        <v>1404</v>
      </c>
      <c r="B95" s="41" t="s">
        <v>98</v>
      </c>
      <c r="C95" s="18" t="s">
        <v>24</v>
      </c>
      <c r="D95" s="143"/>
      <c r="E95" s="149"/>
      <c r="F95" s="149"/>
      <c r="G95" s="149"/>
      <c r="H95" s="202"/>
      <c r="I95" s="149"/>
      <c r="J95" s="149"/>
      <c r="K95" s="149"/>
      <c r="L95" s="149"/>
      <c r="M95" s="149"/>
      <c r="N95" s="149" t="str">
        <f>IF(SUM(D95:M95)=0,"",SUM(D95:M95))</f>
        <v/>
      </c>
      <c r="O95" s="20"/>
      <c r="P95" s="165"/>
      <c r="Q95" s="41" t="s">
        <v>98</v>
      </c>
      <c r="R95" s="40"/>
      <c r="S95" s="117"/>
      <c r="T95" s="40"/>
      <c r="U95" s="149"/>
      <c r="W95" s="212"/>
    </row>
    <row r="96" spans="1:23" x14ac:dyDescent="0.25">
      <c r="A96" s="117">
        <v>9</v>
      </c>
      <c r="B96" s="136" t="s">
        <v>99</v>
      </c>
      <c r="C96" s="23" t="s">
        <v>26</v>
      </c>
      <c r="D96" s="149"/>
      <c r="E96" s="149"/>
      <c r="F96" s="149"/>
      <c r="G96" s="149"/>
      <c r="H96" s="202"/>
      <c r="I96" s="149"/>
      <c r="J96" s="149"/>
      <c r="K96" s="149"/>
      <c r="L96" s="149"/>
      <c r="M96" s="149"/>
      <c r="N96" s="149" t="str">
        <f>IF(SUM(D96:M96)=0,"",SUM(D96:M96))</f>
        <v/>
      </c>
      <c r="O96" s="117" t="str">
        <f>IF(COUNTA(D96:M96)=0,"",COUNTA(D96:M96))</f>
        <v/>
      </c>
      <c r="P96" s="165"/>
      <c r="Q96" s="32" t="s">
        <v>99</v>
      </c>
      <c r="R96" s="40"/>
      <c r="S96" s="117"/>
      <c r="T96" s="40"/>
      <c r="U96" s="149"/>
      <c r="W96" s="212"/>
    </row>
    <row r="97" spans="1:23" x14ac:dyDescent="0.25">
      <c r="A97" s="142">
        <f>A95/A96</f>
        <v>156</v>
      </c>
      <c r="B97" s="137" t="s">
        <v>100</v>
      </c>
      <c r="C97" s="23" t="s">
        <v>28</v>
      </c>
      <c r="D97" s="145"/>
      <c r="E97" s="145"/>
      <c r="F97" s="142"/>
      <c r="G97" s="145"/>
      <c r="H97" s="200"/>
      <c r="I97" s="145"/>
      <c r="J97" s="145"/>
      <c r="K97" s="145"/>
      <c r="L97" s="142"/>
      <c r="M97" s="145"/>
      <c r="N97" s="142" t="str">
        <f t="shared" ref="N97" si="27">IF(N95="","",N95/N96)</f>
        <v/>
      </c>
      <c r="O97" s="26"/>
      <c r="P97" s="24"/>
      <c r="Q97" s="137" t="s">
        <v>100</v>
      </c>
      <c r="R97" s="40"/>
      <c r="S97" s="142"/>
      <c r="T97" s="40"/>
      <c r="U97" s="145"/>
      <c r="W97" s="210"/>
    </row>
    <row r="98" spans="1:23" x14ac:dyDescent="0.25">
      <c r="A98" s="115">
        <v>0</v>
      </c>
      <c r="B98" s="41" t="s">
        <v>101</v>
      </c>
      <c r="C98" s="18" t="s">
        <v>24</v>
      </c>
      <c r="D98" s="149"/>
      <c r="E98" s="149"/>
      <c r="F98" s="149"/>
      <c r="G98" s="149"/>
      <c r="H98" s="202"/>
      <c r="I98" s="149"/>
      <c r="J98" s="149"/>
      <c r="K98" s="149"/>
      <c r="L98" s="149"/>
      <c r="M98" s="149"/>
      <c r="N98" s="149" t="str">
        <f>IF(SUM(D98:M98)=0,"",SUM(D98:M98))</f>
        <v/>
      </c>
      <c r="O98" s="20"/>
      <c r="P98" s="24"/>
      <c r="Q98" s="41" t="s">
        <v>101</v>
      </c>
      <c r="R98" s="40"/>
      <c r="S98" s="115"/>
      <c r="T98" s="40"/>
      <c r="U98" s="149"/>
      <c r="W98" s="211"/>
    </row>
    <row r="99" spans="1:23" x14ac:dyDescent="0.25">
      <c r="A99" s="115"/>
      <c r="B99" s="136" t="s">
        <v>102</v>
      </c>
      <c r="C99" s="23" t="s">
        <v>26</v>
      </c>
      <c r="D99" s="149"/>
      <c r="E99" s="149"/>
      <c r="F99" s="149"/>
      <c r="G99" s="149"/>
      <c r="H99" s="202"/>
      <c r="I99" s="149"/>
      <c r="J99" s="149"/>
      <c r="K99" s="149"/>
      <c r="L99" s="149"/>
      <c r="M99" s="149"/>
      <c r="N99" s="149" t="str">
        <f>IF(SUM(D99:M99)=0,"",SUM(D99:M99))</f>
        <v/>
      </c>
      <c r="O99" s="117" t="str">
        <f>IF(COUNTA(D99:M99)=0,"",COUNTA(D99:M99))</f>
        <v/>
      </c>
      <c r="P99" s="165"/>
      <c r="Q99" s="32" t="s">
        <v>102</v>
      </c>
      <c r="R99" s="40"/>
      <c r="S99" s="115"/>
      <c r="T99" s="40"/>
      <c r="U99" s="149"/>
      <c r="W99" s="211"/>
    </row>
    <row r="100" spans="1:23" x14ac:dyDescent="0.25">
      <c r="A100" s="142"/>
      <c r="B100" s="137" t="s">
        <v>103</v>
      </c>
      <c r="C100" s="23" t="s">
        <v>28</v>
      </c>
      <c r="D100" s="142"/>
      <c r="E100" s="145"/>
      <c r="F100" s="142"/>
      <c r="G100" s="145"/>
      <c r="H100" s="200"/>
      <c r="I100" s="145"/>
      <c r="J100" s="142"/>
      <c r="K100" s="145"/>
      <c r="L100" s="145"/>
      <c r="M100" s="145"/>
      <c r="N100" s="142" t="str">
        <f t="shared" ref="N100" si="28">IF(N98="","",N98/N99)</f>
        <v/>
      </c>
      <c r="O100" s="26"/>
      <c r="P100" s="167"/>
      <c r="Q100" s="137" t="s">
        <v>103</v>
      </c>
      <c r="R100" s="40"/>
      <c r="S100" s="142"/>
      <c r="T100" s="40"/>
      <c r="U100" s="145"/>
      <c r="W100" s="210"/>
    </row>
    <row r="101" spans="1:23" x14ac:dyDescent="0.25">
      <c r="A101" s="143">
        <v>3070</v>
      </c>
      <c r="B101" s="38" t="s">
        <v>101</v>
      </c>
      <c r="C101" s="18" t="s">
        <v>24</v>
      </c>
      <c r="D101" s="149"/>
      <c r="E101" s="149"/>
      <c r="F101" s="149"/>
      <c r="G101" s="149"/>
      <c r="H101" s="202"/>
      <c r="I101" s="149"/>
      <c r="J101" s="149"/>
      <c r="K101" s="149"/>
      <c r="L101" s="149"/>
      <c r="M101" s="149"/>
      <c r="N101" s="149" t="str">
        <f>IF(SUM(D101:M101)=0,"",SUM(D101:M101))</f>
        <v/>
      </c>
      <c r="O101" s="20"/>
      <c r="P101" s="21"/>
      <c r="Q101" s="38" t="s">
        <v>101</v>
      </c>
      <c r="R101" s="40"/>
      <c r="S101" s="143"/>
      <c r="T101" s="40"/>
      <c r="U101" s="149"/>
      <c r="W101" s="209"/>
    </row>
    <row r="102" spans="1:23" x14ac:dyDescent="0.25">
      <c r="A102" s="143">
        <v>15</v>
      </c>
      <c r="B102" s="138" t="s">
        <v>104</v>
      </c>
      <c r="C102" s="23" t="s">
        <v>26</v>
      </c>
      <c r="D102" s="149"/>
      <c r="E102" s="149"/>
      <c r="F102" s="149"/>
      <c r="G102" s="149"/>
      <c r="H102" s="202"/>
      <c r="I102" s="149"/>
      <c r="J102" s="149"/>
      <c r="K102" s="149"/>
      <c r="L102" s="149"/>
      <c r="M102" s="149"/>
      <c r="N102" s="149" t="str">
        <f>IF(SUM(D102:M102)=0,"",SUM(D102:M102))</f>
        <v/>
      </c>
      <c r="O102" s="117" t="str">
        <f>IF(COUNTA(D102:M102)=0,"",COUNTA(D102:M102))</f>
        <v/>
      </c>
      <c r="P102" s="165"/>
      <c r="Q102" s="28" t="s">
        <v>104</v>
      </c>
      <c r="R102" s="40"/>
      <c r="S102" s="143"/>
      <c r="T102" s="40"/>
      <c r="U102" s="149"/>
      <c r="W102" s="209"/>
    </row>
    <row r="103" spans="1:23" x14ac:dyDescent="0.25">
      <c r="A103" s="221">
        <f>A101/A102</f>
        <v>204.66666666666666</v>
      </c>
      <c r="B103" s="139" t="s">
        <v>105</v>
      </c>
      <c r="C103" s="23" t="s">
        <v>28</v>
      </c>
      <c r="D103" s="220"/>
      <c r="E103" s="178"/>
      <c r="F103" s="142"/>
      <c r="G103" s="145"/>
      <c r="H103" s="200"/>
      <c r="I103" s="142"/>
      <c r="J103" s="142"/>
      <c r="K103" s="142"/>
      <c r="L103" s="178"/>
      <c r="M103" s="142"/>
      <c r="N103" s="142" t="str">
        <f t="shared" ref="N103" si="29">IF(N101="","",N101/N102)</f>
        <v/>
      </c>
      <c r="O103" s="26"/>
      <c r="P103" s="186"/>
      <c r="Q103" s="139" t="s">
        <v>105</v>
      </c>
      <c r="R103" s="40"/>
      <c r="S103" s="142"/>
      <c r="T103" s="40"/>
      <c r="U103" s="145"/>
      <c r="W103" s="210"/>
    </row>
    <row r="104" spans="1:23" x14ac:dyDescent="0.25">
      <c r="A104" s="115">
        <v>1397</v>
      </c>
      <c r="B104" s="41" t="s">
        <v>101</v>
      </c>
      <c r="C104" s="18" t="s">
        <v>24</v>
      </c>
      <c r="D104" s="149"/>
      <c r="E104" s="149"/>
      <c r="F104" s="149"/>
      <c r="G104" s="149"/>
      <c r="H104" s="202"/>
      <c r="I104" s="149"/>
      <c r="J104" s="149"/>
      <c r="K104" s="149">
        <v>1930</v>
      </c>
      <c r="L104" s="149"/>
      <c r="M104" s="149"/>
      <c r="N104" s="149">
        <f>IF(SUM(D104:M104)=0,"",SUM(D104:M104))</f>
        <v>1930</v>
      </c>
      <c r="O104" s="20"/>
      <c r="P104" s="165"/>
      <c r="Q104" s="41" t="s">
        <v>101</v>
      </c>
      <c r="R104" s="40"/>
      <c r="S104" s="115"/>
      <c r="T104" s="40"/>
      <c r="U104" s="149"/>
      <c r="W104" s="211"/>
    </row>
    <row r="105" spans="1:23" x14ac:dyDescent="0.25">
      <c r="A105" s="115">
        <v>8</v>
      </c>
      <c r="B105" s="136" t="s">
        <v>106</v>
      </c>
      <c r="C105" s="23" t="s">
        <v>26</v>
      </c>
      <c r="D105" s="149"/>
      <c r="E105" s="149"/>
      <c r="F105" s="149"/>
      <c r="G105" s="149"/>
      <c r="H105" s="202"/>
      <c r="I105" s="149"/>
      <c r="J105" s="149"/>
      <c r="K105" s="149">
        <v>11</v>
      </c>
      <c r="L105" s="149"/>
      <c r="M105" s="149"/>
      <c r="N105" s="149">
        <f>IF(SUM(D105:M105)=0,"",SUM(D105:M105))</f>
        <v>11</v>
      </c>
      <c r="O105" s="117">
        <f>IF(COUNTA(D105:M105)=0,"",COUNTA(D105:M105))</f>
        <v>1</v>
      </c>
      <c r="P105" s="217" t="s">
        <v>392</v>
      </c>
      <c r="Q105" s="32" t="s">
        <v>106</v>
      </c>
      <c r="R105" s="40"/>
      <c r="S105" s="115"/>
      <c r="T105" s="40"/>
      <c r="U105" s="149"/>
      <c r="W105" s="211"/>
    </row>
    <row r="106" spans="1:23" x14ac:dyDescent="0.25">
      <c r="A106" s="142">
        <f>A104/A105</f>
        <v>174.625</v>
      </c>
      <c r="B106" s="137" t="s">
        <v>107</v>
      </c>
      <c r="C106" s="23" t="s">
        <v>28</v>
      </c>
      <c r="D106" s="142"/>
      <c r="E106" s="142"/>
      <c r="F106" s="142"/>
      <c r="G106" s="145"/>
      <c r="H106" s="200"/>
      <c r="I106" s="145"/>
      <c r="J106" s="142"/>
      <c r="K106" s="145">
        <f t="shared" ref="K106" si="30">IF(K105=0,"",(K104/K105))</f>
        <v>175.45454545454547</v>
      </c>
      <c r="L106" s="142"/>
      <c r="M106" s="145"/>
      <c r="N106" s="142">
        <f t="shared" ref="N106" si="31">IF(N104="","",N104/N105)</f>
        <v>175.45454545454547</v>
      </c>
      <c r="O106" s="26"/>
      <c r="P106" s="165"/>
      <c r="Q106" s="137" t="s">
        <v>107</v>
      </c>
      <c r="R106" s="40"/>
      <c r="S106" s="142"/>
      <c r="T106" s="40"/>
      <c r="U106" s="145"/>
      <c r="W106" s="210"/>
    </row>
    <row r="107" spans="1:23" x14ac:dyDescent="0.25">
      <c r="A107" s="115">
        <v>0</v>
      </c>
      <c r="B107" s="41" t="s">
        <v>108</v>
      </c>
      <c r="C107" s="18" t="s">
        <v>24</v>
      </c>
      <c r="D107" s="154"/>
      <c r="E107" s="149"/>
      <c r="F107" s="149"/>
      <c r="G107" s="149"/>
      <c r="H107" s="202"/>
      <c r="I107" s="149"/>
      <c r="J107" s="149"/>
      <c r="K107" s="149"/>
      <c r="L107" s="149">
        <v>1136</v>
      </c>
      <c r="M107" s="149"/>
      <c r="N107" s="149">
        <f>IF(SUM(D107:M107)=0,"",SUM(D107:M107))</f>
        <v>1136</v>
      </c>
      <c r="O107" s="20"/>
      <c r="P107" s="24"/>
      <c r="Q107" s="41" t="s">
        <v>108</v>
      </c>
      <c r="R107" s="40"/>
      <c r="S107" s="115"/>
      <c r="T107" s="40"/>
      <c r="U107" s="149"/>
      <c r="W107" s="211"/>
    </row>
    <row r="108" spans="1:23" x14ac:dyDescent="0.25">
      <c r="A108" s="115"/>
      <c r="B108" s="136" t="s">
        <v>109</v>
      </c>
      <c r="C108" s="23" t="s">
        <v>26</v>
      </c>
      <c r="D108" s="154"/>
      <c r="E108" s="149"/>
      <c r="F108" s="149"/>
      <c r="G108" s="149"/>
      <c r="H108" s="202"/>
      <c r="I108" s="149"/>
      <c r="J108" s="149"/>
      <c r="K108" s="149"/>
      <c r="L108" s="149">
        <v>7</v>
      </c>
      <c r="M108" s="149"/>
      <c r="N108" s="149">
        <f>IF(SUM(D108:M108)=0,"",SUM(D108:M108))</f>
        <v>7</v>
      </c>
      <c r="O108" s="117">
        <f>IF(COUNTA(D108:M108)=0,"",COUNTA(D108:M108))</f>
        <v>1</v>
      </c>
      <c r="P108" s="217" t="s">
        <v>394</v>
      </c>
      <c r="Q108" s="32" t="s">
        <v>109</v>
      </c>
      <c r="R108" s="40"/>
      <c r="S108" s="115"/>
      <c r="T108" s="40"/>
      <c r="U108" s="149"/>
      <c r="W108" s="211"/>
    </row>
    <row r="109" spans="1:23" x14ac:dyDescent="0.25">
      <c r="A109" s="142"/>
      <c r="B109" s="137" t="s">
        <v>110</v>
      </c>
      <c r="C109" s="23" t="s">
        <v>28</v>
      </c>
      <c r="D109" s="145"/>
      <c r="E109" s="142"/>
      <c r="F109" s="142"/>
      <c r="G109" s="145"/>
      <c r="H109" s="200"/>
      <c r="I109" s="145"/>
      <c r="J109" s="145"/>
      <c r="K109" s="142"/>
      <c r="L109" s="142">
        <f>+L107/L108</f>
        <v>162.28571428571428</v>
      </c>
      <c r="M109" s="142"/>
      <c r="N109" s="142">
        <f t="shared" ref="N109" si="32">IF(N107="","",N107/N108)</f>
        <v>162.28571428571428</v>
      </c>
      <c r="O109" s="26"/>
      <c r="P109" s="24"/>
      <c r="Q109" s="137" t="s">
        <v>110</v>
      </c>
      <c r="R109" s="40"/>
      <c r="S109" s="142"/>
      <c r="T109" s="40"/>
      <c r="U109" s="145"/>
      <c r="W109" s="210"/>
    </row>
    <row r="110" spans="1:23" x14ac:dyDescent="0.25">
      <c r="A110" s="143">
        <v>10559</v>
      </c>
      <c r="B110" s="41" t="s">
        <v>279</v>
      </c>
      <c r="C110" s="18" t="s">
        <v>24</v>
      </c>
      <c r="D110" s="154"/>
      <c r="E110" s="143"/>
      <c r="F110" s="143"/>
      <c r="G110" s="143">
        <v>2316</v>
      </c>
      <c r="H110" s="208"/>
      <c r="I110" s="143"/>
      <c r="J110" s="143">
        <v>3384</v>
      </c>
      <c r="K110" s="143">
        <v>2052</v>
      </c>
      <c r="L110" s="143"/>
      <c r="M110" s="143"/>
      <c r="N110" s="149">
        <f>IF(SUM(D110:M110)=0,"",SUM(D110:M110))</f>
        <v>7752</v>
      </c>
      <c r="O110" s="20"/>
      <c r="P110" s="24"/>
      <c r="Q110" s="41" t="s">
        <v>279</v>
      </c>
      <c r="R110" s="40"/>
      <c r="S110" s="143"/>
      <c r="T110" s="40"/>
      <c r="U110" s="154"/>
    </row>
    <row r="111" spans="1:23" x14ac:dyDescent="0.25">
      <c r="A111" s="143">
        <v>59</v>
      </c>
      <c r="B111" s="136" t="s">
        <v>280</v>
      </c>
      <c r="C111" s="23" t="s">
        <v>26</v>
      </c>
      <c r="D111" s="154"/>
      <c r="E111" s="143"/>
      <c r="F111" s="143"/>
      <c r="G111" s="143">
        <v>14</v>
      </c>
      <c r="H111" s="208"/>
      <c r="I111" s="143"/>
      <c r="J111" s="143">
        <v>18</v>
      </c>
      <c r="K111" s="143">
        <v>11</v>
      </c>
      <c r="L111" s="143"/>
      <c r="M111" s="143"/>
      <c r="N111" s="149">
        <f>IF(SUM(D111:M111)=0,"",SUM(D111:M111))</f>
        <v>43</v>
      </c>
      <c r="O111" s="117">
        <f>IF(COUNTA(D111:M111)=0,"",COUNTA(D111:M111))</f>
        <v>3</v>
      </c>
      <c r="P111" s="230" t="s">
        <v>391</v>
      </c>
      <c r="Q111" s="136" t="s">
        <v>280</v>
      </c>
      <c r="R111" s="40"/>
      <c r="S111" s="143"/>
      <c r="T111" s="40"/>
      <c r="U111" s="154"/>
    </row>
    <row r="112" spans="1:23" x14ac:dyDescent="0.25">
      <c r="A112" s="142">
        <f>A110/A111</f>
        <v>178.96610169491527</v>
      </c>
      <c r="B112" s="194" t="s">
        <v>284</v>
      </c>
      <c r="C112" s="23" t="s">
        <v>28</v>
      </c>
      <c r="D112" s="145"/>
      <c r="E112" s="178"/>
      <c r="F112" s="142"/>
      <c r="G112" s="145">
        <f t="shared" ref="G112" si="33">IF(G111=0,"",(G110/G111))</f>
        <v>165.42857142857142</v>
      </c>
      <c r="H112" s="200"/>
      <c r="I112" s="142"/>
      <c r="J112" s="145">
        <f t="shared" ref="J112:K112" si="34">IF(J111=0,"",(J110/J111))</f>
        <v>188</v>
      </c>
      <c r="K112" s="145">
        <f t="shared" si="34"/>
        <v>186.54545454545453</v>
      </c>
      <c r="L112" s="142"/>
      <c r="M112" s="142"/>
      <c r="N112" s="142">
        <f t="shared" ref="N112" si="35">IF(N110="","",N110/N111)</f>
        <v>180.27906976744185</v>
      </c>
      <c r="O112" s="26"/>
      <c r="P112" s="165"/>
      <c r="Q112" s="194" t="s">
        <v>284</v>
      </c>
      <c r="R112" s="40"/>
      <c r="S112" s="142"/>
      <c r="T112" s="40"/>
      <c r="U112" s="145">
        <f>N112-A112</f>
        <v>1.3129680725265871</v>
      </c>
    </row>
    <row r="113" spans="1:21" x14ac:dyDescent="0.25">
      <c r="A113" s="115">
        <v>5294</v>
      </c>
      <c r="B113" s="41" t="s">
        <v>111</v>
      </c>
      <c r="C113" s="18" t="s">
        <v>24</v>
      </c>
      <c r="D113" s="149"/>
      <c r="E113" s="149">
        <v>1417</v>
      </c>
      <c r="F113" s="149"/>
      <c r="G113" s="149"/>
      <c r="H113" s="202"/>
      <c r="I113" s="149">
        <v>1585</v>
      </c>
      <c r="J113" s="149"/>
      <c r="K113" s="149">
        <v>761</v>
      </c>
      <c r="L113" s="149"/>
      <c r="M113" s="149"/>
      <c r="N113" s="149">
        <f>IF(SUM(D113:M113)=0,"",SUM(D113:M113))</f>
        <v>3763</v>
      </c>
      <c r="O113" s="20"/>
      <c r="P113" s="24"/>
      <c r="Q113" s="41" t="s">
        <v>111</v>
      </c>
      <c r="R113" s="40"/>
      <c r="S113" s="115"/>
      <c r="T113" s="40"/>
      <c r="U113" s="149"/>
    </row>
    <row r="114" spans="1:21" x14ac:dyDescent="0.25">
      <c r="A114" s="115">
        <v>32</v>
      </c>
      <c r="B114" s="136" t="s">
        <v>112</v>
      </c>
      <c r="C114" s="23" t="s">
        <v>26</v>
      </c>
      <c r="D114" s="149"/>
      <c r="E114" s="149">
        <v>8</v>
      </c>
      <c r="F114" s="149"/>
      <c r="G114" s="149"/>
      <c r="H114" s="202"/>
      <c r="I114" s="149">
        <v>9</v>
      </c>
      <c r="J114" s="149"/>
      <c r="K114" s="149">
        <v>5</v>
      </c>
      <c r="L114" s="149"/>
      <c r="M114" s="149"/>
      <c r="N114" s="149">
        <f>IF(SUM(D114:M114)=0,"",SUM(D114:M114))</f>
        <v>22</v>
      </c>
      <c r="O114" s="117">
        <f>IF(COUNTA(D114:M114)=0,"",COUNTA(D114:M114))</f>
        <v>3</v>
      </c>
      <c r="P114" s="217" t="s">
        <v>393</v>
      </c>
      <c r="Q114" s="32" t="s">
        <v>112</v>
      </c>
      <c r="R114" s="40"/>
      <c r="S114" s="115"/>
      <c r="T114" s="40"/>
      <c r="U114" s="149"/>
    </row>
    <row r="115" spans="1:21" x14ac:dyDescent="0.25">
      <c r="A115" s="142">
        <f>A113/A114</f>
        <v>165.4375</v>
      </c>
      <c r="B115" s="137" t="s">
        <v>113</v>
      </c>
      <c r="C115" s="23" t="s">
        <v>28</v>
      </c>
      <c r="D115" s="142"/>
      <c r="E115" s="145">
        <f t="shared" ref="E115" si="36">IF(E114=0,"",(E113/E114))</f>
        <v>177.125</v>
      </c>
      <c r="F115" s="142"/>
      <c r="G115" s="145"/>
      <c r="H115" s="200"/>
      <c r="I115" s="145">
        <f t="shared" ref="I115" si="37">IF(I114=0,"",(I113/I114))</f>
        <v>176.11111111111111</v>
      </c>
      <c r="J115" s="142"/>
      <c r="K115" s="145">
        <f t="shared" ref="K115" si="38">IF(K114=0,"",(K113/K114))</f>
        <v>152.19999999999999</v>
      </c>
      <c r="L115" s="145"/>
      <c r="M115" s="145"/>
      <c r="N115" s="142">
        <f t="shared" ref="N115" si="39">IF(N113="","",N113/N114)</f>
        <v>171.04545454545453</v>
      </c>
      <c r="O115" s="26"/>
      <c r="P115" s="24"/>
      <c r="Q115" s="137" t="s">
        <v>113</v>
      </c>
      <c r="R115" s="40"/>
      <c r="S115" s="142"/>
      <c r="T115" s="40"/>
      <c r="U115" s="145">
        <f>N115-A115</f>
        <v>5.6079545454545325</v>
      </c>
    </row>
    <row r="116" spans="1:21" x14ac:dyDescent="0.25">
      <c r="A116" s="143">
        <v>0</v>
      </c>
      <c r="B116" s="38" t="s">
        <v>258</v>
      </c>
      <c r="C116" s="18" t="s">
        <v>24</v>
      </c>
      <c r="D116" s="154"/>
      <c r="E116" s="149"/>
      <c r="F116" s="149"/>
      <c r="G116" s="149"/>
      <c r="H116" s="202"/>
      <c r="I116" s="149"/>
      <c r="J116" s="149"/>
      <c r="K116" s="149"/>
      <c r="L116" s="149"/>
      <c r="M116" s="149"/>
      <c r="N116" s="149" t="str">
        <f>IF(SUM(D116:M116)=0,"",SUM(D116:M116))</f>
        <v/>
      </c>
      <c r="O116" s="20"/>
      <c r="P116" s="24"/>
      <c r="Q116" s="38" t="s">
        <v>258</v>
      </c>
      <c r="R116" s="40"/>
      <c r="S116" s="143"/>
      <c r="T116" s="40"/>
      <c r="U116" s="154"/>
    </row>
    <row r="117" spans="1:21" x14ac:dyDescent="0.25">
      <c r="A117" s="172"/>
      <c r="B117" s="38" t="s">
        <v>259</v>
      </c>
      <c r="C117" s="23" t="s">
        <v>26</v>
      </c>
      <c r="D117" s="154"/>
      <c r="E117" s="154"/>
      <c r="F117" s="172"/>
      <c r="G117" s="154"/>
      <c r="H117" s="201"/>
      <c r="I117" s="154"/>
      <c r="J117" s="172"/>
      <c r="K117" s="154"/>
      <c r="L117" s="154"/>
      <c r="M117" s="154"/>
      <c r="N117" s="149" t="str">
        <f>IF(SUM(D117:M117)=0,"",SUM(D117:M117))</f>
        <v/>
      </c>
      <c r="O117" s="117" t="str">
        <f>IF(COUNTA(D117:M117)=0,"",COUNTA(D117:M117))</f>
        <v/>
      </c>
      <c r="P117" s="165"/>
      <c r="Q117" s="38" t="s">
        <v>259</v>
      </c>
      <c r="R117" s="40"/>
      <c r="S117" s="143"/>
      <c r="T117" s="40"/>
      <c r="U117" s="154"/>
    </row>
    <row r="118" spans="1:21" x14ac:dyDescent="0.25">
      <c r="A118" s="142"/>
      <c r="B118" s="139" t="s">
        <v>260</v>
      </c>
      <c r="C118" s="23" t="s">
        <v>28</v>
      </c>
      <c r="D118" s="145"/>
      <c r="E118" s="145"/>
      <c r="F118" s="142"/>
      <c r="G118" s="145"/>
      <c r="H118" s="200"/>
      <c r="I118" s="145"/>
      <c r="J118" s="142"/>
      <c r="K118" s="145"/>
      <c r="L118" s="145"/>
      <c r="M118" s="145"/>
      <c r="N118" s="142" t="str">
        <f t="shared" ref="N118" si="40">IF(N116="","",N116/N117)</f>
        <v/>
      </c>
      <c r="O118" s="26"/>
      <c r="P118" s="24"/>
      <c r="Q118" s="139" t="s">
        <v>260</v>
      </c>
      <c r="R118" s="40"/>
      <c r="S118" s="142"/>
      <c r="T118" s="40"/>
      <c r="U118" s="145"/>
    </row>
    <row r="119" spans="1:21" x14ac:dyDescent="0.25">
      <c r="A119" s="143">
        <v>0</v>
      </c>
      <c r="B119" s="38" t="s">
        <v>255</v>
      </c>
      <c r="C119" s="18" t="s">
        <v>24</v>
      </c>
      <c r="D119" s="154"/>
      <c r="E119" s="154"/>
      <c r="F119" s="172"/>
      <c r="G119" s="154"/>
      <c r="H119" s="201"/>
      <c r="I119" s="154"/>
      <c r="J119" s="172"/>
      <c r="K119" s="154"/>
      <c r="L119" s="154"/>
      <c r="M119" s="154"/>
      <c r="N119" s="149" t="str">
        <f>IF(SUM(D119:M119)=0,"",SUM(D119:M119))</f>
        <v/>
      </c>
      <c r="O119" s="20"/>
      <c r="P119" s="24"/>
      <c r="Q119" s="38" t="s">
        <v>255</v>
      </c>
      <c r="R119" s="40"/>
      <c r="S119" s="143"/>
      <c r="T119" s="40"/>
      <c r="U119" s="154"/>
    </row>
    <row r="120" spans="1:21" x14ac:dyDescent="0.25">
      <c r="A120" s="172" t="s">
        <v>278</v>
      </c>
      <c r="B120" s="38" t="s">
        <v>256</v>
      </c>
      <c r="C120" s="23" t="s">
        <v>26</v>
      </c>
      <c r="D120" s="154"/>
      <c r="E120" s="154"/>
      <c r="F120" s="172"/>
      <c r="G120" s="154"/>
      <c r="H120" s="201"/>
      <c r="I120" s="154"/>
      <c r="J120" s="172"/>
      <c r="K120" s="154"/>
      <c r="L120" s="154"/>
      <c r="M120" s="154"/>
      <c r="N120" s="149" t="str">
        <f>IF(SUM(D120:M120)=0,"",SUM(D120:M120))</f>
        <v/>
      </c>
      <c r="O120" s="117" t="str">
        <f>IF(COUNTA(D120:M120)=0,"",COUNTA(D120:M120))</f>
        <v/>
      </c>
      <c r="P120" s="24"/>
      <c r="Q120" s="38" t="s">
        <v>256</v>
      </c>
      <c r="R120" s="40"/>
      <c r="S120" s="172"/>
      <c r="T120" s="40"/>
      <c r="U120" s="154"/>
    </row>
    <row r="121" spans="1:21" x14ac:dyDescent="0.25">
      <c r="A121" s="142" t="s">
        <v>278</v>
      </c>
      <c r="B121" s="139" t="s">
        <v>257</v>
      </c>
      <c r="C121" s="23" t="s">
        <v>28</v>
      </c>
      <c r="D121" s="145"/>
      <c r="E121" s="145"/>
      <c r="F121" s="142"/>
      <c r="G121" s="145"/>
      <c r="H121" s="200"/>
      <c r="I121" s="145"/>
      <c r="J121" s="142"/>
      <c r="K121" s="145"/>
      <c r="L121" s="145"/>
      <c r="M121" s="145"/>
      <c r="N121" s="142" t="str">
        <f t="shared" ref="N121" si="41">IF(N119="","",N119/N120)</f>
        <v/>
      </c>
      <c r="O121" s="26"/>
      <c r="P121" s="24"/>
      <c r="Q121" s="139" t="s">
        <v>257</v>
      </c>
      <c r="R121" s="40"/>
      <c r="S121" s="142"/>
      <c r="T121" s="40"/>
      <c r="U121" s="145"/>
    </row>
    <row r="122" spans="1:21" x14ac:dyDescent="0.25">
      <c r="A122" s="143">
        <v>0</v>
      </c>
      <c r="B122" s="38" t="s">
        <v>114</v>
      </c>
      <c r="C122" s="18" t="s">
        <v>24</v>
      </c>
      <c r="D122" s="154"/>
      <c r="E122" s="149"/>
      <c r="F122" s="149"/>
      <c r="G122" s="149"/>
      <c r="H122" s="202">
        <v>1141</v>
      </c>
      <c r="I122" s="149"/>
      <c r="J122" s="149"/>
      <c r="K122" s="149"/>
      <c r="L122" s="149"/>
      <c r="M122" s="149"/>
      <c r="N122" s="149">
        <f>IF(SUM(D122:M122)=0,"",SUM(D122:M122))</f>
        <v>1141</v>
      </c>
      <c r="O122" s="20"/>
      <c r="P122" s="24"/>
      <c r="Q122" s="38" t="s">
        <v>114</v>
      </c>
      <c r="R122" s="40"/>
      <c r="S122" s="143"/>
      <c r="T122" s="40"/>
      <c r="U122" s="154" t="s">
        <v>115</v>
      </c>
    </row>
    <row r="123" spans="1:21" x14ac:dyDescent="0.25">
      <c r="A123" s="143"/>
      <c r="B123" s="138" t="s">
        <v>116</v>
      </c>
      <c r="C123" s="23" t="s">
        <v>26</v>
      </c>
      <c r="D123" s="154"/>
      <c r="E123" s="149"/>
      <c r="F123" s="149"/>
      <c r="G123" s="149"/>
      <c r="H123" s="202">
        <v>8</v>
      </c>
      <c r="I123" s="149"/>
      <c r="J123" s="149"/>
      <c r="K123" s="149"/>
      <c r="L123" s="149"/>
      <c r="M123" s="149"/>
      <c r="N123" s="149">
        <f>IF(SUM(D123:M123)=0,"",SUM(D123:M123))</f>
        <v>8</v>
      </c>
      <c r="O123" s="117">
        <f>IF(COUNTA(D123:M123)=0,"",COUNTA(D123:M123))</f>
        <v>1</v>
      </c>
      <c r="P123" s="165" t="s">
        <v>344</v>
      </c>
      <c r="Q123" s="28" t="s">
        <v>116</v>
      </c>
      <c r="R123" s="40"/>
      <c r="S123" s="143"/>
      <c r="T123" s="40"/>
      <c r="U123" s="154"/>
    </row>
    <row r="124" spans="1:21" x14ac:dyDescent="0.25">
      <c r="A124" s="142"/>
      <c r="B124" s="139" t="s">
        <v>117</v>
      </c>
      <c r="C124" s="23" t="s">
        <v>28</v>
      </c>
      <c r="D124" s="145"/>
      <c r="E124" s="145"/>
      <c r="F124" s="145"/>
      <c r="G124" s="145"/>
      <c r="H124" s="145">
        <f t="shared" ref="H124" si="42">IF(H123=0,"",(H122/H123))</f>
        <v>142.625</v>
      </c>
      <c r="I124" s="145"/>
      <c r="J124" s="145"/>
      <c r="K124" s="145"/>
      <c r="L124" s="145"/>
      <c r="M124" s="145"/>
      <c r="N124" s="142">
        <f t="shared" ref="N124" si="43">IF(N122="","",N122/N123)</f>
        <v>142.625</v>
      </c>
      <c r="O124" s="26"/>
      <c r="P124" s="42"/>
      <c r="Q124" s="139" t="s">
        <v>117</v>
      </c>
      <c r="R124" s="40"/>
      <c r="S124" s="142"/>
      <c r="T124" s="40"/>
      <c r="U124" s="145"/>
    </row>
    <row r="125" spans="1:21" x14ac:dyDescent="0.25">
      <c r="A125" s="172">
        <v>0</v>
      </c>
      <c r="B125" s="38" t="s">
        <v>300</v>
      </c>
      <c r="C125" s="18" t="s">
        <v>24</v>
      </c>
      <c r="D125" s="154"/>
      <c r="E125" s="154"/>
      <c r="F125" s="154"/>
      <c r="G125" s="154"/>
      <c r="H125" s="201"/>
      <c r="I125" s="154"/>
      <c r="J125" s="154"/>
      <c r="K125" s="154"/>
      <c r="L125" s="154"/>
      <c r="M125" s="154"/>
      <c r="N125" s="172"/>
      <c r="O125" s="20"/>
      <c r="P125" s="43"/>
      <c r="Q125" s="38" t="s">
        <v>300</v>
      </c>
      <c r="R125" s="40"/>
      <c r="S125" s="172"/>
      <c r="T125" s="40"/>
      <c r="U125" s="154"/>
    </row>
    <row r="126" spans="1:21" x14ac:dyDescent="0.25">
      <c r="A126" s="172"/>
      <c r="B126" s="138" t="s">
        <v>41</v>
      </c>
      <c r="C126" s="23" t="s">
        <v>26</v>
      </c>
      <c r="D126" s="154"/>
      <c r="E126" s="154"/>
      <c r="F126" s="154"/>
      <c r="G126" s="154"/>
      <c r="H126" s="201"/>
      <c r="I126" s="154"/>
      <c r="J126" s="154"/>
      <c r="K126" s="154"/>
      <c r="L126" s="154"/>
      <c r="M126" s="154"/>
      <c r="N126" s="172"/>
      <c r="O126" s="20"/>
      <c r="P126" s="43"/>
      <c r="Q126" s="138" t="s">
        <v>41</v>
      </c>
      <c r="R126" s="40"/>
      <c r="S126" s="172"/>
      <c r="T126" s="40"/>
      <c r="U126" s="154"/>
    </row>
    <row r="127" spans="1:21" x14ac:dyDescent="0.25">
      <c r="A127" s="142"/>
      <c r="B127" s="139" t="s">
        <v>302</v>
      </c>
      <c r="C127" s="23" t="s">
        <v>28</v>
      </c>
      <c r="D127" s="145"/>
      <c r="E127" s="145"/>
      <c r="F127" s="145"/>
      <c r="G127" s="145"/>
      <c r="H127" s="200"/>
      <c r="I127" s="145"/>
      <c r="J127" s="145"/>
      <c r="K127" s="145"/>
      <c r="L127" s="145"/>
      <c r="M127" s="145"/>
      <c r="N127" s="142"/>
      <c r="O127" s="26"/>
      <c r="P127" s="43"/>
      <c r="Q127" s="139" t="s">
        <v>302</v>
      </c>
      <c r="R127" s="40"/>
      <c r="S127" s="142"/>
      <c r="T127" s="40"/>
      <c r="U127" s="145"/>
    </row>
    <row r="128" spans="1:21" x14ac:dyDescent="0.25">
      <c r="A128" s="143">
        <v>2640</v>
      </c>
      <c r="B128" s="38" t="s">
        <v>118</v>
      </c>
      <c r="C128" s="18" t="s">
        <v>24</v>
      </c>
      <c r="D128" s="149"/>
      <c r="E128" s="149"/>
      <c r="F128" s="149"/>
      <c r="G128" s="149"/>
      <c r="H128" s="202"/>
      <c r="I128" s="149"/>
      <c r="J128" s="149"/>
      <c r="K128" s="149"/>
      <c r="L128" s="149"/>
      <c r="M128" s="149"/>
      <c r="N128" s="149" t="str">
        <f>IF(SUM(D128:M128)=0,"",SUM(D128:M128))</f>
        <v/>
      </c>
      <c r="O128" s="20"/>
      <c r="P128" s="24"/>
      <c r="Q128" s="38" t="s">
        <v>118</v>
      </c>
      <c r="R128" s="40"/>
      <c r="S128" s="143"/>
      <c r="T128" s="40"/>
      <c r="U128" s="149"/>
    </row>
    <row r="129" spans="1:21" x14ac:dyDescent="0.25">
      <c r="A129" s="143">
        <v>15</v>
      </c>
      <c r="B129" s="138" t="s">
        <v>30</v>
      </c>
      <c r="C129" s="23" t="s">
        <v>26</v>
      </c>
      <c r="D129" s="149"/>
      <c r="E129" s="149"/>
      <c r="F129" s="149"/>
      <c r="G129" s="149"/>
      <c r="H129" s="202"/>
      <c r="I129" s="149"/>
      <c r="J129" s="149"/>
      <c r="K129" s="149"/>
      <c r="L129" s="149"/>
      <c r="M129" s="149"/>
      <c r="N129" s="149" t="str">
        <f>IF(SUM(D129:M129)=0,"",SUM(D129:M129))</f>
        <v/>
      </c>
      <c r="O129" s="117" t="str">
        <f>IF(COUNTA(D129:M129)=0,"",COUNTA(D129:M129))</f>
        <v/>
      </c>
      <c r="P129" s="165"/>
      <c r="Q129" s="28" t="s">
        <v>30</v>
      </c>
      <c r="R129" s="40"/>
      <c r="S129" s="143"/>
      <c r="T129" s="40"/>
      <c r="U129" s="149"/>
    </row>
    <row r="130" spans="1:21" x14ac:dyDescent="0.25">
      <c r="A130" s="142">
        <f>A128/A129</f>
        <v>176</v>
      </c>
      <c r="B130" s="139" t="s">
        <v>119</v>
      </c>
      <c r="C130" s="23" t="s">
        <v>28</v>
      </c>
      <c r="D130" s="142"/>
      <c r="E130" s="145"/>
      <c r="F130" s="145"/>
      <c r="G130" s="145"/>
      <c r="H130" s="200"/>
      <c r="I130" s="145"/>
      <c r="J130" s="145"/>
      <c r="K130" s="145"/>
      <c r="L130" s="145"/>
      <c r="M130" s="145"/>
      <c r="N130" s="142" t="str">
        <f t="shared" ref="N130" si="44">IF(N128="","",N128/N129)</f>
        <v/>
      </c>
      <c r="O130" s="26"/>
      <c r="P130" s="165"/>
      <c r="Q130" s="139" t="s">
        <v>119</v>
      </c>
      <c r="R130" s="40"/>
      <c r="S130" s="142"/>
      <c r="T130" s="40"/>
      <c r="U130" s="145"/>
    </row>
    <row r="131" spans="1:21" x14ac:dyDescent="0.25">
      <c r="A131" s="143">
        <v>0</v>
      </c>
      <c r="B131" s="38" t="s">
        <v>120</v>
      </c>
      <c r="C131" s="18" t="s">
        <v>24</v>
      </c>
      <c r="D131" s="154"/>
      <c r="E131" s="154"/>
      <c r="F131" s="154"/>
      <c r="G131" s="154"/>
      <c r="H131" s="201"/>
      <c r="I131" s="154"/>
      <c r="J131" s="154"/>
      <c r="K131" s="154"/>
      <c r="L131" s="154"/>
      <c r="M131" s="154"/>
      <c r="N131" s="149" t="str">
        <f>IF(SUM(D131:M131)=0,"",SUM(D131:M131))</f>
        <v/>
      </c>
      <c r="O131" s="20"/>
      <c r="P131" s="29"/>
      <c r="Q131" s="36" t="s">
        <v>120</v>
      </c>
      <c r="R131" s="40"/>
      <c r="S131" s="143"/>
      <c r="T131" s="40"/>
      <c r="U131" s="154"/>
    </row>
    <row r="132" spans="1:21" x14ac:dyDescent="0.25">
      <c r="A132" s="143"/>
      <c r="B132" s="138" t="s">
        <v>121</v>
      </c>
      <c r="C132" s="23" t="s">
        <v>26</v>
      </c>
      <c r="D132" s="154"/>
      <c r="E132" s="154"/>
      <c r="F132" s="154"/>
      <c r="G132" s="154"/>
      <c r="H132" s="201"/>
      <c r="I132" s="154"/>
      <c r="J132" s="154"/>
      <c r="K132" s="154"/>
      <c r="L132" s="154"/>
      <c r="M132" s="154"/>
      <c r="N132" s="149" t="str">
        <f>IF(SUM(D132:M132)=0,"",SUM(D132:M132))</f>
        <v/>
      </c>
      <c r="O132" s="117" t="str">
        <f>IF(COUNTA(D132:M132)=0,"",COUNTA(D132:M132))</f>
        <v/>
      </c>
      <c r="P132" s="165"/>
      <c r="Q132" s="28" t="s">
        <v>121</v>
      </c>
      <c r="R132" s="40"/>
      <c r="S132" s="143"/>
      <c r="T132" s="40"/>
      <c r="U132" s="154"/>
    </row>
    <row r="133" spans="1:21" x14ac:dyDescent="0.25">
      <c r="A133" s="142"/>
      <c r="B133" s="139" t="s">
        <v>122</v>
      </c>
      <c r="C133" s="23" t="s">
        <v>28</v>
      </c>
      <c r="D133" s="145"/>
      <c r="E133" s="145"/>
      <c r="F133" s="145"/>
      <c r="G133" s="145"/>
      <c r="H133" s="200"/>
      <c r="I133" s="145"/>
      <c r="J133" s="145"/>
      <c r="K133" s="145"/>
      <c r="L133" s="145"/>
      <c r="M133" s="145"/>
      <c r="N133" s="142" t="str">
        <f t="shared" ref="N133" si="45">IF(N131="","",N131/N132)</f>
        <v/>
      </c>
      <c r="O133" s="26"/>
      <c r="P133" s="24"/>
      <c r="Q133" s="139" t="s">
        <v>122</v>
      </c>
      <c r="R133" s="40"/>
      <c r="S133" s="142"/>
      <c r="T133" s="40"/>
      <c r="U133" s="145"/>
    </row>
    <row r="134" spans="1:21" x14ac:dyDescent="0.25">
      <c r="A134" s="143">
        <v>0</v>
      </c>
      <c r="B134" s="44" t="s">
        <v>123</v>
      </c>
      <c r="C134" s="18" t="s">
        <v>24</v>
      </c>
      <c r="D134" s="154"/>
      <c r="E134" s="154"/>
      <c r="F134" s="154"/>
      <c r="G134" s="154"/>
      <c r="H134" s="201"/>
      <c r="I134" s="154"/>
      <c r="J134" s="154"/>
      <c r="K134" s="154"/>
      <c r="L134" s="154"/>
      <c r="M134" s="154"/>
      <c r="N134" s="149" t="str">
        <f>IF(SUM(D134:M134)=0,"",SUM(D134:M134))</f>
        <v/>
      </c>
      <c r="O134" s="20"/>
      <c r="P134" s="29"/>
      <c r="Q134" s="44" t="s">
        <v>123</v>
      </c>
      <c r="R134" s="40"/>
      <c r="S134" s="143"/>
      <c r="T134" s="40"/>
      <c r="U134" s="159"/>
    </row>
    <row r="135" spans="1:21" x14ac:dyDescent="0.25">
      <c r="A135" s="143"/>
      <c r="B135" s="136" t="s">
        <v>81</v>
      </c>
      <c r="C135" s="23" t="s">
        <v>26</v>
      </c>
      <c r="D135" s="154"/>
      <c r="E135" s="154"/>
      <c r="F135" s="154"/>
      <c r="G135" s="154"/>
      <c r="H135" s="201"/>
      <c r="I135" s="154"/>
      <c r="J135" s="154"/>
      <c r="K135" s="154"/>
      <c r="L135" s="154"/>
      <c r="M135" s="154"/>
      <c r="N135" s="149" t="str">
        <f>IF(SUM(D135:M135)=0,"",SUM(D135:M135))</f>
        <v/>
      </c>
      <c r="O135" s="117" t="str">
        <f>IF(COUNTA(D135:M135)=0,"",COUNTA(D135:M135))</f>
        <v/>
      </c>
      <c r="P135" s="165"/>
      <c r="Q135" s="32" t="s">
        <v>81</v>
      </c>
      <c r="R135" s="40"/>
      <c r="S135" s="143"/>
      <c r="T135" s="40"/>
      <c r="U135" s="154"/>
    </row>
    <row r="136" spans="1:21" x14ac:dyDescent="0.25">
      <c r="A136" s="142"/>
      <c r="B136" s="137" t="s">
        <v>124</v>
      </c>
      <c r="C136" s="23" t="s">
        <v>28</v>
      </c>
      <c r="D136" s="154"/>
      <c r="E136" s="154"/>
      <c r="F136" s="154"/>
      <c r="G136" s="154"/>
      <c r="H136" s="201"/>
      <c r="I136" s="154"/>
      <c r="J136" s="154"/>
      <c r="K136" s="154"/>
      <c r="L136" s="154"/>
      <c r="M136" s="154"/>
      <c r="N136" s="142" t="str">
        <f t="shared" ref="N136" si="46">IF(N134="","",N134/N135)</f>
        <v/>
      </c>
      <c r="O136" s="26"/>
      <c r="P136" s="29"/>
      <c r="Q136" s="137" t="s">
        <v>124</v>
      </c>
      <c r="R136" s="40"/>
      <c r="S136" s="142"/>
      <c r="T136" s="40"/>
      <c r="U136" s="145"/>
    </row>
    <row r="137" spans="1:21" x14ac:dyDescent="0.25">
      <c r="A137" s="144">
        <v>331455</v>
      </c>
      <c r="B137" s="45"/>
      <c r="C137" s="23" t="s">
        <v>24</v>
      </c>
      <c r="D137" s="144">
        <f>D11+D14+D17+D20+D23+D26+D29+D32+D35+D38+D41+D44+D47+D50+D53+D56+D59+D62+D65+D68+D71+D74+D80+D83+D86+D89+D92+D95+D98+D101+D104+D107+D113+D119+D122+D128+D131+D134</f>
        <v>10542</v>
      </c>
      <c r="E137" s="144">
        <f>E11+E14+E17+E20+E23+E26+E29+E32+E35+E38+E41+E44+E47+E50+E53+E56+E59+E62+E65+E68+E71+E74+E77+E80+E83+E86+E89+E92+E95+E98+E101+E104+E107+E110+E113+E119+E122+E128+E131+E134</f>
        <v>12820</v>
      </c>
      <c r="F137" s="144">
        <f t="shared" ref="F137" si="47">F11+F14+F17+F20+F23+F26+F29+F32+F35+F38+F41+F44+F47+F50+F53+F56+F59+F62+F65+F68+F71+F74+F77+F80+F83+F86+F89+F92+F95+F98+F101+F104+F107+F110+F113+F119+F122+F128+F131+F134</f>
        <v>2814</v>
      </c>
      <c r="G137" s="144">
        <f>G11+G14+G17+G20+G23+G26+G29+G32+G35+G38+G41+G44+G47+G50+G53+G56+G59+G62+G65+G68+G71+G74+G77+G80+G83+G86+G89+G92+G95+G98+G101+G104+G107+G110+G113+G119+G122+G128+G131+G134</f>
        <v>7527</v>
      </c>
      <c r="H137" s="144">
        <f t="shared" ref="H137:M137" si="48">H11+H14+H17+H20+H23+H26+H29+H32+H35+H38+H41+H44+H47+H50+H53+H56+H59+H62+H65+H68+H71+H74+H77+H80+H83+H86+H89+H92+H95+H98+H101+H104+H107+H110+H113+H119+H122+H128+H131+H134</f>
        <v>7309</v>
      </c>
      <c r="I137" s="144">
        <f t="shared" si="48"/>
        <v>9550</v>
      </c>
      <c r="J137" s="144">
        <f t="shared" si="48"/>
        <v>9454</v>
      </c>
      <c r="K137" s="144">
        <f t="shared" si="48"/>
        <v>7589</v>
      </c>
      <c r="L137" s="144">
        <f t="shared" si="48"/>
        <v>4468</v>
      </c>
      <c r="M137" s="144">
        <f t="shared" si="48"/>
        <v>0</v>
      </c>
      <c r="N137" s="144">
        <f>SUM(D137:M137)</f>
        <v>72073</v>
      </c>
      <c r="O137" s="150"/>
      <c r="P137" s="46"/>
      <c r="Q137" s="45"/>
      <c r="R137" s="46"/>
      <c r="S137" s="144">
        <f>S11+S14+S17+S20+S23+S26+S29+S32+S35+S38+S41+S44+S47+S50+S53+S56+S59+S62+S65+S68+S71+S74+S80+S83+S86+S89+S92+S95+S98+S101+S104+S107+S110+S113+S116+S119+S122+S128+S131+S134</f>
        <v>0</v>
      </c>
      <c r="T137" s="46"/>
      <c r="U137" s="46"/>
    </row>
    <row r="138" spans="1:21" x14ac:dyDescent="0.25">
      <c r="A138" s="143">
        <v>1946</v>
      </c>
      <c r="B138" s="47"/>
      <c r="C138" s="48" t="s">
        <v>26</v>
      </c>
      <c r="D138" s="143">
        <f>D12+D15+D18+D21+D24+D27+D30+D33+D36+D39+D42+D45+D48+D51+D54+D57+D60+D63+D66+D69+D72+D75+D81+D84+D87+D90+D93+D96+D99+D102+D105+D108+D114+D120+D123+D129+D132+D135</f>
        <v>60</v>
      </c>
      <c r="E138" s="143">
        <f>E12+E15+E18+E21+E24+E27+E30+E33+E36+E39+E42+E45+E48+E51+E54+E57+E60+E63+E66+E69+E72+E75+E81+E84+E87+E90+E93+E96+E99+E102+E105+E108+E111+E114+E120+E123+E129+E132+E135</f>
        <v>72</v>
      </c>
      <c r="F138" s="143">
        <f t="shared" ref="F138:M138" si="49">F12+F15+F18+F21+F24+F27+F30+F33+F36+F39+F42+F45+F48+F51+F54+F57+F60+F63+F66+F69+F72+F75+F81+F84+F87+F90+F93+F96+F99+F102+F105+F108+F111+F114+F120+F123+F129+F132+F135</f>
        <v>15</v>
      </c>
      <c r="G138" s="143">
        <f t="shared" si="49"/>
        <v>44</v>
      </c>
      <c r="H138" s="143">
        <f t="shared" si="49"/>
        <v>48</v>
      </c>
      <c r="I138" s="143">
        <f t="shared" si="49"/>
        <v>54</v>
      </c>
      <c r="J138" s="143">
        <f t="shared" si="49"/>
        <v>54</v>
      </c>
      <c r="K138" s="143">
        <f t="shared" si="49"/>
        <v>44</v>
      </c>
      <c r="L138" s="143">
        <f t="shared" si="49"/>
        <v>28</v>
      </c>
      <c r="M138" s="143">
        <f t="shared" si="49"/>
        <v>0</v>
      </c>
      <c r="N138" s="143">
        <f>SUM(D138:M138)</f>
        <v>419</v>
      </c>
      <c r="O138" s="54">
        <f>SUM(O12:O135)</f>
        <v>44</v>
      </c>
      <c r="P138" s="46"/>
      <c r="Q138" s="47"/>
      <c r="R138" s="46"/>
      <c r="S138" s="143">
        <f>S12+S15+S18+S21+S24+S27+S30+S33+S36+S39+S42+S45+S48+S51+S54+S57+S60+S63+S66+S69+S72+S75+S81+S84+S87+S90+S93+S96+S99+S102+S105+S108+S111+S114+S117+S120+S123+S129+S132+S135</f>
        <v>0</v>
      </c>
      <c r="T138" s="46"/>
      <c r="U138" s="46"/>
    </row>
    <row r="139" spans="1:21" x14ac:dyDescent="0.25">
      <c r="A139" s="142">
        <f>A137/A138</f>
        <v>170.32631038026722</v>
      </c>
      <c r="B139" s="45"/>
      <c r="C139" s="23" t="s">
        <v>28</v>
      </c>
      <c r="D139" s="145">
        <f>IF(D138=0,"",(D137/D138))</f>
        <v>175.7</v>
      </c>
      <c r="E139" s="145">
        <f t="shared" ref="E139:I139" si="50">IF(E138=0,"",(E137/E138))</f>
        <v>178.05555555555554</v>
      </c>
      <c r="F139" s="145">
        <f t="shared" si="50"/>
        <v>187.6</v>
      </c>
      <c r="G139" s="145">
        <f t="shared" si="50"/>
        <v>171.06818181818181</v>
      </c>
      <c r="H139" s="200">
        <f t="shared" ref="H139" si="51">IF(H138=0,"",(H137/H138))</f>
        <v>152.27083333333334</v>
      </c>
      <c r="I139" s="145">
        <f t="shared" si="50"/>
        <v>176.85185185185185</v>
      </c>
      <c r="J139" s="145">
        <f t="shared" ref="J139" si="52">IF(J138=0,"",(J137/J138))</f>
        <v>175.07407407407408</v>
      </c>
      <c r="K139" s="145">
        <f t="shared" ref="K139:L139" si="53">IF(K138=0,"",(K137/K138))</f>
        <v>172.47727272727272</v>
      </c>
      <c r="L139" s="145">
        <f t="shared" si="53"/>
        <v>159.57142857142858</v>
      </c>
      <c r="M139" s="145" t="str">
        <f t="shared" ref="M139" si="54">IF(M138=0,"",(M137/M138))</f>
        <v/>
      </c>
      <c r="N139" s="49">
        <f>N137/N138</f>
        <v>172.01193317422434</v>
      </c>
      <c r="O139" s="50"/>
      <c r="P139" s="51"/>
      <c r="Q139" s="45"/>
      <c r="R139" s="51"/>
      <c r="S139" s="145" t="str">
        <f>IF(S138=0,"",(S137/S138))</f>
        <v/>
      </c>
      <c r="T139" s="51"/>
      <c r="U139" s="51"/>
    </row>
    <row r="140" spans="1:21" x14ac:dyDescent="0.25"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O140" s="52"/>
      <c r="P140" s="222" t="s">
        <v>245</v>
      </c>
      <c r="Q140" s="160">
        <f>COUNTA(Q10:Q136)/3</f>
        <v>42</v>
      </c>
    </row>
    <row r="141" spans="1:21" x14ac:dyDescent="0.25">
      <c r="A141" s="53"/>
      <c r="B141" s="33" t="s">
        <v>125</v>
      </c>
      <c r="D141" s="64">
        <f t="shared" ref="D141:M141" si="55">COUNTA(D11:D136)/3</f>
        <v>4</v>
      </c>
      <c r="E141" s="64">
        <f t="shared" si="55"/>
        <v>9</v>
      </c>
      <c r="F141" s="64">
        <f t="shared" si="55"/>
        <v>1</v>
      </c>
      <c r="G141" s="64">
        <f t="shared" si="55"/>
        <v>4</v>
      </c>
      <c r="H141" s="64">
        <f t="shared" si="55"/>
        <v>6</v>
      </c>
      <c r="I141" s="64">
        <f t="shared" si="55"/>
        <v>6</v>
      </c>
      <c r="J141" s="64">
        <f t="shared" si="55"/>
        <v>5</v>
      </c>
      <c r="K141" s="64">
        <f t="shared" si="55"/>
        <v>5</v>
      </c>
      <c r="L141" s="64">
        <f t="shared" si="55"/>
        <v>4</v>
      </c>
      <c r="M141" s="64">
        <f t="shared" si="55"/>
        <v>0</v>
      </c>
      <c r="N141" s="161">
        <f>SUM(D141:M141)</f>
        <v>44</v>
      </c>
      <c r="O141" s="8"/>
      <c r="Q141" s="55"/>
    </row>
  </sheetData>
  <mergeCells count="1">
    <mergeCell ref="N5:O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abSelected="1" topLeftCell="A27" workbookViewId="0">
      <selection activeCell="M48" sqref="M4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308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126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127</v>
      </c>
      <c r="B6" s="61" t="s">
        <v>128</v>
      </c>
      <c r="C6" s="61" t="s">
        <v>129</v>
      </c>
      <c r="D6" s="61" t="s">
        <v>130</v>
      </c>
      <c r="E6" s="61"/>
      <c r="F6" s="61" t="s">
        <v>131</v>
      </c>
      <c r="G6" s="70" t="s">
        <v>132</v>
      </c>
      <c r="H6" s="61" t="s">
        <v>133</v>
      </c>
      <c r="I6" s="61" t="s">
        <v>134</v>
      </c>
      <c r="J6" s="61" t="s">
        <v>135</v>
      </c>
      <c r="K6" s="61" t="s">
        <v>14</v>
      </c>
      <c r="L6" s="61" t="s">
        <v>18</v>
      </c>
      <c r="M6" s="71" t="s">
        <v>136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137</v>
      </c>
      <c r="H7" s="73" t="s">
        <v>138</v>
      </c>
      <c r="I7" s="72" t="s">
        <v>139</v>
      </c>
      <c r="J7" s="66">
        <v>2607</v>
      </c>
      <c r="K7" s="64">
        <v>15</v>
      </c>
      <c r="L7" s="67">
        <f t="shared" ref="L7:L50" si="0">J7/K7</f>
        <v>173.8</v>
      </c>
      <c r="M7" s="219" t="s">
        <v>314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137</v>
      </c>
      <c r="H8" s="73" t="s">
        <v>145</v>
      </c>
      <c r="I8" s="86" t="s">
        <v>139</v>
      </c>
      <c r="J8" s="66">
        <v>2851</v>
      </c>
      <c r="K8" s="64">
        <v>15</v>
      </c>
      <c r="L8" s="225">
        <f t="shared" si="0"/>
        <v>190.06666666666666</v>
      </c>
      <c r="M8" s="223" t="s">
        <v>314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137</v>
      </c>
      <c r="H9" s="73" t="s">
        <v>141</v>
      </c>
      <c r="I9" s="219" t="s">
        <v>139</v>
      </c>
      <c r="J9" s="66">
        <v>2773</v>
      </c>
      <c r="K9" s="64">
        <v>15</v>
      </c>
      <c r="L9" s="67">
        <f t="shared" si="0"/>
        <v>184.86666666666667</v>
      </c>
      <c r="M9" s="223" t="s">
        <v>314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137</v>
      </c>
      <c r="H10" s="197" t="s">
        <v>146</v>
      </c>
      <c r="I10" s="86"/>
      <c r="J10" s="66">
        <v>2311</v>
      </c>
      <c r="K10" s="64">
        <v>15</v>
      </c>
      <c r="L10" s="67">
        <f t="shared" si="0"/>
        <v>154.06666666666666</v>
      </c>
      <c r="M10" s="192" t="s">
        <v>315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320</v>
      </c>
      <c r="E11" s="65"/>
      <c r="F11" s="224" t="s">
        <v>326</v>
      </c>
      <c r="G11" s="65" t="s">
        <v>154</v>
      </c>
      <c r="H11" s="197" t="s">
        <v>151</v>
      </c>
      <c r="I11" s="224" t="s">
        <v>139</v>
      </c>
      <c r="J11" s="66">
        <v>1503</v>
      </c>
      <c r="K11" s="64">
        <v>8</v>
      </c>
      <c r="L11" s="67">
        <f t="shared" si="0"/>
        <v>187.875</v>
      </c>
      <c r="M11" s="232" t="s">
        <v>361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320</v>
      </c>
      <c r="E12" s="65"/>
      <c r="F12" s="226" t="s">
        <v>326</v>
      </c>
      <c r="G12" s="65" t="s">
        <v>154</v>
      </c>
      <c r="H12" s="197" t="s">
        <v>148</v>
      </c>
      <c r="I12" s="224" t="s">
        <v>139</v>
      </c>
      <c r="J12" s="66">
        <v>1378</v>
      </c>
      <c r="K12" s="64">
        <v>8</v>
      </c>
      <c r="L12" s="67">
        <f t="shared" si="0"/>
        <v>172.25</v>
      </c>
      <c r="M12" s="232" t="s">
        <v>361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320</v>
      </c>
      <c r="E13" s="65"/>
      <c r="F13" s="226" t="s">
        <v>326</v>
      </c>
      <c r="G13" s="65" t="s">
        <v>154</v>
      </c>
      <c r="H13" s="197" t="s">
        <v>147</v>
      </c>
      <c r="I13" s="224" t="s">
        <v>139</v>
      </c>
      <c r="J13" s="66">
        <v>1529</v>
      </c>
      <c r="K13" s="64">
        <v>8</v>
      </c>
      <c r="L13" s="225">
        <f t="shared" si="0"/>
        <v>191.125</v>
      </c>
      <c r="M13" s="232" t="s">
        <v>361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320</v>
      </c>
      <c r="E14" s="65"/>
      <c r="F14" s="226" t="s">
        <v>326</v>
      </c>
      <c r="G14" s="65" t="s">
        <v>154</v>
      </c>
      <c r="H14" s="197" t="s">
        <v>141</v>
      </c>
      <c r="I14" s="224" t="s">
        <v>319</v>
      </c>
      <c r="J14" s="66">
        <v>1483</v>
      </c>
      <c r="K14" s="64">
        <v>8</v>
      </c>
      <c r="L14" s="67">
        <f t="shared" si="0"/>
        <v>185.375</v>
      </c>
      <c r="M14" s="224" t="s">
        <v>249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320</v>
      </c>
      <c r="E15" s="65"/>
      <c r="F15" s="226" t="s">
        <v>326</v>
      </c>
      <c r="G15" s="65" t="s">
        <v>154</v>
      </c>
      <c r="H15" s="197" t="s">
        <v>316</v>
      </c>
      <c r="I15" s="224" t="s">
        <v>319</v>
      </c>
      <c r="J15" s="66">
        <v>1417</v>
      </c>
      <c r="K15" s="64">
        <v>8</v>
      </c>
      <c r="L15" s="67">
        <f t="shared" si="0"/>
        <v>177.125</v>
      </c>
      <c r="M15" s="224" t="s">
        <v>249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320</v>
      </c>
      <c r="E16" s="65"/>
      <c r="F16" s="226" t="s">
        <v>326</v>
      </c>
      <c r="G16" s="65" t="s">
        <v>154</v>
      </c>
      <c r="H16" s="73" t="s">
        <v>138</v>
      </c>
      <c r="I16" s="224" t="s">
        <v>318</v>
      </c>
      <c r="J16" s="66">
        <v>1395</v>
      </c>
      <c r="K16" s="64">
        <v>8</v>
      </c>
      <c r="L16" s="67">
        <f t="shared" si="0"/>
        <v>174.375</v>
      </c>
      <c r="M16" s="224" t="s">
        <v>321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320</v>
      </c>
      <c r="E17" s="65"/>
      <c r="F17" s="226" t="s">
        <v>326</v>
      </c>
      <c r="G17" s="65" t="s">
        <v>154</v>
      </c>
      <c r="H17" s="73" t="s">
        <v>145</v>
      </c>
      <c r="I17" s="224" t="s">
        <v>318</v>
      </c>
      <c r="J17" s="66">
        <v>1422</v>
      </c>
      <c r="K17" s="64">
        <v>8</v>
      </c>
      <c r="L17" s="67">
        <f t="shared" si="0"/>
        <v>177.75</v>
      </c>
      <c r="M17" s="224" t="s">
        <v>321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320</v>
      </c>
      <c r="E18" s="65"/>
      <c r="F18" s="226" t="s">
        <v>326</v>
      </c>
      <c r="G18" s="65" t="s">
        <v>154</v>
      </c>
      <c r="H18" s="197" t="s">
        <v>317</v>
      </c>
      <c r="I18" s="224" t="s">
        <v>318</v>
      </c>
      <c r="J18" s="66">
        <v>1478</v>
      </c>
      <c r="K18" s="64">
        <v>8</v>
      </c>
      <c r="L18" s="67">
        <f t="shared" si="0"/>
        <v>184.75</v>
      </c>
      <c r="M18" s="224" t="s">
        <v>321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320</v>
      </c>
      <c r="E19" s="65"/>
      <c r="F19" s="226" t="s">
        <v>326</v>
      </c>
      <c r="G19" s="65" t="s">
        <v>154</v>
      </c>
      <c r="H19" s="197" t="s">
        <v>146</v>
      </c>
      <c r="I19" s="224" t="s">
        <v>323</v>
      </c>
      <c r="J19" s="66">
        <v>1215</v>
      </c>
      <c r="K19" s="64">
        <v>8</v>
      </c>
      <c r="L19" s="67">
        <f t="shared" si="0"/>
        <v>151.875</v>
      </c>
      <c r="M19" s="224" t="s">
        <v>322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328</v>
      </c>
      <c r="E20" s="65"/>
      <c r="F20" s="227" t="s">
        <v>327</v>
      </c>
      <c r="G20" s="65" t="s">
        <v>329</v>
      </c>
      <c r="H20" s="197" t="s">
        <v>151</v>
      </c>
      <c r="I20" s="227"/>
      <c r="J20" s="66">
        <v>2814</v>
      </c>
      <c r="K20" s="64">
        <v>15</v>
      </c>
      <c r="L20" s="67">
        <f t="shared" si="0"/>
        <v>187.6</v>
      </c>
      <c r="M20" s="227" t="s">
        <v>330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336</v>
      </c>
      <c r="E21" s="65"/>
      <c r="F21" s="228" t="s">
        <v>22</v>
      </c>
      <c r="G21" s="65" t="s">
        <v>332</v>
      </c>
      <c r="H21" s="197" t="s">
        <v>333</v>
      </c>
      <c r="I21" s="228" t="s">
        <v>139</v>
      </c>
      <c r="J21" s="66">
        <v>1196</v>
      </c>
      <c r="K21" s="64">
        <v>8</v>
      </c>
      <c r="L21" s="67">
        <f t="shared" si="0"/>
        <v>149.5</v>
      </c>
      <c r="M21" s="228" t="s">
        <v>246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336</v>
      </c>
      <c r="E22" s="65"/>
      <c r="F22" s="228" t="s">
        <v>22</v>
      </c>
      <c r="G22" s="65" t="s">
        <v>332</v>
      </c>
      <c r="H22" s="197" t="s">
        <v>317</v>
      </c>
      <c r="I22" s="228" t="s">
        <v>139</v>
      </c>
      <c r="J22" s="66">
        <v>1384</v>
      </c>
      <c r="K22" s="64">
        <v>8</v>
      </c>
      <c r="L22" s="67">
        <f t="shared" si="0"/>
        <v>173</v>
      </c>
      <c r="M22" s="228" t="s">
        <v>246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336</v>
      </c>
      <c r="E23" s="65"/>
      <c r="F23" s="228" t="s">
        <v>22</v>
      </c>
      <c r="G23" s="65" t="s">
        <v>332</v>
      </c>
      <c r="H23" s="197" t="s">
        <v>269</v>
      </c>
      <c r="I23" s="228" t="s">
        <v>319</v>
      </c>
      <c r="J23" s="66">
        <v>1141</v>
      </c>
      <c r="K23" s="64">
        <v>8</v>
      </c>
      <c r="L23" s="67">
        <f t="shared" si="0"/>
        <v>142.625</v>
      </c>
      <c r="M23" s="228" t="s">
        <v>321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336</v>
      </c>
      <c r="E24" s="65"/>
      <c r="F24" s="228" t="s">
        <v>22</v>
      </c>
      <c r="G24" s="65" t="s">
        <v>332</v>
      </c>
      <c r="H24" s="197" t="s">
        <v>335</v>
      </c>
      <c r="I24" s="228" t="s">
        <v>319</v>
      </c>
      <c r="J24" s="66">
        <v>1244</v>
      </c>
      <c r="K24" s="64">
        <v>8</v>
      </c>
      <c r="L24" s="67">
        <f t="shared" si="0"/>
        <v>155.5</v>
      </c>
      <c r="M24" s="228" t="s">
        <v>321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336</v>
      </c>
      <c r="E25" s="65"/>
      <c r="F25" s="228" t="s">
        <v>22</v>
      </c>
      <c r="G25" s="65" t="s">
        <v>332</v>
      </c>
      <c r="H25" s="197" t="s">
        <v>334</v>
      </c>
      <c r="I25" s="228" t="s">
        <v>139</v>
      </c>
      <c r="J25" s="66">
        <v>1288</v>
      </c>
      <c r="K25" s="64">
        <v>8</v>
      </c>
      <c r="L25" s="67">
        <f t="shared" si="0"/>
        <v>161</v>
      </c>
      <c r="M25" s="232" t="s">
        <v>361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336</v>
      </c>
      <c r="E26" s="65"/>
      <c r="F26" s="228" t="s">
        <v>22</v>
      </c>
      <c r="G26" s="65" t="s">
        <v>332</v>
      </c>
      <c r="H26" s="197" t="s">
        <v>152</v>
      </c>
      <c r="I26" s="228" t="s">
        <v>139</v>
      </c>
      <c r="J26" s="66">
        <v>1056</v>
      </c>
      <c r="K26" s="64">
        <v>8</v>
      </c>
      <c r="L26" s="67">
        <f t="shared" si="0"/>
        <v>132</v>
      </c>
      <c r="M26" s="232" t="s">
        <v>361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338</v>
      </c>
      <c r="E27" s="65"/>
      <c r="F27" s="228" t="s">
        <v>22</v>
      </c>
      <c r="G27" s="65" t="s">
        <v>154</v>
      </c>
      <c r="H27" s="197" t="s">
        <v>141</v>
      </c>
      <c r="I27" s="228" t="s">
        <v>139</v>
      </c>
      <c r="J27" s="66">
        <v>1741</v>
      </c>
      <c r="K27" s="64">
        <v>9</v>
      </c>
      <c r="L27" s="67">
        <f t="shared" si="0"/>
        <v>193.44444444444446</v>
      </c>
      <c r="M27" s="228" t="s">
        <v>249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338</v>
      </c>
      <c r="E28" s="65"/>
      <c r="F28" s="228" t="s">
        <v>22</v>
      </c>
      <c r="G28" s="65" t="s">
        <v>154</v>
      </c>
      <c r="H28" s="197" t="s">
        <v>144</v>
      </c>
      <c r="I28" s="228" t="s">
        <v>139</v>
      </c>
      <c r="J28" s="66">
        <v>1620</v>
      </c>
      <c r="K28" s="64">
        <v>9</v>
      </c>
      <c r="L28" s="67">
        <f t="shared" si="0"/>
        <v>180</v>
      </c>
      <c r="M28" s="228" t="s">
        <v>249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338</v>
      </c>
      <c r="E29" s="65"/>
      <c r="F29" s="228" t="s">
        <v>22</v>
      </c>
      <c r="G29" s="65" t="s">
        <v>154</v>
      </c>
      <c r="H29" s="197" t="s">
        <v>147</v>
      </c>
      <c r="I29" s="228" t="s">
        <v>319</v>
      </c>
      <c r="J29" s="66">
        <v>1551</v>
      </c>
      <c r="K29" s="64">
        <v>9</v>
      </c>
      <c r="L29" s="67">
        <f t="shared" si="0"/>
        <v>172.33333333333334</v>
      </c>
      <c r="M29" s="228" t="s">
        <v>337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338</v>
      </c>
      <c r="E30" s="65"/>
      <c r="F30" s="228" t="s">
        <v>22</v>
      </c>
      <c r="G30" s="65" t="s">
        <v>154</v>
      </c>
      <c r="H30" s="197" t="s">
        <v>151</v>
      </c>
      <c r="I30" s="228" t="s">
        <v>319</v>
      </c>
      <c r="J30" s="66">
        <v>1624</v>
      </c>
      <c r="K30" s="64">
        <v>9</v>
      </c>
      <c r="L30" s="67">
        <f t="shared" si="0"/>
        <v>180.44444444444446</v>
      </c>
      <c r="M30" s="228" t="s">
        <v>337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338</v>
      </c>
      <c r="E31" s="65"/>
      <c r="F31" s="228" t="s">
        <v>22</v>
      </c>
      <c r="G31" s="65" t="s">
        <v>154</v>
      </c>
      <c r="H31" s="197" t="s">
        <v>148</v>
      </c>
      <c r="I31" s="228" t="s">
        <v>139</v>
      </c>
      <c r="J31" s="66">
        <v>1429</v>
      </c>
      <c r="K31" s="64">
        <v>9</v>
      </c>
      <c r="L31" s="67">
        <f t="shared" si="0"/>
        <v>158.77777777777777</v>
      </c>
      <c r="M31" s="228" t="s">
        <v>249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338</v>
      </c>
      <c r="E32" s="65"/>
      <c r="F32" s="228" t="s">
        <v>22</v>
      </c>
      <c r="G32" s="65" t="s">
        <v>154</v>
      </c>
      <c r="H32" s="197" t="s">
        <v>316</v>
      </c>
      <c r="I32" s="228" t="s">
        <v>139</v>
      </c>
      <c r="J32" s="66">
        <v>1585</v>
      </c>
      <c r="K32" s="64">
        <v>9</v>
      </c>
      <c r="L32" s="67">
        <f t="shared" si="0"/>
        <v>176.11111111111111</v>
      </c>
      <c r="M32" s="228" t="s">
        <v>249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358</v>
      </c>
      <c r="E33" s="65"/>
      <c r="F33" s="229" t="s">
        <v>22</v>
      </c>
      <c r="G33" s="65" t="s">
        <v>359</v>
      </c>
      <c r="H33" s="73" t="s">
        <v>145</v>
      </c>
      <c r="I33" s="229" t="s">
        <v>139</v>
      </c>
      <c r="J33" s="66">
        <v>1320</v>
      </c>
      <c r="K33" s="64">
        <v>8</v>
      </c>
      <c r="L33" s="67">
        <f t="shared" si="0"/>
        <v>165</v>
      </c>
      <c r="M33" s="229" t="s">
        <v>362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358</v>
      </c>
      <c r="E34" s="65"/>
      <c r="F34" s="229" t="s">
        <v>22</v>
      </c>
      <c r="G34" s="65" t="s">
        <v>359</v>
      </c>
      <c r="H34" s="73" t="s">
        <v>159</v>
      </c>
      <c r="I34" s="229" t="s">
        <v>139</v>
      </c>
      <c r="J34" s="66">
        <v>1459</v>
      </c>
      <c r="K34" s="64">
        <v>8</v>
      </c>
      <c r="L34" s="67">
        <f t="shared" si="0"/>
        <v>182.375</v>
      </c>
      <c r="M34" s="229" t="s">
        <v>362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358</v>
      </c>
      <c r="E35" s="65"/>
      <c r="F35" s="229" t="s">
        <v>22</v>
      </c>
      <c r="G35" s="65" t="s">
        <v>359</v>
      </c>
      <c r="H35" s="73" t="s">
        <v>138</v>
      </c>
      <c r="I35" s="229" t="s">
        <v>139</v>
      </c>
      <c r="J35" s="66">
        <v>2432</v>
      </c>
      <c r="K35" s="64">
        <v>14</v>
      </c>
      <c r="L35" s="67">
        <f t="shared" si="0"/>
        <v>173.71428571428572</v>
      </c>
      <c r="M35" s="232" t="s">
        <v>361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358</v>
      </c>
      <c r="E36" s="65"/>
      <c r="F36" s="229" t="s">
        <v>22</v>
      </c>
      <c r="G36" s="65" t="s">
        <v>359</v>
      </c>
      <c r="H36" s="73" t="s">
        <v>360</v>
      </c>
      <c r="I36" s="229" t="s">
        <v>139</v>
      </c>
      <c r="J36" s="66">
        <v>2316</v>
      </c>
      <c r="K36" s="64">
        <v>14</v>
      </c>
      <c r="L36" s="67">
        <f t="shared" si="0"/>
        <v>165.42857142857142</v>
      </c>
      <c r="M36" s="232" t="s">
        <v>361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375</v>
      </c>
      <c r="E37" s="65"/>
      <c r="F37" s="233" t="s">
        <v>374</v>
      </c>
      <c r="G37" s="65" t="s">
        <v>137</v>
      </c>
      <c r="H37" s="73" t="s">
        <v>138</v>
      </c>
      <c r="I37" s="233" t="s">
        <v>139</v>
      </c>
      <c r="J37" s="66">
        <v>1551</v>
      </c>
      <c r="K37" s="64">
        <v>9</v>
      </c>
      <c r="L37" s="67">
        <f t="shared" si="0"/>
        <v>172.33333333333334</v>
      </c>
      <c r="M37" s="233" t="s">
        <v>373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375</v>
      </c>
      <c r="E38" s="65"/>
      <c r="F38" s="233" t="s">
        <v>374</v>
      </c>
      <c r="G38" s="65" t="s">
        <v>137</v>
      </c>
      <c r="H38" s="197" t="s">
        <v>151</v>
      </c>
      <c r="I38" s="233" t="s">
        <v>139</v>
      </c>
      <c r="J38" s="66">
        <v>1585</v>
      </c>
      <c r="K38" s="64">
        <v>9</v>
      </c>
      <c r="L38" s="67">
        <f t="shared" si="0"/>
        <v>176.11111111111111</v>
      </c>
      <c r="M38" s="233" t="s">
        <v>373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375</v>
      </c>
      <c r="E39" s="65"/>
      <c r="F39" s="233" t="s">
        <v>374</v>
      </c>
      <c r="G39" s="65" t="s">
        <v>137</v>
      </c>
      <c r="H39" s="197" t="s">
        <v>146</v>
      </c>
      <c r="I39" s="233"/>
      <c r="J39" s="66">
        <v>1383</v>
      </c>
      <c r="K39" s="64">
        <v>9</v>
      </c>
      <c r="L39" s="67">
        <f t="shared" si="0"/>
        <v>153.66666666666666</v>
      </c>
      <c r="M39" s="233" t="s">
        <v>371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375</v>
      </c>
      <c r="E40" s="65"/>
      <c r="F40" s="233" t="s">
        <v>374</v>
      </c>
      <c r="G40" s="65" t="s">
        <v>137</v>
      </c>
      <c r="H40" s="197" t="s">
        <v>141</v>
      </c>
      <c r="I40" s="233"/>
      <c r="J40" s="66">
        <v>1551</v>
      </c>
      <c r="K40" s="64">
        <v>9</v>
      </c>
      <c r="L40" s="67">
        <f t="shared" si="0"/>
        <v>172.33333333333334</v>
      </c>
      <c r="M40" s="233" t="s">
        <v>372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375</v>
      </c>
      <c r="E41" s="65"/>
      <c r="F41" s="233" t="s">
        <v>374</v>
      </c>
      <c r="G41" s="65" t="s">
        <v>137</v>
      </c>
      <c r="H41" s="73" t="s">
        <v>360</v>
      </c>
      <c r="I41" s="233"/>
      <c r="J41" s="66">
        <v>3384</v>
      </c>
      <c r="K41" s="64">
        <v>18</v>
      </c>
      <c r="L41" s="67">
        <f t="shared" si="0"/>
        <v>188</v>
      </c>
      <c r="M41" s="233" t="s">
        <v>376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380</v>
      </c>
      <c r="E42" s="65"/>
      <c r="F42" s="234" t="s">
        <v>379</v>
      </c>
      <c r="G42" s="65" t="s">
        <v>262</v>
      </c>
      <c r="H42" s="73" t="s">
        <v>360</v>
      </c>
      <c r="I42" s="234"/>
      <c r="J42" s="66">
        <v>2052</v>
      </c>
      <c r="K42" s="64">
        <v>11</v>
      </c>
      <c r="L42" s="67">
        <f t="shared" si="0"/>
        <v>186.54545454545453</v>
      </c>
      <c r="M42" s="234" t="s">
        <v>337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380</v>
      </c>
      <c r="E43" s="65"/>
      <c r="F43" s="234" t="s">
        <v>379</v>
      </c>
      <c r="G43" s="65" t="s">
        <v>262</v>
      </c>
      <c r="H43" s="73" t="s">
        <v>138</v>
      </c>
      <c r="I43" s="234"/>
      <c r="J43" s="66">
        <v>1910</v>
      </c>
      <c r="K43" s="64">
        <v>11</v>
      </c>
      <c r="L43" s="67">
        <f t="shared" si="0"/>
        <v>173.63636363636363</v>
      </c>
      <c r="M43" s="234" t="s">
        <v>337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380</v>
      </c>
      <c r="E44" s="65"/>
      <c r="F44" s="234" t="s">
        <v>379</v>
      </c>
      <c r="G44" s="65" t="s">
        <v>262</v>
      </c>
      <c r="H44" s="197" t="s">
        <v>316</v>
      </c>
      <c r="I44" s="234"/>
      <c r="J44" s="66">
        <v>761</v>
      </c>
      <c r="K44" s="64">
        <v>5</v>
      </c>
      <c r="L44" s="67">
        <f t="shared" si="0"/>
        <v>152.19999999999999</v>
      </c>
      <c r="M44" s="234" t="s">
        <v>337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380</v>
      </c>
      <c r="E45" s="65"/>
      <c r="F45" s="234" t="s">
        <v>379</v>
      </c>
      <c r="G45" s="65" t="s">
        <v>262</v>
      </c>
      <c r="H45" s="73" t="s">
        <v>381</v>
      </c>
      <c r="I45" s="234"/>
      <c r="J45" s="66">
        <v>936</v>
      </c>
      <c r="K45" s="64">
        <v>6</v>
      </c>
      <c r="L45" s="67">
        <f t="shared" si="0"/>
        <v>156</v>
      </c>
      <c r="M45" s="234" t="s">
        <v>337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380</v>
      </c>
      <c r="E46" s="65"/>
      <c r="F46" s="234" t="s">
        <v>379</v>
      </c>
      <c r="G46" s="65" t="s">
        <v>262</v>
      </c>
      <c r="H46" s="73" t="s">
        <v>142</v>
      </c>
      <c r="I46" s="234"/>
      <c r="J46" s="66">
        <v>1930</v>
      </c>
      <c r="K46" s="64">
        <v>11</v>
      </c>
      <c r="L46" s="67">
        <f t="shared" si="0"/>
        <v>175.45454545454547</v>
      </c>
      <c r="M46" s="234" t="s">
        <v>337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388</v>
      </c>
      <c r="E47" s="65"/>
      <c r="F47" s="234" t="s">
        <v>379</v>
      </c>
      <c r="G47" s="65" t="s">
        <v>359</v>
      </c>
      <c r="H47" s="197" t="s">
        <v>148</v>
      </c>
      <c r="I47" s="234"/>
      <c r="J47" s="66">
        <v>1142</v>
      </c>
      <c r="K47" s="64">
        <v>7</v>
      </c>
      <c r="L47" s="67">
        <f t="shared" si="0"/>
        <v>163.14285714285714</v>
      </c>
      <c r="M47" s="232" t="s">
        <v>361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388</v>
      </c>
      <c r="E48" s="65"/>
      <c r="F48" s="234" t="s">
        <v>379</v>
      </c>
      <c r="G48" s="65" t="s">
        <v>359</v>
      </c>
      <c r="H48" s="73" t="s">
        <v>158</v>
      </c>
      <c r="I48" s="234"/>
      <c r="J48" s="66">
        <v>1117</v>
      </c>
      <c r="K48" s="64">
        <v>7</v>
      </c>
      <c r="L48" s="67">
        <f t="shared" si="0"/>
        <v>159.57142857142858</v>
      </c>
      <c r="M48" s="232" t="s">
        <v>361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388</v>
      </c>
      <c r="E49" s="65"/>
      <c r="F49" s="234" t="s">
        <v>379</v>
      </c>
      <c r="G49" s="65" t="s">
        <v>359</v>
      </c>
      <c r="H49" s="73" t="s">
        <v>387</v>
      </c>
      <c r="I49" s="234"/>
      <c r="J49" s="66">
        <v>1136</v>
      </c>
      <c r="K49" s="64">
        <v>7</v>
      </c>
      <c r="L49" s="67">
        <f t="shared" si="0"/>
        <v>162.28571428571428</v>
      </c>
      <c r="M49" s="232" t="s">
        <v>361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388</v>
      </c>
      <c r="E50" s="65"/>
      <c r="F50" s="234" t="s">
        <v>379</v>
      </c>
      <c r="G50" s="65" t="s">
        <v>359</v>
      </c>
      <c r="H50" s="197" t="s">
        <v>146</v>
      </c>
      <c r="I50" s="234"/>
      <c r="J50" s="66">
        <v>1073</v>
      </c>
      <c r="K50" s="64">
        <v>7</v>
      </c>
      <c r="L50" s="67">
        <f t="shared" si="0"/>
        <v>153.28571428571428</v>
      </c>
      <c r="M50" s="232" t="s">
        <v>361</v>
      </c>
    </row>
    <row r="51" spans="1:13" x14ac:dyDescent="0.25">
      <c r="A51" s="53"/>
      <c r="B51" s="53"/>
      <c r="C51" s="53"/>
      <c r="D51" s="33"/>
      <c r="E51" s="33"/>
      <c r="F51" s="55"/>
      <c r="G51" s="60"/>
      <c r="H51" s="72">
        <f>COUNTA(H7:H50)</f>
        <v>44</v>
      </c>
      <c r="I51" s="72"/>
      <c r="J51" s="162">
        <f>SUBTOTAL(9,J7:J50)</f>
        <v>72073</v>
      </c>
      <c r="K51" s="82">
        <f>SUBTOTAL(9,K7:K50)</f>
        <v>419</v>
      </c>
      <c r="L51" s="163">
        <f t="shared" ref="L51" si="1">J51/K51</f>
        <v>172.01193317422434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topLeftCell="A46" workbookViewId="0">
      <selection activeCell="J73" sqref="J73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39" t="s">
        <v>312</v>
      </c>
      <c r="B2" s="240"/>
      <c r="C2" s="240"/>
      <c r="D2" s="240"/>
      <c r="E2" s="240"/>
      <c r="F2" s="240"/>
      <c r="G2" s="240"/>
      <c r="H2" s="240"/>
      <c r="I2" s="241"/>
    </row>
    <row r="4" spans="1:10" x14ac:dyDescent="0.25">
      <c r="J4" s="64" t="s">
        <v>164</v>
      </c>
    </row>
    <row r="5" spans="1:10" ht="15.75" x14ac:dyDescent="0.25">
      <c r="A5" s="74" t="s">
        <v>366</v>
      </c>
    </row>
    <row r="6" spans="1:10" x14ac:dyDescent="0.25">
      <c r="A6" s="65" t="s">
        <v>357</v>
      </c>
      <c r="C6" s="231" t="s">
        <v>351</v>
      </c>
      <c r="D6" s="65" t="s">
        <v>350</v>
      </c>
      <c r="J6" s="53">
        <v>2</v>
      </c>
    </row>
    <row r="7" spans="1:10" x14ac:dyDescent="0.25">
      <c r="A7" s="65" t="s">
        <v>367</v>
      </c>
      <c r="B7" s="80"/>
      <c r="C7" s="64" t="s">
        <v>359</v>
      </c>
      <c r="D7" s="68" t="s">
        <v>368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299</v>
      </c>
      <c r="B8" s="80"/>
      <c r="C8" s="64"/>
      <c r="D8" s="68"/>
      <c r="E8" s="73"/>
      <c r="F8" s="80"/>
      <c r="G8" s="80"/>
      <c r="H8" s="80"/>
      <c r="I8" s="80"/>
      <c r="J8" s="64"/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4</v>
      </c>
    </row>
    <row r="11" spans="1:10" ht="15.75" x14ac:dyDescent="0.25">
      <c r="A11" s="74" t="s">
        <v>294</v>
      </c>
      <c r="D11" s="80"/>
      <c r="J11" s="64"/>
    </row>
    <row r="12" spans="1:10" x14ac:dyDescent="0.25">
      <c r="D12" s="80"/>
      <c r="J12" s="64"/>
    </row>
    <row r="13" spans="1:10" x14ac:dyDescent="0.25">
      <c r="A13" s="184" t="s">
        <v>295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238</v>
      </c>
      <c r="D16" s="55"/>
      <c r="E16" s="33"/>
      <c r="J16" s="64"/>
    </row>
    <row r="17" spans="1:10" ht="15.75" x14ac:dyDescent="0.25">
      <c r="A17" s="56" t="s">
        <v>240</v>
      </c>
      <c r="C17" s="53" t="s">
        <v>154</v>
      </c>
      <c r="D17" s="68" t="s">
        <v>324</v>
      </c>
      <c r="E17" s="33"/>
      <c r="J17" s="64">
        <v>3</v>
      </c>
    </row>
    <row r="18" spans="1:10" ht="15.75" x14ac:dyDescent="0.25">
      <c r="A18" s="74"/>
      <c r="D18" s="55"/>
      <c r="E18" s="33"/>
      <c r="J18" s="64"/>
    </row>
    <row r="19" spans="1:10" x14ac:dyDescent="0.25">
      <c r="B19" s="33"/>
      <c r="D19" s="33"/>
      <c r="F19" s="33"/>
      <c r="J19" s="82">
        <f>SUM(J17:J18)</f>
        <v>3</v>
      </c>
    </row>
    <row r="20" spans="1:10" ht="15.75" x14ac:dyDescent="0.25">
      <c r="A20" s="74" t="s">
        <v>281</v>
      </c>
      <c r="B20" s="33"/>
      <c r="D20" s="33"/>
      <c r="F20" s="33"/>
      <c r="J20" s="64"/>
    </row>
    <row r="21" spans="1:10" x14ac:dyDescent="0.25">
      <c r="A21" s="244"/>
      <c r="B21" s="244"/>
      <c r="C21" s="73"/>
      <c r="D21" s="72"/>
      <c r="E21" s="73"/>
      <c r="F21" s="73"/>
      <c r="G21" s="80"/>
      <c r="H21" s="80"/>
      <c r="I21" s="80"/>
      <c r="J21" s="64"/>
    </row>
    <row r="22" spans="1:10" x14ac:dyDescent="0.25">
      <c r="A22" s="83"/>
      <c r="B22" s="73"/>
      <c r="C22" s="80"/>
      <c r="D22" s="72"/>
      <c r="E22" s="73"/>
      <c r="F22" s="73"/>
      <c r="G22" s="80"/>
      <c r="H22" s="80"/>
      <c r="I22" s="80"/>
      <c r="J22" s="82">
        <f>SUM(J21:J21)</f>
        <v>0</v>
      </c>
    </row>
    <row r="23" spans="1:10" x14ac:dyDescent="0.25">
      <c r="A23" s="76" t="s">
        <v>237</v>
      </c>
      <c r="B23" s="73"/>
      <c r="C23" s="80"/>
      <c r="D23" s="72"/>
      <c r="E23" s="73"/>
      <c r="F23" s="73"/>
      <c r="G23" s="80"/>
      <c r="H23" s="80"/>
      <c r="I23" s="80"/>
      <c r="J23" s="81"/>
    </row>
    <row r="24" spans="1:10" x14ac:dyDescent="0.25">
      <c r="A24" s="75"/>
      <c r="B24" s="33"/>
      <c r="D24" s="55"/>
      <c r="E24" s="33"/>
      <c r="F24" s="33"/>
      <c r="J24" s="53"/>
    </row>
    <row r="25" spans="1:10" x14ac:dyDescent="0.25">
      <c r="J25" s="53"/>
    </row>
    <row r="26" spans="1:10" ht="15.75" x14ac:dyDescent="0.25">
      <c r="A26" s="74" t="s">
        <v>356</v>
      </c>
      <c r="J26" s="53"/>
    </row>
    <row r="27" spans="1:10" x14ac:dyDescent="0.25">
      <c r="J27" s="53"/>
    </row>
    <row r="28" spans="1:10" x14ac:dyDescent="0.25">
      <c r="A28" s="216" t="s">
        <v>249</v>
      </c>
      <c r="B28" s="84"/>
      <c r="C28" s="168"/>
      <c r="D28" s="68"/>
      <c r="E28" s="73"/>
      <c r="F28" s="65"/>
      <c r="G28" s="65"/>
      <c r="H28" s="65"/>
      <c r="I28" s="65"/>
      <c r="J28" s="64"/>
    </row>
    <row r="29" spans="1:10" x14ac:dyDescent="0.25">
      <c r="A29" s="169" t="s">
        <v>289</v>
      </c>
      <c r="B29" s="84"/>
      <c r="C29" s="53" t="s">
        <v>154</v>
      </c>
      <c r="D29" s="68" t="s">
        <v>325</v>
      </c>
      <c r="E29" s="73"/>
      <c r="F29" s="65"/>
      <c r="G29" s="65"/>
      <c r="H29" s="65"/>
      <c r="I29" s="65"/>
      <c r="J29" s="64">
        <v>2</v>
      </c>
    </row>
    <row r="30" spans="1:10" x14ac:dyDescent="0.25">
      <c r="A30" s="84" t="s">
        <v>290</v>
      </c>
      <c r="B30" s="84"/>
      <c r="C30" s="53" t="s">
        <v>154</v>
      </c>
      <c r="D30" s="68" t="s">
        <v>353</v>
      </c>
      <c r="E30" s="73"/>
      <c r="F30" s="65"/>
      <c r="G30" s="65"/>
      <c r="H30" s="65"/>
      <c r="I30" s="65"/>
      <c r="J30" s="64">
        <v>2</v>
      </c>
    </row>
    <row r="31" spans="1:10" x14ac:dyDescent="0.25">
      <c r="A31" s="84" t="s">
        <v>290</v>
      </c>
      <c r="C31" s="53" t="s">
        <v>154</v>
      </c>
      <c r="D31" s="65" t="s">
        <v>352</v>
      </c>
      <c r="E31" s="73"/>
      <c r="F31" s="65"/>
      <c r="G31" s="65"/>
      <c r="H31" s="65"/>
      <c r="I31" s="65"/>
      <c r="J31" s="64">
        <v>2</v>
      </c>
    </row>
    <row r="32" spans="1:10" x14ac:dyDescent="0.25">
      <c r="A32" s="187" t="s">
        <v>293</v>
      </c>
      <c r="B32" s="84"/>
      <c r="C32" s="64"/>
      <c r="D32" s="68"/>
      <c r="E32" s="73"/>
      <c r="F32" s="65"/>
      <c r="G32" s="65"/>
      <c r="H32" s="65"/>
      <c r="I32" s="65"/>
      <c r="J32" s="103"/>
    </row>
    <row r="33" spans="1:10" x14ac:dyDescent="0.25">
      <c r="C33" s="53"/>
      <c r="E33" s="73"/>
      <c r="F33" s="65"/>
      <c r="G33" s="65"/>
      <c r="H33" s="65"/>
      <c r="I33" s="65"/>
      <c r="J33" s="82">
        <f>SUM(J28:J32)</f>
        <v>6</v>
      </c>
    </row>
    <row r="34" spans="1:10" x14ac:dyDescent="0.25">
      <c r="A34" s="174"/>
      <c r="B34" s="84"/>
      <c r="C34" s="229"/>
      <c r="D34" s="173"/>
      <c r="E34" s="73"/>
      <c r="F34" s="65"/>
      <c r="G34" s="65"/>
      <c r="H34" s="65"/>
      <c r="I34" s="65"/>
      <c r="J34" s="103"/>
    </row>
    <row r="35" spans="1:10" x14ac:dyDescent="0.25">
      <c r="A35" s="216" t="s">
        <v>246</v>
      </c>
      <c r="B35" s="84"/>
      <c r="C35" s="229"/>
      <c r="D35" s="68"/>
      <c r="E35" s="73"/>
      <c r="F35" s="65"/>
      <c r="G35" s="65"/>
      <c r="H35" s="65"/>
      <c r="I35" s="65"/>
      <c r="J35" s="64"/>
    </row>
    <row r="36" spans="1:10" x14ac:dyDescent="0.25">
      <c r="A36" s="84" t="s">
        <v>354</v>
      </c>
      <c r="B36" s="84"/>
      <c r="C36" s="64" t="s">
        <v>351</v>
      </c>
      <c r="D36" s="68" t="s">
        <v>355</v>
      </c>
      <c r="E36" s="73"/>
      <c r="F36" s="65"/>
      <c r="G36" s="65"/>
      <c r="H36" s="65"/>
      <c r="I36" s="65"/>
      <c r="J36" s="64"/>
    </row>
    <row r="37" spans="1:10" x14ac:dyDescent="0.25">
      <c r="A37" s="84" t="s">
        <v>290</v>
      </c>
      <c r="B37" s="84"/>
      <c r="C37" s="173"/>
      <c r="D37" s="68"/>
      <c r="E37" s="73"/>
      <c r="F37" s="65"/>
      <c r="G37" s="65"/>
      <c r="H37" s="65"/>
      <c r="I37" s="65"/>
      <c r="J37" s="64">
        <v>2</v>
      </c>
    </row>
    <row r="38" spans="1:10" x14ac:dyDescent="0.25">
      <c r="A38" s="190"/>
      <c r="B38" s="84"/>
      <c r="C38" s="64"/>
      <c r="D38" s="68"/>
      <c r="E38" s="68"/>
      <c r="F38" s="65"/>
      <c r="G38" s="65"/>
      <c r="H38" s="65"/>
      <c r="I38" s="65"/>
      <c r="J38" s="64"/>
    </row>
    <row r="39" spans="1:10" x14ac:dyDescent="0.25">
      <c r="A39" s="64"/>
      <c r="B39" s="65"/>
      <c r="C39" s="65"/>
      <c r="D39" s="65"/>
      <c r="E39" s="65"/>
      <c r="F39" s="65"/>
      <c r="G39" s="65"/>
      <c r="H39" s="65"/>
      <c r="I39" s="65"/>
      <c r="J39" s="82">
        <f>SUM(J35:J38)</f>
        <v>2</v>
      </c>
    </row>
    <row r="40" spans="1:10" ht="15.75" x14ac:dyDescent="0.25">
      <c r="A40" s="74" t="s">
        <v>182</v>
      </c>
      <c r="J40" s="53"/>
    </row>
    <row r="41" spans="1:10" x14ac:dyDescent="0.25">
      <c r="A41" s="53"/>
      <c r="J41" s="53"/>
    </row>
    <row r="42" spans="1:10" ht="15.75" x14ac:dyDescent="0.25">
      <c r="A42" s="74" t="s">
        <v>183</v>
      </c>
      <c r="J42" s="53"/>
    </row>
    <row r="43" spans="1:10" ht="15.75" x14ac:dyDescent="0.25">
      <c r="A43" s="74"/>
      <c r="J43" s="53"/>
    </row>
    <row r="44" spans="1:10" x14ac:dyDescent="0.25">
      <c r="A44" s="72" t="s">
        <v>306</v>
      </c>
      <c r="B44" s="84"/>
      <c r="C44" s="64"/>
      <c r="D44" s="68"/>
      <c r="E44" s="73"/>
      <c r="F44" s="80"/>
      <c r="G44" s="80"/>
      <c r="H44" s="80"/>
      <c r="I44" s="80"/>
      <c r="J44" s="64"/>
    </row>
    <row r="45" spans="1:10" x14ac:dyDescent="0.25">
      <c r="A45" s="72"/>
      <c r="B45" s="84"/>
      <c r="C45" s="80"/>
      <c r="D45" s="80"/>
      <c r="E45" s="80"/>
      <c r="F45" s="80"/>
      <c r="G45" s="80"/>
      <c r="H45" s="80"/>
      <c r="I45" s="80"/>
      <c r="J45" s="82">
        <f>SUM(J44:J44)</f>
        <v>0</v>
      </c>
    </row>
    <row r="46" spans="1:10" ht="15.75" x14ac:dyDescent="0.25">
      <c r="A46" s="74" t="s">
        <v>184</v>
      </c>
      <c r="J46" s="53"/>
    </row>
    <row r="47" spans="1:10" x14ac:dyDescent="0.25">
      <c r="J47" s="53"/>
    </row>
    <row r="48" spans="1:10" x14ac:dyDescent="0.25">
      <c r="A48" s="72" t="s">
        <v>263</v>
      </c>
      <c r="B48" s="191" t="s">
        <v>262</v>
      </c>
      <c r="C48" s="236" t="s">
        <v>398</v>
      </c>
      <c r="D48" s="84" t="s">
        <v>399</v>
      </c>
      <c r="E48" s="73"/>
      <c r="F48" s="80"/>
      <c r="G48" s="80"/>
      <c r="J48" s="53"/>
    </row>
    <row r="49" spans="1:10" x14ac:dyDescent="0.25">
      <c r="A49" s="179" t="s">
        <v>264</v>
      </c>
      <c r="B49" s="191" t="s">
        <v>359</v>
      </c>
      <c r="C49" s="232" t="s">
        <v>397</v>
      </c>
      <c r="D49" s="68" t="s">
        <v>400</v>
      </c>
      <c r="E49" s="73"/>
      <c r="F49" s="80"/>
      <c r="G49" s="80"/>
      <c r="J49" s="53">
        <v>4</v>
      </c>
    </row>
    <row r="50" spans="1:10" x14ac:dyDescent="0.25">
      <c r="A50" s="179" t="s">
        <v>265</v>
      </c>
      <c r="B50" s="180" t="s">
        <v>137</v>
      </c>
      <c r="C50" s="180"/>
      <c r="D50" s="68"/>
      <c r="E50" s="73"/>
      <c r="F50" s="80"/>
      <c r="G50" s="80"/>
      <c r="J50" s="53"/>
    </row>
    <row r="51" spans="1:10" x14ac:dyDescent="0.25">
      <c r="A51" s="179" t="s">
        <v>266</v>
      </c>
      <c r="B51" s="64" t="s">
        <v>254</v>
      </c>
      <c r="C51" s="181"/>
      <c r="D51" s="68"/>
      <c r="E51" s="73"/>
      <c r="F51" s="80"/>
      <c r="G51" s="80"/>
      <c r="J51" s="53"/>
    </row>
    <row r="52" spans="1:10" x14ac:dyDescent="0.25">
      <c r="A52" s="179" t="s">
        <v>266</v>
      </c>
      <c r="B52" s="64" t="s">
        <v>254</v>
      </c>
      <c r="C52" s="181"/>
      <c r="D52" s="68"/>
      <c r="E52" s="73"/>
      <c r="F52" s="80"/>
      <c r="G52" s="80"/>
      <c r="J52" s="53"/>
    </row>
    <row r="53" spans="1:10" x14ac:dyDescent="0.25">
      <c r="A53" s="179" t="s">
        <v>267</v>
      </c>
      <c r="B53" s="182" t="s">
        <v>248</v>
      </c>
      <c r="C53" s="180"/>
      <c r="D53" s="68"/>
      <c r="J53" s="53"/>
    </row>
    <row r="54" spans="1:10" x14ac:dyDescent="0.25">
      <c r="A54" s="179"/>
      <c r="J54" s="63">
        <f>SUM(J48:J53)</f>
        <v>4</v>
      </c>
    </row>
    <row r="55" spans="1:10" ht="15.75" x14ac:dyDescent="0.25">
      <c r="A55" s="74" t="s">
        <v>185</v>
      </c>
      <c r="J55" s="53"/>
    </row>
    <row r="56" spans="1:10" ht="15.75" x14ac:dyDescent="0.25">
      <c r="A56" s="74"/>
      <c r="J56" s="53"/>
    </row>
    <row r="57" spans="1:10" x14ac:dyDescent="0.25">
      <c r="A57" s="175" t="s">
        <v>253</v>
      </c>
      <c r="J57" s="53"/>
    </row>
    <row r="58" spans="1:10" x14ac:dyDescent="0.25">
      <c r="A58" s="73"/>
      <c r="B58" s="64"/>
      <c r="C58" s="64"/>
      <c r="D58" s="65"/>
      <c r="J58" s="64"/>
    </row>
    <row r="59" spans="1:10" ht="15.75" x14ac:dyDescent="0.25">
      <c r="A59" s="74"/>
      <c r="J59" s="82">
        <f>SUM(J58:J58)</f>
        <v>0</v>
      </c>
    </row>
    <row r="60" spans="1:10" x14ac:dyDescent="0.25">
      <c r="A60" s="76" t="s">
        <v>186</v>
      </c>
      <c r="J60" s="53"/>
    </row>
    <row r="61" spans="1:10" x14ac:dyDescent="0.25">
      <c r="A61" s="76"/>
      <c r="J61" s="53"/>
    </row>
    <row r="62" spans="1:10" x14ac:dyDescent="0.25">
      <c r="A62" s="76" t="s">
        <v>187</v>
      </c>
      <c r="J62" s="53"/>
    </row>
    <row r="63" spans="1:10" x14ac:dyDescent="0.25">
      <c r="A63" s="76"/>
      <c r="B63" s="76" t="s">
        <v>188</v>
      </c>
      <c r="J63" s="53"/>
    </row>
    <row r="64" spans="1:10" x14ac:dyDescent="0.25">
      <c r="A64" s="33"/>
      <c r="B64" s="33"/>
      <c r="C64" s="33"/>
      <c r="E64" s="33"/>
      <c r="F64" s="33"/>
      <c r="G64" s="33"/>
      <c r="J64" s="53"/>
    </row>
    <row r="65" spans="1:10" x14ac:dyDescent="0.25">
      <c r="B65" s="77" t="s">
        <v>189</v>
      </c>
      <c r="C65" s="33"/>
      <c r="E65" s="33"/>
      <c r="F65" s="33"/>
      <c r="G65" s="33"/>
      <c r="J65" s="53"/>
    </row>
    <row r="66" spans="1:10" x14ac:dyDescent="0.25">
      <c r="A66" s="189"/>
      <c r="B66" s="188"/>
      <c r="C66" s="192"/>
      <c r="D66" s="68"/>
      <c r="E66" s="33"/>
      <c r="F66" s="33"/>
      <c r="G66" s="33"/>
      <c r="J66" s="53"/>
    </row>
    <row r="67" spans="1:10" x14ac:dyDescent="0.25">
      <c r="A67" s="196"/>
      <c r="B67" s="195"/>
      <c r="C67" s="195"/>
      <c r="D67" s="68"/>
      <c r="E67" s="73"/>
      <c r="F67" s="73"/>
      <c r="G67" s="73"/>
      <c r="H67" s="80"/>
      <c r="I67" s="80"/>
      <c r="J67" s="64"/>
    </row>
    <row r="68" spans="1:10" x14ac:dyDescent="0.25">
      <c r="A68" s="214"/>
      <c r="B68" s="213"/>
      <c r="C68" s="213"/>
      <c r="D68" s="68"/>
      <c r="E68" s="73"/>
      <c r="F68" s="73"/>
      <c r="G68" s="73"/>
      <c r="H68" s="80"/>
      <c r="I68" s="80"/>
      <c r="J68" s="64"/>
    </row>
    <row r="69" spans="1:10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2">
        <f>SUM(J64:J68)</f>
        <v>0</v>
      </c>
    </row>
    <row r="70" spans="1:10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103"/>
    </row>
    <row r="71" spans="1:10" x14ac:dyDescent="0.25">
      <c r="A71" s="76" t="s">
        <v>282</v>
      </c>
    </row>
    <row r="72" spans="1:10" x14ac:dyDescent="0.25">
      <c r="A72" s="76"/>
      <c r="I72" s="64" t="s">
        <v>195</v>
      </c>
      <c r="J72" s="64">
        <f>J10+J13+J19+J22+J33+J39+J45+J54+J59+J69</f>
        <v>19</v>
      </c>
    </row>
    <row r="73" spans="1:10" x14ac:dyDescent="0.25">
      <c r="B73" s="242" t="s">
        <v>191</v>
      </c>
      <c r="C73" s="242"/>
      <c r="E73" s="243" t="s">
        <v>192</v>
      </c>
      <c r="F73" s="243"/>
    </row>
    <row r="74" spans="1:10" x14ac:dyDescent="0.25">
      <c r="B74" s="53"/>
      <c r="C74" s="33"/>
      <c r="E74" s="53"/>
      <c r="F74" s="33"/>
    </row>
    <row r="75" spans="1:10" x14ac:dyDescent="0.25">
      <c r="B75" s="53"/>
      <c r="C75" s="33"/>
      <c r="E75" s="78"/>
      <c r="F75" s="33"/>
    </row>
    <row r="76" spans="1:10" x14ac:dyDescent="0.25">
      <c r="A76" s="76" t="s">
        <v>194</v>
      </c>
      <c r="B76" s="53"/>
      <c r="C76" s="33"/>
      <c r="E76" s="79"/>
    </row>
    <row r="78" spans="1:10" x14ac:dyDescent="0.25">
      <c r="B78" s="245"/>
      <c r="C78" s="245"/>
      <c r="D78" s="64"/>
      <c r="E78" s="65"/>
      <c r="F78" s="53"/>
    </row>
    <row r="79" spans="1:10" x14ac:dyDescent="0.25">
      <c r="B79" s="245"/>
      <c r="C79" s="245"/>
      <c r="D79" s="64"/>
      <c r="E79" s="65"/>
      <c r="F79" s="53"/>
    </row>
    <row r="80" spans="1:10" x14ac:dyDescent="0.25">
      <c r="B80" s="245"/>
      <c r="C80" s="245"/>
      <c r="D80" s="64"/>
      <c r="E80" s="65"/>
    </row>
    <row r="81" spans="2:5" x14ac:dyDescent="0.25">
      <c r="B81" s="245"/>
      <c r="C81" s="245"/>
      <c r="D81" s="64"/>
      <c r="E81" s="65"/>
    </row>
    <row r="82" spans="2:5" x14ac:dyDescent="0.25">
      <c r="B82" s="245"/>
      <c r="C82" s="245"/>
      <c r="D82" s="64"/>
    </row>
    <row r="83" spans="2:5" x14ac:dyDescent="0.25">
      <c r="B83" s="245"/>
      <c r="C83" s="245"/>
      <c r="D83" s="64"/>
    </row>
  </sheetData>
  <mergeCells count="10">
    <mergeCell ref="B80:C80"/>
    <mergeCell ref="B81:C81"/>
    <mergeCell ref="B82:C82"/>
    <mergeCell ref="B83:C83"/>
    <mergeCell ref="B79:C79"/>
    <mergeCell ref="A2:I2"/>
    <mergeCell ref="B73:C73"/>
    <mergeCell ref="E73:F73"/>
    <mergeCell ref="A21:B21"/>
    <mergeCell ref="B78:C7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23" workbookViewId="0">
      <selection activeCell="D45" sqref="D45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39" t="s">
        <v>313</v>
      </c>
      <c r="C2" s="240"/>
      <c r="D2" s="240"/>
      <c r="E2" s="240"/>
      <c r="F2" s="240"/>
      <c r="G2" s="240"/>
      <c r="H2" s="240"/>
      <c r="I2" s="240"/>
      <c r="J2" s="240"/>
    </row>
    <row r="4" spans="2:10" x14ac:dyDescent="0.25">
      <c r="C4" s="87" t="s">
        <v>196</v>
      </c>
      <c r="D4" s="63" t="s">
        <v>156</v>
      </c>
      <c r="E4" s="63" t="s">
        <v>157</v>
      </c>
      <c r="F4" s="63" t="s">
        <v>197</v>
      </c>
      <c r="G4" s="63" t="s">
        <v>198</v>
      </c>
      <c r="H4" s="63" t="s">
        <v>247</v>
      </c>
      <c r="I4" s="63" t="s">
        <v>199</v>
      </c>
      <c r="J4" s="3" t="s">
        <v>12</v>
      </c>
    </row>
    <row r="5" spans="2:10" x14ac:dyDescent="0.25">
      <c r="C5" s="88" t="s">
        <v>200</v>
      </c>
      <c r="D5" s="89"/>
      <c r="E5" s="89"/>
      <c r="F5" s="89" t="s">
        <v>201</v>
      </c>
      <c r="G5" s="89" t="s">
        <v>202</v>
      </c>
      <c r="H5" s="89"/>
      <c r="I5" s="89" t="s">
        <v>203</v>
      </c>
      <c r="J5" s="11" t="s">
        <v>204</v>
      </c>
    </row>
    <row r="7" spans="2:10" x14ac:dyDescent="0.25">
      <c r="B7" s="73" t="s">
        <v>277</v>
      </c>
      <c r="C7" s="80"/>
      <c r="D7" s="80"/>
      <c r="E7" s="80"/>
      <c r="F7" s="80"/>
      <c r="G7" s="80"/>
      <c r="H7" s="80"/>
    </row>
    <row r="8" spans="2:10" x14ac:dyDescent="0.25">
      <c r="C8" s="95"/>
      <c r="D8" s="170"/>
      <c r="E8" s="94"/>
      <c r="F8" s="171"/>
      <c r="G8" s="93"/>
      <c r="H8" s="176"/>
      <c r="I8" s="92"/>
      <c r="J8" s="90"/>
    </row>
    <row r="9" spans="2:10" x14ac:dyDescent="0.25">
      <c r="C9" s="91"/>
      <c r="D9" s="91"/>
      <c r="E9" s="91"/>
      <c r="F9" s="91"/>
      <c r="G9" s="91"/>
      <c r="H9" s="193"/>
    </row>
    <row r="10" spans="2:10" x14ac:dyDescent="0.25">
      <c r="B10" s="73" t="s">
        <v>291</v>
      </c>
      <c r="C10" s="95">
        <v>1</v>
      </c>
      <c r="D10" s="170">
        <v>1</v>
      </c>
      <c r="E10" s="91"/>
      <c r="F10" s="171">
        <v>1</v>
      </c>
      <c r="G10" s="91"/>
      <c r="H10" s="91"/>
      <c r="I10" s="91"/>
      <c r="J10" s="90">
        <f t="shared" ref="J10:J24" si="0">C10+D10+E10+F10+G10+H10+I10</f>
        <v>3</v>
      </c>
    </row>
    <row r="11" spans="2:10" x14ac:dyDescent="0.25">
      <c r="B11" s="73" t="s">
        <v>178</v>
      </c>
      <c r="C11" s="91"/>
      <c r="D11" s="170">
        <v>2</v>
      </c>
      <c r="E11" s="91"/>
      <c r="F11" s="91"/>
      <c r="G11" s="91"/>
      <c r="H11" s="91"/>
      <c r="I11" s="91"/>
      <c r="J11" s="90">
        <f t="shared" si="0"/>
        <v>2</v>
      </c>
    </row>
    <row r="12" spans="2:10" x14ac:dyDescent="0.25">
      <c r="B12" s="65" t="s">
        <v>172</v>
      </c>
      <c r="C12" s="91"/>
      <c r="D12" s="170">
        <v>2</v>
      </c>
      <c r="E12" s="91"/>
      <c r="F12" s="91"/>
      <c r="G12" s="91"/>
      <c r="H12" s="91"/>
      <c r="I12" s="91"/>
      <c r="J12" s="90">
        <f t="shared" si="0"/>
        <v>2</v>
      </c>
    </row>
    <row r="13" spans="2:10" x14ac:dyDescent="0.25">
      <c r="B13" s="73" t="s">
        <v>179</v>
      </c>
      <c r="C13" s="95">
        <v>1</v>
      </c>
      <c r="D13" s="91"/>
      <c r="E13" s="91"/>
      <c r="F13" s="91"/>
      <c r="G13" s="91"/>
      <c r="H13" s="91"/>
      <c r="I13" s="91"/>
      <c r="J13" s="90">
        <f t="shared" si="0"/>
        <v>1</v>
      </c>
    </row>
    <row r="14" spans="2:10" x14ac:dyDescent="0.25">
      <c r="B14" s="73" t="s">
        <v>181</v>
      </c>
      <c r="C14" s="95">
        <v>1</v>
      </c>
      <c r="D14" s="91"/>
      <c r="E14" s="91"/>
      <c r="F14" s="91"/>
      <c r="G14" s="91"/>
      <c r="H14" s="91"/>
      <c r="I14" s="91"/>
      <c r="J14" s="90">
        <f t="shared" si="0"/>
        <v>1</v>
      </c>
    </row>
    <row r="15" spans="2:10" x14ac:dyDescent="0.25">
      <c r="B15" s="73" t="s">
        <v>165</v>
      </c>
      <c r="C15" s="95">
        <v>1</v>
      </c>
      <c r="D15" s="91"/>
      <c r="E15" s="91"/>
      <c r="F15" s="91"/>
      <c r="G15" s="91"/>
      <c r="H15" s="91"/>
      <c r="I15" s="91"/>
      <c r="J15" s="90">
        <f t="shared" si="0"/>
        <v>1</v>
      </c>
    </row>
    <row r="16" spans="2:10" x14ac:dyDescent="0.25">
      <c r="B16" s="73" t="s">
        <v>283</v>
      </c>
      <c r="C16" s="95">
        <v>1</v>
      </c>
      <c r="D16" s="91"/>
      <c r="E16" s="91"/>
      <c r="F16" s="91"/>
      <c r="G16" s="91"/>
      <c r="H16" s="91"/>
      <c r="I16" s="91"/>
      <c r="J16" s="90">
        <f t="shared" si="0"/>
        <v>1</v>
      </c>
    </row>
    <row r="17" spans="1:10" x14ac:dyDescent="0.25">
      <c r="B17" s="73" t="s">
        <v>176</v>
      </c>
      <c r="C17" s="91"/>
      <c r="D17" s="91"/>
      <c r="E17" s="91"/>
      <c r="F17" s="171">
        <v>1</v>
      </c>
      <c r="G17" s="91"/>
      <c r="H17" s="193"/>
      <c r="I17" s="167"/>
      <c r="J17" s="90">
        <f t="shared" si="0"/>
        <v>1</v>
      </c>
    </row>
    <row r="18" spans="1:10" x14ac:dyDescent="0.25">
      <c r="B18" s="73" t="s">
        <v>167</v>
      </c>
      <c r="C18" s="91"/>
      <c r="D18" s="91"/>
      <c r="E18" s="91"/>
      <c r="F18" s="171">
        <v>1</v>
      </c>
      <c r="G18" s="91"/>
      <c r="H18" s="193"/>
      <c r="I18" s="91"/>
      <c r="J18" s="90">
        <f t="shared" si="0"/>
        <v>1</v>
      </c>
    </row>
    <row r="19" spans="1:10" x14ac:dyDescent="0.25">
      <c r="B19" s="73" t="s">
        <v>175</v>
      </c>
      <c r="C19" s="91"/>
      <c r="D19" s="170">
        <v>1</v>
      </c>
      <c r="E19" s="91"/>
      <c r="F19" s="91"/>
      <c r="G19" s="91"/>
      <c r="H19" s="91"/>
      <c r="I19" s="91"/>
      <c r="J19" s="90">
        <f t="shared" si="0"/>
        <v>1</v>
      </c>
    </row>
    <row r="20" spans="1:10" x14ac:dyDescent="0.25">
      <c r="B20" s="73" t="s">
        <v>180</v>
      </c>
      <c r="C20" s="91"/>
      <c r="D20" s="91"/>
      <c r="E20" s="94">
        <v>1</v>
      </c>
      <c r="F20" s="91"/>
      <c r="G20" s="91"/>
      <c r="H20" s="91"/>
      <c r="I20" s="91"/>
      <c r="J20" s="90">
        <f t="shared" si="0"/>
        <v>1</v>
      </c>
    </row>
    <row r="21" spans="1:10" x14ac:dyDescent="0.25">
      <c r="B21" s="73" t="s">
        <v>208</v>
      </c>
      <c r="C21" s="91"/>
      <c r="D21" s="91"/>
      <c r="E21" s="94">
        <v>1</v>
      </c>
      <c r="F21" s="91"/>
      <c r="G21" s="91"/>
      <c r="H21" s="91"/>
      <c r="I21" s="91"/>
      <c r="J21" s="90">
        <f t="shared" si="0"/>
        <v>1</v>
      </c>
    </row>
    <row r="22" spans="1:10" x14ac:dyDescent="0.25">
      <c r="B22" s="73" t="s">
        <v>211</v>
      </c>
      <c r="C22" s="95">
        <v>1</v>
      </c>
      <c r="D22" s="91"/>
      <c r="E22" s="91"/>
      <c r="F22" s="91"/>
      <c r="G22" s="91"/>
      <c r="H22" s="91"/>
      <c r="I22" s="91"/>
      <c r="J22" s="90">
        <f t="shared" si="0"/>
        <v>1</v>
      </c>
    </row>
    <row r="23" spans="1:10" x14ac:dyDescent="0.25">
      <c r="B23" s="73" t="s">
        <v>169</v>
      </c>
      <c r="C23" s="95">
        <v>1</v>
      </c>
      <c r="D23" s="91"/>
      <c r="E23" s="91"/>
      <c r="F23" s="91"/>
      <c r="G23" s="91"/>
      <c r="H23" s="91"/>
      <c r="I23" s="91"/>
      <c r="J23" s="90">
        <f t="shared" si="0"/>
        <v>1</v>
      </c>
    </row>
    <row r="24" spans="1:10" x14ac:dyDescent="0.25">
      <c r="B24" s="73" t="s">
        <v>193</v>
      </c>
      <c r="C24" s="95">
        <v>1</v>
      </c>
      <c r="D24" s="91"/>
      <c r="E24" s="91"/>
      <c r="F24" s="91"/>
      <c r="G24" s="91"/>
      <c r="H24" s="91"/>
      <c r="I24" s="91"/>
      <c r="J24" s="90">
        <f t="shared" si="0"/>
        <v>1</v>
      </c>
    </row>
    <row r="25" spans="1:10" x14ac:dyDescent="0.25">
      <c r="B25" s="73"/>
      <c r="C25" s="91"/>
      <c r="D25" s="91"/>
      <c r="E25" s="91"/>
      <c r="F25" s="91"/>
      <c r="G25" s="91"/>
      <c r="H25" s="91"/>
      <c r="I25" s="64"/>
      <c r="J25" s="193"/>
    </row>
    <row r="26" spans="1:10" x14ac:dyDescent="0.25">
      <c r="A26" t="s">
        <v>12</v>
      </c>
      <c r="B26" s="64">
        <f>COUNTA(B10:B24)</f>
        <v>15</v>
      </c>
      <c r="C26" s="64">
        <f>SUM(C10:C24)</f>
        <v>8</v>
      </c>
      <c r="D26" s="64">
        <f t="shared" ref="D26:F26" si="1">SUM(D10:D24)</f>
        <v>6</v>
      </c>
      <c r="E26" s="64">
        <f t="shared" si="1"/>
        <v>2</v>
      </c>
      <c r="F26" s="64">
        <f t="shared" si="1"/>
        <v>3</v>
      </c>
      <c r="G26" s="64"/>
      <c r="H26" s="64"/>
      <c r="I26" s="64"/>
      <c r="J26" s="64">
        <f>SUM(J10:J24)</f>
        <v>19</v>
      </c>
    </row>
    <row r="27" spans="1:10" x14ac:dyDescent="0.25">
      <c r="B27" s="73"/>
      <c r="C27" s="64"/>
      <c r="D27" s="91"/>
      <c r="E27" s="91"/>
      <c r="F27" s="64"/>
      <c r="G27" s="64"/>
      <c r="H27" s="64"/>
      <c r="I27" s="64"/>
      <c r="J27" s="64"/>
    </row>
    <row r="28" spans="1:10" x14ac:dyDescent="0.25">
      <c r="B28" s="73" t="s">
        <v>217</v>
      </c>
      <c r="C28" s="64"/>
      <c r="D28" s="91"/>
      <c r="E28" s="91"/>
      <c r="F28" s="64"/>
      <c r="G28" s="64"/>
      <c r="H28" s="64"/>
      <c r="I28" s="64"/>
      <c r="J28" s="64"/>
    </row>
    <row r="29" spans="1:10" x14ac:dyDescent="0.25">
      <c r="B29" s="65" t="s">
        <v>213</v>
      </c>
      <c r="C29" s="64"/>
      <c r="D29" s="91"/>
      <c r="E29" s="91"/>
      <c r="F29" s="64"/>
      <c r="G29" s="64"/>
      <c r="H29" s="64"/>
      <c r="I29" s="64"/>
      <c r="J29" s="64"/>
    </row>
    <row r="30" spans="1:10" x14ac:dyDescent="0.25">
      <c r="B30" s="65" t="s">
        <v>219</v>
      </c>
      <c r="C30" s="64"/>
      <c r="D30" s="91"/>
      <c r="E30" s="91"/>
      <c r="F30" s="64"/>
      <c r="G30" s="64"/>
      <c r="H30" s="64"/>
      <c r="I30" s="64"/>
      <c r="J30" s="64"/>
    </row>
    <row r="31" spans="1:10" x14ac:dyDescent="0.25">
      <c r="B31" s="65" t="s">
        <v>218</v>
      </c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65" t="s">
        <v>292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214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73" t="s">
        <v>190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212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73" t="s">
        <v>210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73" t="s">
        <v>206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205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274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65" t="s">
        <v>288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65" t="s">
        <v>215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170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73" t="s">
        <v>207</v>
      </c>
      <c r="C43" s="80"/>
      <c r="D43" s="80"/>
      <c r="E43" s="80"/>
      <c r="F43" s="80"/>
      <c r="G43" s="80"/>
      <c r="H43" s="80"/>
      <c r="I43" s="80"/>
      <c r="J43" s="64"/>
    </row>
    <row r="44" spans="2:10" x14ac:dyDescent="0.25">
      <c r="B44" s="73" t="s">
        <v>166</v>
      </c>
      <c r="C44" s="80"/>
      <c r="D44" s="80"/>
      <c r="E44" s="80"/>
      <c r="F44" s="80"/>
      <c r="G44" s="80"/>
      <c r="H44" s="80"/>
      <c r="I44" s="80"/>
      <c r="J44" s="64"/>
    </row>
    <row r="45" spans="2:10" x14ac:dyDescent="0.25">
      <c r="B45" s="73" t="s">
        <v>168</v>
      </c>
      <c r="C45" s="64"/>
      <c r="D45" s="64"/>
      <c r="E45" s="91"/>
      <c r="F45" s="64"/>
      <c r="G45" s="64"/>
      <c r="H45" s="64"/>
      <c r="I45" s="64"/>
      <c r="J45" s="64"/>
    </row>
    <row r="46" spans="2:10" x14ac:dyDescent="0.25">
      <c r="B46" s="73" t="s">
        <v>171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173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174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276</v>
      </c>
      <c r="C49" s="64"/>
      <c r="D49" s="91"/>
      <c r="E49" s="91"/>
      <c r="F49" s="64"/>
      <c r="G49" s="64"/>
      <c r="H49" s="64"/>
      <c r="I49" s="64"/>
      <c r="J49" s="64"/>
    </row>
    <row r="50" spans="1:10" x14ac:dyDescent="0.25">
      <c r="B50" s="65" t="s">
        <v>275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177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301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209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216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220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5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COUNTA(B29:B55)</f>
        <v>27</v>
      </c>
    </row>
  </sheetData>
  <sortState ref="B10:J21">
    <sortCondition descending="1" ref="J10:J21"/>
    <sortCondition descending="1" ref="C10:C21"/>
    <sortCondition ref="F10:F21"/>
    <sortCondition ref="H10:H21"/>
    <sortCondition ref="G10:G21"/>
    <sortCondition ref="I10:I21"/>
    <sortCondition ref="D10:D21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36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389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221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127</v>
      </c>
      <c r="C7" s="61" t="s">
        <v>128</v>
      </c>
      <c r="D7" s="61" t="s">
        <v>129</v>
      </c>
      <c r="E7" s="61" t="s">
        <v>222</v>
      </c>
      <c r="F7" s="61" t="s">
        <v>131</v>
      </c>
      <c r="G7" s="61" t="s">
        <v>132</v>
      </c>
      <c r="H7" s="61" t="s">
        <v>133</v>
      </c>
      <c r="I7" s="61" t="s">
        <v>135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46" t="s">
        <v>223</v>
      </c>
      <c r="F9" s="246"/>
      <c r="G9" s="246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224</v>
      </c>
      <c r="F11" s="72">
        <v>4</v>
      </c>
      <c r="G11" s="73" t="s">
        <v>262</v>
      </c>
      <c r="H11" s="73" t="s">
        <v>138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224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224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34">
        <v>10</v>
      </c>
      <c r="C16" s="64">
        <v>10</v>
      </c>
      <c r="D16" s="64">
        <v>2021</v>
      </c>
      <c r="E16" s="72" t="s">
        <v>224</v>
      </c>
      <c r="F16" s="72">
        <v>4</v>
      </c>
      <c r="G16" s="73" t="s">
        <v>262</v>
      </c>
      <c r="H16" s="73" t="s">
        <v>360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9"/>
      <c r="E17" s="72" t="s">
        <v>224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9" t="s">
        <v>224</v>
      </c>
      <c r="F18" s="179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34">
        <v>10</v>
      </c>
      <c r="C21" s="64">
        <v>10</v>
      </c>
      <c r="D21" s="64">
        <v>2021</v>
      </c>
      <c r="E21" s="72" t="s">
        <v>224</v>
      </c>
      <c r="F21" s="72">
        <v>4</v>
      </c>
      <c r="G21" s="73" t="s">
        <v>262</v>
      </c>
      <c r="H21" s="73" t="s">
        <v>142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9"/>
      <c r="E22" s="72" t="s">
        <v>224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224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34">
        <v>10</v>
      </c>
      <c r="C26" s="64">
        <v>10</v>
      </c>
      <c r="D26" s="64">
        <v>2021</v>
      </c>
      <c r="E26" s="72" t="s">
        <v>224</v>
      </c>
      <c r="F26" s="72">
        <v>4</v>
      </c>
      <c r="G26" s="73" t="s">
        <v>262</v>
      </c>
      <c r="H26" s="73" t="s">
        <v>225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9"/>
      <c r="E27" s="72" t="s">
        <v>224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224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34">
        <v>10</v>
      </c>
      <c r="C31" s="64">
        <v>10</v>
      </c>
      <c r="D31" s="64">
        <v>2021</v>
      </c>
      <c r="E31" s="72" t="s">
        <v>224</v>
      </c>
      <c r="F31" s="72">
        <v>4</v>
      </c>
      <c r="G31" s="73" t="s">
        <v>262</v>
      </c>
      <c r="H31" s="73" t="s">
        <v>226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9"/>
      <c r="E32" s="72" t="s">
        <v>224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224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227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46" t="s">
        <v>228</v>
      </c>
      <c r="F39" s="246"/>
      <c r="G39" s="246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34">
        <v>10</v>
      </c>
      <c r="C41" s="64">
        <v>10</v>
      </c>
      <c r="D41" s="64">
        <v>2021</v>
      </c>
      <c r="E41" s="72" t="s">
        <v>229</v>
      </c>
      <c r="F41" s="72">
        <v>4</v>
      </c>
      <c r="G41" s="73" t="s">
        <v>359</v>
      </c>
      <c r="H41" s="73" t="s">
        <v>149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9"/>
      <c r="E42" s="72" t="s">
        <v>229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229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34">
        <v>10</v>
      </c>
      <c r="C46" s="64">
        <v>10</v>
      </c>
      <c r="D46" s="64">
        <v>2021</v>
      </c>
      <c r="E46" s="72" t="s">
        <v>229</v>
      </c>
      <c r="F46" s="72">
        <v>4</v>
      </c>
      <c r="G46" s="73" t="s">
        <v>359</v>
      </c>
      <c r="H46" s="73" t="s">
        <v>148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9"/>
      <c r="E47" s="72" t="s">
        <v>229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229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34">
        <v>10</v>
      </c>
      <c r="C51" s="64">
        <v>10</v>
      </c>
      <c r="D51" s="64">
        <v>2021</v>
      </c>
      <c r="E51" s="72" t="s">
        <v>229</v>
      </c>
      <c r="F51" s="72">
        <v>4</v>
      </c>
      <c r="G51" s="73" t="s">
        <v>359</v>
      </c>
      <c r="H51" s="73" t="s">
        <v>146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9"/>
      <c r="E52" s="72" t="s">
        <v>229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9" t="s">
        <v>229</v>
      </c>
      <c r="F53" s="179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9"/>
      <c r="C56" s="64"/>
      <c r="D56" s="64"/>
      <c r="E56" s="72" t="s">
        <v>229</v>
      </c>
      <c r="F56" s="72">
        <v>4</v>
      </c>
      <c r="G56" s="73"/>
      <c r="H56" s="73" t="s">
        <v>155</v>
      </c>
      <c r="I56" s="64"/>
      <c r="J56" s="64"/>
      <c r="K56" s="67"/>
    </row>
    <row r="57" spans="2:11" x14ac:dyDescent="0.25">
      <c r="B57" s="101"/>
      <c r="C57" s="64"/>
      <c r="D57" s="179"/>
      <c r="E57" s="72" t="s">
        <v>229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34">
        <v>10</v>
      </c>
      <c r="C61" s="64">
        <v>10</v>
      </c>
      <c r="D61" s="64">
        <v>2021</v>
      </c>
      <c r="E61" s="72" t="s">
        <v>229</v>
      </c>
      <c r="F61" s="72">
        <v>4</v>
      </c>
      <c r="G61" s="73" t="s">
        <v>359</v>
      </c>
      <c r="H61" s="68" t="s">
        <v>158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9"/>
      <c r="E62" s="72" t="s">
        <v>229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9" t="s">
        <v>229</v>
      </c>
      <c r="F63" s="179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227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46" t="s">
        <v>230</v>
      </c>
      <c r="F67" s="246"/>
      <c r="G67" s="246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9">
        <v>17</v>
      </c>
      <c r="C69" s="64">
        <v>11</v>
      </c>
      <c r="D69" s="64">
        <v>2019</v>
      </c>
      <c r="E69" s="72" t="s">
        <v>231</v>
      </c>
      <c r="F69" s="72">
        <v>3</v>
      </c>
      <c r="G69" s="73" t="s">
        <v>137</v>
      </c>
      <c r="H69" s="65" t="s">
        <v>232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231</v>
      </c>
      <c r="F70" s="179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231</v>
      </c>
      <c r="F71" s="179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9">
        <v>17</v>
      </c>
      <c r="C74" s="64">
        <v>11</v>
      </c>
      <c r="D74" s="64">
        <v>2019</v>
      </c>
      <c r="E74" s="72" t="s">
        <v>231</v>
      </c>
      <c r="F74" s="179">
        <v>3</v>
      </c>
      <c r="G74" s="73" t="s">
        <v>137</v>
      </c>
      <c r="H74" s="73" t="s">
        <v>152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9"/>
      <c r="C75" s="64"/>
      <c r="D75" s="64"/>
      <c r="E75" s="179" t="s">
        <v>231</v>
      </c>
      <c r="F75" s="179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231</v>
      </c>
      <c r="F76" s="179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9">
        <v>17</v>
      </c>
      <c r="C79" s="64">
        <v>11</v>
      </c>
      <c r="D79" s="64">
        <v>2019</v>
      </c>
      <c r="E79" s="72" t="s">
        <v>231</v>
      </c>
      <c r="F79" s="179">
        <v>3</v>
      </c>
      <c r="G79" s="73" t="s">
        <v>137</v>
      </c>
      <c r="H79" s="65" t="s">
        <v>148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231</v>
      </c>
      <c r="F80" s="179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231</v>
      </c>
      <c r="F81" s="179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9">
        <v>17</v>
      </c>
      <c r="C84" s="64">
        <v>11</v>
      </c>
      <c r="D84" s="64">
        <v>2019</v>
      </c>
      <c r="E84" s="72" t="s">
        <v>231</v>
      </c>
      <c r="F84" s="179">
        <v>3</v>
      </c>
      <c r="G84" s="73" t="s">
        <v>154</v>
      </c>
      <c r="H84" s="73" t="s">
        <v>153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9"/>
      <c r="C85" s="64"/>
      <c r="D85" s="64"/>
      <c r="E85" s="179" t="s">
        <v>231</v>
      </c>
      <c r="F85" s="179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231</v>
      </c>
      <c r="F86" s="179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227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261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233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127</v>
      </c>
      <c r="C6" s="61" t="s">
        <v>128</v>
      </c>
      <c r="D6" s="61" t="s">
        <v>129</v>
      </c>
      <c r="E6" s="61" t="s">
        <v>222</v>
      </c>
      <c r="F6" s="61" t="s">
        <v>131</v>
      </c>
      <c r="G6" s="61" t="s">
        <v>132</v>
      </c>
      <c r="H6" s="61" t="s">
        <v>133</v>
      </c>
      <c r="I6" s="61" t="s">
        <v>135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234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231</v>
      </c>
      <c r="F9" s="72">
        <v>5</v>
      </c>
      <c r="G9" s="65" t="s">
        <v>235</v>
      </c>
      <c r="H9" s="73" t="s">
        <v>147</v>
      </c>
      <c r="I9" s="64">
        <v>1272</v>
      </c>
      <c r="J9" s="64">
        <v>7</v>
      </c>
      <c r="K9" s="67">
        <f>I9/J9</f>
        <v>181.71428571428572</v>
      </c>
    </row>
    <row r="10" spans="2:11" x14ac:dyDescent="0.25">
      <c r="B10" s="101"/>
      <c r="C10" s="64"/>
      <c r="D10" s="55"/>
      <c r="E10" s="72" t="s">
        <v>231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231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1272</v>
      </c>
      <c r="J12" s="82">
        <f>SUM(J9:J11)</f>
        <v>7</v>
      </c>
      <c r="K12" s="67">
        <f>I12/J12</f>
        <v>181.71428571428572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2">
        <v>17</v>
      </c>
      <c r="C14" s="64">
        <v>11</v>
      </c>
      <c r="D14" s="64">
        <v>2019</v>
      </c>
      <c r="E14" s="182" t="s">
        <v>231</v>
      </c>
      <c r="F14" s="182">
        <v>5</v>
      </c>
      <c r="G14" s="65" t="s">
        <v>235</v>
      </c>
      <c r="H14" s="73" t="s">
        <v>143</v>
      </c>
      <c r="I14" s="64">
        <v>1393</v>
      </c>
      <c r="J14" s="64">
        <v>7</v>
      </c>
      <c r="K14" s="67">
        <f>I14/J14</f>
        <v>199</v>
      </c>
    </row>
    <row r="15" spans="2:11" x14ac:dyDescent="0.25">
      <c r="B15" s="101"/>
      <c r="C15" s="64"/>
      <c r="D15" s="55"/>
      <c r="E15" s="72" t="s">
        <v>231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231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1393</v>
      </c>
      <c r="J17" s="82">
        <f>SUM(J14:J16)</f>
        <v>7</v>
      </c>
      <c r="K17" s="67">
        <f>I17/J17</f>
        <v>199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2">
        <v>17</v>
      </c>
      <c r="C19" s="64">
        <v>11</v>
      </c>
      <c r="D19" s="64">
        <v>2019</v>
      </c>
      <c r="E19" s="182" t="s">
        <v>231</v>
      </c>
      <c r="F19" s="182">
        <v>5</v>
      </c>
      <c r="G19" s="65" t="s">
        <v>235</v>
      </c>
      <c r="H19" s="73" t="s">
        <v>144</v>
      </c>
      <c r="I19" s="64">
        <v>553</v>
      </c>
      <c r="J19" s="64">
        <v>3</v>
      </c>
      <c r="K19" s="67">
        <f>I19/J19</f>
        <v>184.33333333333334</v>
      </c>
    </row>
    <row r="20" spans="2:11" x14ac:dyDescent="0.25">
      <c r="B20" s="101"/>
      <c r="C20" s="64"/>
      <c r="D20" s="55"/>
      <c r="E20" s="72" t="s">
        <v>231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231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553</v>
      </c>
      <c r="J22" s="82">
        <f>SUM(J19:J21)</f>
        <v>3</v>
      </c>
      <c r="K22" s="67">
        <f>I22/J22</f>
        <v>184.33333333333334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2">
        <v>17</v>
      </c>
      <c r="C24" s="64">
        <v>11</v>
      </c>
      <c r="D24" s="64">
        <v>2019</v>
      </c>
      <c r="E24" s="182" t="s">
        <v>231</v>
      </c>
      <c r="F24" s="182">
        <v>5</v>
      </c>
      <c r="G24" s="65" t="s">
        <v>235</v>
      </c>
      <c r="H24" s="73" t="s">
        <v>151</v>
      </c>
      <c r="I24" s="64">
        <v>1273</v>
      </c>
      <c r="J24" s="64">
        <v>7</v>
      </c>
      <c r="K24" s="67">
        <f>I24/J24</f>
        <v>181.85714285714286</v>
      </c>
    </row>
    <row r="25" spans="2:11" x14ac:dyDescent="0.25">
      <c r="B25" s="101"/>
      <c r="C25" s="64"/>
      <c r="D25" s="55"/>
      <c r="E25" s="72" t="s">
        <v>231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231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1273</v>
      </c>
      <c r="J27" s="82">
        <f>SUM(J24:J26)</f>
        <v>7</v>
      </c>
      <c r="K27" s="67">
        <f>I27/J27</f>
        <v>181.85714285714286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2">
        <v>17</v>
      </c>
      <c r="C29" s="64">
        <v>11</v>
      </c>
      <c r="D29" s="64">
        <v>2019</v>
      </c>
      <c r="E29" s="182" t="s">
        <v>231</v>
      </c>
      <c r="F29" s="182">
        <v>5</v>
      </c>
      <c r="G29" s="65" t="s">
        <v>235</v>
      </c>
      <c r="H29" s="73" t="s">
        <v>159</v>
      </c>
      <c r="I29" s="64">
        <v>1381</v>
      </c>
      <c r="J29" s="64">
        <v>7</v>
      </c>
      <c r="K29" s="183">
        <f>I29/J29</f>
        <v>197.28571428571428</v>
      </c>
    </row>
    <row r="30" spans="2:11" x14ac:dyDescent="0.25">
      <c r="B30" s="101"/>
      <c r="C30" s="64"/>
      <c r="D30" s="72"/>
      <c r="E30" s="72" t="s">
        <v>231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231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1381</v>
      </c>
      <c r="J32" s="82">
        <f>SUM(J29:J31)</f>
        <v>7</v>
      </c>
      <c r="K32" s="67">
        <f>I32/J32</f>
        <v>197.28571428571428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2">
        <v>17</v>
      </c>
      <c r="C34" s="64">
        <v>11</v>
      </c>
      <c r="D34" s="64">
        <v>2019</v>
      </c>
      <c r="E34" s="182" t="s">
        <v>231</v>
      </c>
      <c r="F34" s="182">
        <v>5</v>
      </c>
      <c r="G34" s="65" t="s">
        <v>235</v>
      </c>
      <c r="H34" s="73" t="s">
        <v>145</v>
      </c>
      <c r="I34" s="103">
        <v>681</v>
      </c>
      <c r="J34" s="103">
        <v>4</v>
      </c>
      <c r="K34" s="67">
        <f>I34/J34</f>
        <v>170.25</v>
      </c>
    </row>
    <row r="35" spans="2:11" x14ac:dyDescent="0.25">
      <c r="B35" s="101"/>
      <c r="C35" s="64"/>
      <c r="D35" s="72"/>
      <c r="E35" s="72" t="s">
        <v>231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231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681</v>
      </c>
      <c r="J37" s="82">
        <f>SUM(J34:J36)</f>
        <v>4</v>
      </c>
      <c r="K37" s="67">
        <f>I37/J37</f>
        <v>170.25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227</v>
      </c>
      <c r="I39" s="104">
        <f>I12+I17+I22+I27+I32+I37</f>
        <v>6553</v>
      </c>
      <c r="J39" s="105">
        <f>J12+J17+J22+J27+J32+J37</f>
        <v>35</v>
      </c>
      <c r="K39" s="106">
        <f>I39/J39</f>
        <v>187.22857142857143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234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2">
        <v>17</v>
      </c>
      <c r="C42" s="64">
        <v>11</v>
      </c>
      <c r="D42" s="64">
        <v>2019</v>
      </c>
      <c r="E42" s="182" t="s">
        <v>231</v>
      </c>
      <c r="F42" s="182">
        <v>5</v>
      </c>
      <c r="G42" s="65" t="s">
        <v>235</v>
      </c>
      <c r="H42" s="73" t="s">
        <v>140</v>
      </c>
      <c r="I42" s="64">
        <v>825</v>
      </c>
      <c r="J42" s="64">
        <v>5</v>
      </c>
      <c r="K42" s="67">
        <f>I42/J42</f>
        <v>165</v>
      </c>
    </row>
    <row r="43" spans="2:11" x14ac:dyDescent="0.25">
      <c r="B43" s="101"/>
      <c r="C43" s="64"/>
      <c r="D43" s="55"/>
      <c r="E43" s="72"/>
      <c r="F43" s="72"/>
      <c r="G43" s="73"/>
      <c r="H43" s="73"/>
      <c r="I43" s="64"/>
      <c r="J43" s="64"/>
      <c r="K43" s="67"/>
    </row>
    <row r="44" spans="2:11" x14ac:dyDescent="0.25">
      <c r="B44" s="72"/>
      <c r="C44" s="64"/>
      <c r="D44" s="64"/>
      <c r="E44" s="72"/>
      <c r="F44" s="72"/>
      <c r="G44" s="65"/>
      <c r="H44" s="73"/>
      <c r="I44" s="82">
        <f>SUM(I42:I43)</f>
        <v>825</v>
      </c>
      <c r="J44" s="82">
        <f>SUM(J42:J43)</f>
        <v>5</v>
      </c>
      <c r="K44" s="67">
        <f>I44/J44</f>
        <v>165</v>
      </c>
    </row>
    <row r="45" spans="2:11" x14ac:dyDescent="0.25">
      <c r="B45" s="72"/>
      <c r="C45" s="64"/>
      <c r="D45" s="64"/>
      <c r="E45" s="72"/>
      <c r="F45" s="72"/>
      <c r="G45" s="65"/>
      <c r="H45" s="73"/>
      <c r="I45" s="64"/>
      <c r="J45" s="64"/>
      <c r="K45" s="67"/>
    </row>
    <row r="46" spans="2:11" x14ac:dyDescent="0.25">
      <c r="B46" s="182">
        <v>17</v>
      </c>
      <c r="C46" s="64">
        <v>11</v>
      </c>
      <c r="D46" s="64">
        <v>2019</v>
      </c>
      <c r="E46" s="182" t="s">
        <v>231</v>
      </c>
      <c r="F46" s="182">
        <v>5</v>
      </c>
      <c r="G46" s="65" t="s">
        <v>235</v>
      </c>
      <c r="H46" s="73" t="s">
        <v>141</v>
      </c>
      <c r="I46" s="64">
        <v>1354</v>
      </c>
      <c r="J46" s="64">
        <v>7</v>
      </c>
      <c r="K46" s="67">
        <f>I46/J46</f>
        <v>193.42857142857142</v>
      </c>
    </row>
    <row r="47" spans="2:11" x14ac:dyDescent="0.25">
      <c r="B47" s="101"/>
      <c r="C47" s="64"/>
      <c r="D47" s="55"/>
      <c r="E47" s="72"/>
      <c r="F47" s="72"/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/>
      <c r="F48" s="72"/>
      <c r="G48" s="73"/>
      <c r="H48" s="73"/>
      <c r="I48" s="64"/>
      <c r="J48" s="64"/>
      <c r="K48" s="67"/>
    </row>
    <row r="49" spans="2:11" x14ac:dyDescent="0.25">
      <c r="B49" s="72"/>
      <c r="C49" s="64"/>
      <c r="D49" s="64"/>
      <c r="E49" s="72"/>
      <c r="F49" s="72"/>
      <c r="G49" s="65"/>
      <c r="H49" s="73"/>
      <c r="I49" s="82">
        <f>SUM(I46:I48)</f>
        <v>1354</v>
      </c>
      <c r="J49" s="82">
        <f>SUM(J46:J48)</f>
        <v>7</v>
      </c>
      <c r="K49" s="67">
        <f>I49/J49</f>
        <v>193.42857142857142</v>
      </c>
    </row>
    <row r="50" spans="2:11" x14ac:dyDescent="0.25">
      <c r="B50" s="72"/>
      <c r="C50" s="64"/>
      <c r="D50" s="64"/>
      <c r="E50" s="72"/>
      <c r="F50" s="72"/>
      <c r="G50" s="65"/>
      <c r="H50" s="73"/>
      <c r="I50" s="64"/>
      <c r="J50" s="64"/>
      <c r="K50" s="67"/>
    </row>
    <row r="51" spans="2:11" x14ac:dyDescent="0.25">
      <c r="B51" s="182">
        <v>17</v>
      </c>
      <c r="C51" s="64">
        <v>11</v>
      </c>
      <c r="D51" s="64">
        <v>2019</v>
      </c>
      <c r="E51" s="182" t="s">
        <v>231</v>
      </c>
      <c r="F51" s="182">
        <v>5</v>
      </c>
      <c r="G51" s="65" t="s">
        <v>235</v>
      </c>
      <c r="H51" s="73" t="s">
        <v>161</v>
      </c>
      <c r="I51" s="64">
        <v>641</v>
      </c>
      <c r="J51" s="64">
        <v>4</v>
      </c>
      <c r="K51" s="67">
        <f>I51/J51</f>
        <v>160.25</v>
      </c>
    </row>
    <row r="52" spans="2:11" x14ac:dyDescent="0.25">
      <c r="B52" s="101"/>
      <c r="C52" s="64"/>
      <c r="D52" s="55"/>
      <c r="E52" s="72"/>
      <c r="F52" s="72"/>
      <c r="G52" s="73"/>
      <c r="H52" s="73"/>
      <c r="I52" s="64"/>
      <c r="J52" s="64"/>
      <c r="K52" s="67"/>
    </row>
    <row r="53" spans="2:11" x14ac:dyDescent="0.25">
      <c r="B53" s="72"/>
      <c r="C53" s="64"/>
      <c r="D53" s="64"/>
      <c r="E53" s="72"/>
      <c r="F53" s="72"/>
      <c r="G53" s="65"/>
      <c r="H53" s="73"/>
      <c r="I53" s="82">
        <f>SUM(I51:I51)</f>
        <v>641</v>
      </c>
      <c r="J53" s="82">
        <f>SUM(J51:J51)</f>
        <v>4</v>
      </c>
      <c r="K53" s="67">
        <f>I53/J53</f>
        <v>160.25</v>
      </c>
    </row>
    <row r="54" spans="2:11" x14ac:dyDescent="0.25">
      <c r="B54" s="72"/>
      <c r="C54" s="64"/>
      <c r="D54" s="64"/>
      <c r="E54" s="72"/>
      <c r="F54" s="72"/>
      <c r="G54" s="65"/>
      <c r="H54" s="73"/>
      <c r="I54" s="64"/>
      <c r="J54" s="64"/>
      <c r="K54" s="67"/>
    </row>
    <row r="55" spans="2:11" x14ac:dyDescent="0.25">
      <c r="B55" s="182">
        <v>17</v>
      </c>
      <c r="C55" s="64">
        <v>11</v>
      </c>
      <c r="D55" s="64">
        <v>2019</v>
      </c>
      <c r="E55" s="182" t="s">
        <v>231</v>
      </c>
      <c r="F55" s="182">
        <v>5</v>
      </c>
      <c r="G55" s="65" t="s">
        <v>235</v>
      </c>
      <c r="H55" s="73" t="s">
        <v>150</v>
      </c>
      <c r="I55" s="64">
        <v>792</v>
      </c>
      <c r="J55" s="64">
        <v>5</v>
      </c>
      <c r="K55" s="67">
        <f>I55/J55</f>
        <v>158.4</v>
      </c>
    </row>
    <row r="56" spans="2:11" x14ac:dyDescent="0.25">
      <c r="B56" s="101"/>
      <c r="C56" s="64"/>
      <c r="D56" s="55"/>
      <c r="E56" s="72"/>
      <c r="F56" s="72"/>
      <c r="G56" s="73"/>
      <c r="H56" s="80"/>
      <c r="I56" s="64"/>
      <c r="J56" s="64"/>
      <c r="K56" s="67"/>
    </row>
    <row r="57" spans="2:11" x14ac:dyDescent="0.25">
      <c r="B57" s="64"/>
      <c r="C57" s="64"/>
      <c r="D57" s="64"/>
      <c r="E57" s="72"/>
      <c r="F57" s="72"/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81"/>
      <c r="F58" s="80"/>
      <c r="G58" s="65"/>
      <c r="H58" s="80"/>
      <c r="I58" s="82">
        <f>SUM(I55:I57)</f>
        <v>792</v>
      </c>
      <c r="J58" s="82">
        <f>SUM(J55:J57)</f>
        <v>5</v>
      </c>
      <c r="K58" s="67">
        <f>I58/J58</f>
        <v>158.4</v>
      </c>
    </row>
    <row r="59" spans="2:11" x14ac:dyDescent="0.25">
      <c r="B59" s="65"/>
      <c r="C59" s="65"/>
      <c r="D59" s="65"/>
      <c r="E59" s="81"/>
      <c r="F59" s="80"/>
      <c r="G59" s="65"/>
      <c r="H59" s="80"/>
      <c r="I59" s="64"/>
      <c r="J59" s="64"/>
      <c r="K59" s="64"/>
    </row>
    <row r="60" spans="2:11" x14ac:dyDescent="0.25">
      <c r="B60" s="65"/>
      <c r="C60" s="65"/>
      <c r="D60" s="65"/>
      <c r="E60" s="81"/>
      <c r="F60" s="80"/>
      <c r="G60" s="65"/>
      <c r="H60" s="80"/>
      <c r="I60" s="64"/>
      <c r="J60" s="64"/>
      <c r="K60" s="64"/>
    </row>
    <row r="61" spans="2:11" x14ac:dyDescent="0.25">
      <c r="B61" s="182">
        <v>17</v>
      </c>
      <c r="C61" s="64">
        <v>11</v>
      </c>
      <c r="D61" s="64">
        <v>2019</v>
      </c>
      <c r="E61" s="182" t="s">
        <v>231</v>
      </c>
      <c r="F61" s="182">
        <v>5</v>
      </c>
      <c r="G61" s="65" t="s">
        <v>235</v>
      </c>
      <c r="H61" s="73" t="s">
        <v>160</v>
      </c>
      <c r="I61" s="64">
        <v>1165</v>
      </c>
      <c r="J61" s="64">
        <v>7</v>
      </c>
      <c r="K61" s="67">
        <f>I61/J61</f>
        <v>166.42857142857142</v>
      </c>
    </row>
    <row r="62" spans="2:11" x14ac:dyDescent="0.25">
      <c r="B62" s="101"/>
      <c r="C62" s="64"/>
      <c r="D62" s="55"/>
      <c r="E62" s="72"/>
      <c r="F62" s="72"/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72"/>
      <c r="F63" s="72"/>
      <c r="G63" s="73"/>
      <c r="H63" s="80"/>
      <c r="I63" s="64"/>
      <c r="J63" s="64"/>
      <c r="K63" s="67"/>
    </row>
    <row r="64" spans="2:11" x14ac:dyDescent="0.25">
      <c r="B64" s="65"/>
      <c r="C64" s="65"/>
      <c r="D64" s="65"/>
      <c r="E64" s="81"/>
      <c r="F64" s="80"/>
      <c r="G64" s="65"/>
      <c r="H64" s="80"/>
      <c r="I64" s="82">
        <f>SUM(I61:I63)</f>
        <v>1165</v>
      </c>
      <c r="J64" s="82">
        <f>SUM(J61:J63)</f>
        <v>7</v>
      </c>
      <c r="K64" s="67">
        <f>I64/J64</f>
        <v>166.42857142857142</v>
      </c>
    </row>
    <row r="65" spans="2:11" x14ac:dyDescent="0.25">
      <c r="B65" s="65"/>
      <c r="C65" s="65"/>
      <c r="D65" s="65"/>
      <c r="E65" s="81"/>
      <c r="F65" s="80"/>
      <c r="G65" s="65"/>
      <c r="H65" s="80"/>
      <c r="I65" s="64"/>
      <c r="J65" s="64"/>
      <c r="K65" s="64"/>
    </row>
    <row r="66" spans="2:11" x14ac:dyDescent="0.25">
      <c r="B66" s="182">
        <v>17</v>
      </c>
      <c r="C66" s="64">
        <v>11</v>
      </c>
      <c r="D66" s="64">
        <v>2019</v>
      </c>
      <c r="E66" s="182" t="s">
        <v>231</v>
      </c>
      <c r="F66" s="182">
        <v>5</v>
      </c>
      <c r="G66" s="65" t="s">
        <v>235</v>
      </c>
      <c r="H66" s="73" t="s">
        <v>163</v>
      </c>
      <c r="I66" s="64">
        <v>1288</v>
      </c>
      <c r="J66" s="64">
        <v>7</v>
      </c>
      <c r="K66" s="67">
        <f>I66/J66</f>
        <v>184</v>
      </c>
    </row>
    <row r="67" spans="2:11" x14ac:dyDescent="0.25">
      <c r="B67" s="101"/>
      <c r="C67" s="64"/>
      <c r="D67" s="55"/>
      <c r="E67" s="72"/>
      <c r="F67" s="72"/>
      <c r="G67" s="73"/>
      <c r="H67" s="80"/>
      <c r="I67" s="64"/>
      <c r="J67" s="64"/>
      <c r="K67" s="67"/>
    </row>
    <row r="68" spans="2:11" x14ac:dyDescent="0.25">
      <c r="B68" s="64"/>
      <c r="C68" s="64"/>
      <c r="D68" s="64"/>
      <c r="E68" s="72"/>
      <c r="F68" s="72"/>
      <c r="G68" s="73"/>
      <c r="H68" s="80"/>
      <c r="I68" s="64"/>
      <c r="J68" s="64"/>
      <c r="K68" s="67"/>
    </row>
    <row r="69" spans="2:11" x14ac:dyDescent="0.25">
      <c r="B69" s="55"/>
      <c r="C69" s="53"/>
      <c r="D69" s="53"/>
      <c r="E69" s="33"/>
      <c r="F69" s="55"/>
      <c r="H69" s="80"/>
      <c r="I69" s="82">
        <f>SUM(I66:I68)</f>
        <v>1288</v>
      </c>
      <c r="J69" s="82">
        <f>SUM(J66:J68)</f>
        <v>7</v>
      </c>
      <c r="K69" s="67">
        <f>I69/J69</f>
        <v>184</v>
      </c>
    </row>
    <row r="70" spans="2:11" x14ac:dyDescent="0.25">
      <c r="B70" s="55"/>
      <c r="C70" s="53"/>
      <c r="D70" s="53"/>
      <c r="E70" s="33"/>
      <c r="F70" s="55"/>
      <c r="H70" s="80"/>
      <c r="I70" s="103"/>
      <c r="J70" s="103"/>
      <c r="K70" s="67"/>
    </row>
    <row r="71" spans="2:11" x14ac:dyDescent="0.25">
      <c r="B71" s="55"/>
      <c r="C71" s="53"/>
      <c r="D71" s="53"/>
      <c r="E71" s="33"/>
      <c r="F71" s="55"/>
      <c r="H71" s="182" t="s">
        <v>227</v>
      </c>
      <c r="I71" s="104">
        <f>I42+I46+I51+I55+I61+I66</f>
        <v>6065</v>
      </c>
      <c r="J71" s="105">
        <f>J42+J46+J51+J55+J61+J66</f>
        <v>35</v>
      </c>
      <c r="K71" s="106">
        <f>I71/J71</f>
        <v>173.28571428571428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ht="15.75" x14ac:dyDescent="0.25">
      <c r="B73" s="55"/>
      <c r="C73" s="53"/>
      <c r="D73" s="53"/>
      <c r="E73" s="33"/>
      <c r="F73" s="55"/>
      <c r="G73" s="108" t="s">
        <v>271</v>
      </c>
      <c r="H73" s="80"/>
      <c r="I73" s="103"/>
      <c r="J73" s="103"/>
      <c r="K73" s="67"/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x14ac:dyDescent="0.25">
      <c r="B75" s="182">
        <v>17</v>
      </c>
      <c r="C75" s="64">
        <v>11</v>
      </c>
      <c r="D75" s="64">
        <v>2019</v>
      </c>
      <c r="E75" s="182" t="s">
        <v>272</v>
      </c>
      <c r="F75" s="182">
        <v>5</v>
      </c>
      <c r="G75" s="65" t="s">
        <v>236</v>
      </c>
      <c r="H75" s="65" t="s">
        <v>162</v>
      </c>
      <c r="I75" s="64">
        <v>732</v>
      </c>
      <c r="J75" s="64">
        <v>5</v>
      </c>
      <c r="K75" s="67">
        <f>I75/J75</f>
        <v>146.4</v>
      </c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55"/>
      <c r="C77" s="53"/>
      <c r="D77" s="53"/>
      <c r="E77" s="33"/>
      <c r="F77" s="55"/>
      <c r="H77" s="80"/>
      <c r="I77" s="103"/>
      <c r="J77" s="103"/>
      <c r="K77" s="67"/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182">
        <v>17</v>
      </c>
      <c r="C79" s="64">
        <v>11</v>
      </c>
      <c r="D79" s="64">
        <v>2019</v>
      </c>
      <c r="E79" s="182" t="s">
        <v>272</v>
      </c>
      <c r="F79" s="182">
        <v>5</v>
      </c>
      <c r="G79" s="65" t="s">
        <v>236</v>
      </c>
      <c r="H79" s="65" t="s">
        <v>270</v>
      </c>
      <c r="I79" s="103">
        <v>614</v>
      </c>
      <c r="J79" s="103">
        <v>5</v>
      </c>
      <c r="K79" s="67">
        <f>I79/J79</f>
        <v>122.8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55"/>
      <c r="C81" s="53"/>
      <c r="D81" s="53"/>
      <c r="E81" s="33"/>
      <c r="F81" s="55"/>
      <c r="H81" s="80"/>
      <c r="I81" s="103"/>
      <c r="J81" s="103"/>
      <c r="K81" s="67"/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182">
        <v>17</v>
      </c>
      <c r="C83" s="64">
        <v>11</v>
      </c>
      <c r="D83" s="64">
        <v>2019</v>
      </c>
      <c r="E83" s="182" t="s">
        <v>272</v>
      </c>
      <c r="F83" s="182">
        <v>5</v>
      </c>
      <c r="G83" s="65" t="s">
        <v>236</v>
      </c>
      <c r="H83" s="65" t="s">
        <v>244</v>
      </c>
      <c r="I83" s="103">
        <v>796</v>
      </c>
      <c r="J83" s="103">
        <v>5</v>
      </c>
      <c r="K83" s="67">
        <f>I83/J83</f>
        <v>159.19999999999999</v>
      </c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182">
        <v>17</v>
      </c>
      <c r="C87" s="64">
        <v>11</v>
      </c>
      <c r="D87" s="64">
        <v>2019</v>
      </c>
      <c r="E87" s="182" t="s">
        <v>272</v>
      </c>
      <c r="F87" s="182">
        <v>5</v>
      </c>
      <c r="G87" s="65" t="s">
        <v>236</v>
      </c>
      <c r="H87" s="65" t="s">
        <v>269</v>
      </c>
      <c r="I87" s="103">
        <v>732</v>
      </c>
      <c r="J87" s="103">
        <v>5</v>
      </c>
      <c r="K87" s="67">
        <f>I87/J87</f>
        <v>146.4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103"/>
      <c r="J89" s="103"/>
      <c r="K89" s="67"/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182">
        <v>17</v>
      </c>
      <c r="C91" s="64">
        <v>11</v>
      </c>
      <c r="D91" s="64">
        <v>2019</v>
      </c>
      <c r="E91" s="182" t="s">
        <v>272</v>
      </c>
      <c r="F91" s="182">
        <v>5</v>
      </c>
      <c r="G91" s="65" t="s">
        <v>236</v>
      </c>
      <c r="H91" s="65" t="s">
        <v>268</v>
      </c>
      <c r="I91" s="103">
        <v>753</v>
      </c>
      <c r="J91" s="103">
        <v>5</v>
      </c>
      <c r="K91" s="67">
        <f>I91/J91</f>
        <v>150.6</v>
      </c>
    </row>
    <row r="92" spans="2:11" x14ac:dyDescent="0.25">
      <c r="B92" s="55"/>
      <c r="C92" s="53"/>
      <c r="D92" s="53"/>
      <c r="E92" s="33"/>
      <c r="F92" s="55"/>
      <c r="H92" s="80"/>
      <c r="I92" s="103"/>
      <c r="J92" s="103"/>
      <c r="K92" s="67"/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182" t="s">
        <v>227</v>
      </c>
      <c r="I94" s="104">
        <f>I75+I79+I83+I87+I91</f>
        <v>3627</v>
      </c>
      <c r="J94" s="105">
        <f>J75+J79+J83+J87+J91</f>
        <v>25</v>
      </c>
      <c r="K94" s="106">
        <f>I94/J94</f>
        <v>145.08000000000001</v>
      </c>
    </row>
    <row r="95" spans="2:11" x14ac:dyDescent="0.25">
      <c r="B95" s="182"/>
      <c r="C95" s="64"/>
      <c r="D95" s="64"/>
      <c r="E95" s="182"/>
      <c r="F95" s="182"/>
      <c r="G95" s="65"/>
      <c r="H95" s="80"/>
      <c r="I95" s="103"/>
      <c r="J95" s="103"/>
      <c r="K95" s="67"/>
    </row>
    <row r="96" spans="2:11" x14ac:dyDescent="0.25">
      <c r="B96" s="55"/>
      <c r="C96" s="53"/>
      <c r="D96" s="53"/>
      <c r="E96" s="33"/>
      <c r="F96" s="55"/>
      <c r="H96" s="80"/>
      <c r="I96" s="103"/>
      <c r="J96" s="103"/>
      <c r="K96" s="67"/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H98" s="80"/>
      <c r="I98" s="64"/>
      <c r="J98" s="64"/>
      <c r="K98" s="64"/>
    </row>
    <row r="99" spans="2:11" x14ac:dyDescent="0.25">
      <c r="H99" s="72" t="s">
        <v>273</v>
      </c>
      <c r="I99" s="104">
        <f>I39+I71+I94</f>
        <v>16245</v>
      </c>
      <c r="J99" s="105">
        <f>J39+J71+J94</f>
        <v>95</v>
      </c>
      <c r="K99" s="10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2021-10-11T08:01:02Z</dcterms:modified>
</cp:coreProperties>
</file>