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H56" i="2" l="1"/>
  <c r="Q144" i="1"/>
  <c r="Q141" i="1"/>
  <c r="Q140" i="1"/>
  <c r="P144" i="1"/>
  <c r="P142" i="1"/>
  <c r="P141" i="1"/>
  <c r="P140" i="1"/>
  <c r="R126" i="1"/>
  <c r="Q126" i="1"/>
  <c r="Q125" i="1"/>
  <c r="Q127" i="1" s="1"/>
  <c r="R117" i="1"/>
  <c r="Q117" i="1"/>
  <c r="Q116" i="1"/>
  <c r="Q118" i="1" s="1"/>
  <c r="R114" i="1"/>
  <c r="Q114" i="1"/>
  <c r="Q113" i="1"/>
  <c r="Q115" i="1" s="1"/>
  <c r="R111" i="1"/>
  <c r="Q111" i="1"/>
  <c r="Q110" i="1"/>
  <c r="Q112" i="1" s="1"/>
  <c r="R108" i="1"/>
  <c r="Q108" i="1"/>
  <c r="Q107" i="1"/>
  <c r="Q109" i="1" s="1"/>
  <c r="R93" i="1"/>
  <c r="Q93" i="1"/>
  <c r="Q92" i="1"/>
  <c r="Q94" i="1" s="1"/>
  <c r="R90" i="1"/>
  <c r="Q90" i="1"/>
  <c r="Q89" i="1"/>
  <c r="Q91" i="1" s="1"/>
  <c r="Q79" i="1"/>
  <c r="R78" i="1"/>
  <c r="Q78" i="1"/>
  <c r="Q77" i="1"/>
  <c r="Q76" i="1"/>
  <c r="R75" i="1"/>
  <c r="Q75" i="1"/>
  <c r="Q74" i="1"/>
  <c r="Q73" i="1"/>
  <c r="R72" i="1"/>
  <c r="Q72" i="1"/>
  <c r="Q71" i="1"/>
  <c r="Q70" i="1"/>
  <c r="R69" i="1"/>
  <c r="Q69" i="1"/>
  <c r="Q68" i="1"/>
  <c r="R63" i="1"/>
  <c r="Q63" i="1"/>
  <c r="Q62" i="1"/>
  <c r="Q64" i="1" s="1"/>
  <c r="R57" i="1"/>
  <c r="Q57" i="1"/>
  <c r="Q56" i="1"/>
  <c r="Q58" i="1" s="1"/>
  <c r="R54" i="1"/>
  <c r="Q54" i="1"/>
  <c r="Q53" i="1"/>
  <c r="Q55" i="1" s="1"/>
  <c r="R51" i="1"/>
  <c r="Q51" i="1"/>
  <c r="Q50" i="1"/>
  <c r="Q52" i="1" s="1"/>
  <c r="R45" i="1"/>
  <c r="Q45" i="1"/>
  <c r="Q44" i="1"/>
  <c r="Q46" i="1" s="1"/>
  <c r="R42" i="1"/>
  <c r="Q42" i="1"/>
  <c r="Q41" i="1"/>
  <c r="Q43" i="1" s="1"/>
  <c r="R39" i="1"/>
  <c r="Q39" i="1"/>
  <c r="Q38" i="1"/>
  <c r="Q40" i="1" s="1"/>
  <c r="R36" i="1"/>
  <c r="Q36" i="1"/>
  <c r="Q35" i="1"/>
  <c r="Q37" i="1" s="1"/>
  <c r="R33" i="1"/>
  <c r="Q33" i="1"/>
  <c r="Q32" i="1"/>
  <c r="Q34" i="1" s="1"/>
  <c r="R15" i="1"/>
  <c r="Q15" i="1"/>
  <c r="Q14" i="1"/>
  <c r="Q16" i="1" s="1"/>
  <c r="R12" i="1"/>
  <c r="Q12" i="1"/>
  <c r="Q11" i="1"/>
  <c r="P46" i="1"/>
  <c r="J22" i="4"/>
  <c r="K56" i="2"/>
  <c r="L55" i="2"/>
  <c r="J56" i="2"/>
  <c r="J33" i="3" l="1"/>
  <c r="M144" i="1"/>
  <c r="M142" i="1"/>
  <c r="M141" i="1"/>
  <c r="M140" i="1"/>
  <c r="M70" i="1"/>
  <c r="M55" i="1"/>
  <c r="L52" i="2"/>
  <c r="L51" i="2"/>
  <c r="O141" i="1" l="1"/>
  <c r="O142" i="1" s="1"/>
  <c r="O140" i="1"/>
  <c r="L54" i="2"/>
  <c r="O144" i="1"/>
  <c r="R138" i="1"/>
  <c r="Q138" i="1"/>
  <c r="Q137" i="1"/>
  <c r="Q139" i="1" s="1"/>
  <c r="R135" i="1"/>
  <c r="Q135" i="1"/>
  <c r="Q134" i="1"/>
  <c r="Q136" i="1" s="1"/>
  <c r="R132" i="1"/>
  <c r="Q132" i="1"/>
  <c r="Q131" i="1"/>
  <c r="Q133" i="1" s="1"/>
  <c r="R129" i="1"/>
  <c r="Q129" i="1"/>
  <c r="Q128" i="1"/>
  <c r="Q130" i="1" s="1"/>
  <c r="R123" i="1"/>
  <c r="Q123" i="1"/>
  <c r="Q122" i="1"/>
  <c r="Q124" i="1" s="1"/>
  <c r="R120" i="1"/>
  <c r="Q120" i="1"/>
  <c r="Q119" i="1"/>
  <c r="Q121" i="1" s="1"/>
  <c r="R105" i="1"/>
  <c r="Q105" i="1"/>
  <c r="Q104" i="1"/>
  <c r="Q106" i="1" s="1"/>
  <c r="R102" i="1"/>
  <c r="Q102" i="1"/>
  <c r="Q101" i="1"/>
  <c r="Q103" i="1" s="1"/>
  <c r="R99" i="1"/>
  <c r="Q99" i="1"/>
  <c r="Q98" i="1"/>
  <c r="Q100" i="1" s="1"/>
  <c r="R96" i="1"/>
  <c r="Q96" i="1"/>
  <c r="Q95" i="1"/>
  <c r="Q97" i="1" s="1"/>
  <c r="R87" i="1"/>
  <c r="Q87" i="1"/>
  <c r="Q86" i="1"/>
  <c r="Q88" i="1" s="1"/>
  <c r="R84" i="1"/>
  <c r="Q84" i="1"/>
  <c r="Q83" i="1"/>
  <c r="Q85" i="1" s="1"/>
  <c r="R81" i="1"/>
  <c r="Q81" i="1"/>
  <c r="Q80" i="1"/>
  <c r="Q82" i="1" s="1"/>
  <c r="R66" i="1"/>
  <c r="Q66" i="1"/>
  <c r="Q65" i="1"/>
  <c r="Q67" i="1" s="1"/>
  <c r="R60" i="1"/>
  <c r="Q60" i="1"/>
  <c r="Q59" i="1"/>
  <c r="Q61" i="1" s="1"/>
  <c r="R48" i="1"/>
  <c r="Q48" i="1"/>
  <c r="Q47" i="1"/>
  <c r="Q49" i="1" s="1"/>
  <c r="R30" i="1"/>
  <c r="Q30" i="1"/>
  <c r="Q29" i="1"/>
  <c r="Q31" i="1" s="1"/>
  <c r="R27" i="1"/>
  <c r="Q27" i="1"/>
  <c r="Q26" i="1"/>
  <c r="Q28" i="1" s="1"/>
  <c r="R24" i="1"/>
  <c r="Q24" i="1"/>
  <c r="Q23" i="1"/>
  <c r="Q25" i="1" s="1"/>
  <c r="R21" i="1"/>
  <c r="Q21" i="1"/>
  <c r="Q20" i="1"/>
  <c r="Q22" i="1" s="1"/>
  <c r="R18" i="1"/>
  <c r="Q18" i="1"/>
  <c r="Q17" i="1"/>
  <c r="Q19" i="1" s="1"/>
  <c r="O16" i="1"/>
  <c r="N34" i="1" l="1"/>
  <c r="L53" i="2"/>
  <c r="J19" i="4" l="1"/>
  <c r="J20" i="4"/>
  <c r="J21" i="4"/>
  <c r="F27" i="4"/>
  <c r="E27" i="4"/>
  <c r="D27" i="4"/>
  <c r="C27" i="4"/>
  <c r="B27" i="4"/>
  <c r="J54" i="3"/>
  <c r="L112" i="1"/>
  <c r="L91" i="1"/>
  <c r="L79" i="1"/>
  <c r="L76" i="1"/>
  <c r="L50" i="2"/>
  <c r="L49" i="2"/>
  <c r="L48" i="2"/>
  <c r="L47" i="2"/>
  <c r="K118" i="1" l="1"/>
  <c r="K115" i="1"/>
  <c r="K109" i="1"/>
  <c r="K46" i="1"/>
  <c r="K34" i="1"/>
  <c r="L46" i="2"/>
  <c r="L45" i="2"/>
  <c r="L44" i="2"/>
  <c r="L43" i="2"/>
  <c r="L42" i="2"/>
  <c r="J115" i="1" l="1"/>
  <c r="L41" i="2"/>
  <c r="J79" i="1"/>
  <c r="J70" i="1"/>
  <c r="J52" i="1"/>
  <c r="J34" i="1"/>
  <c r="L38" i="2"/>
  <c r="L39" i="2"/>
  <c r="L40" i="2"/>
  <c r="L37" i="2"/>
  <c r="J17" i="4" l="1"/>
  <c r="J18" i="4"/>
  <c r="B57" i="4"/>
  <c r="G40" i="1"/>
  <c r="G37" i="1"/>
  <c r="G115" i="1"/>
  <c r="G34" i="1"/>
  <c r="L36" i="2"/>
  <c r="L35" i="2"/>
  <c r="L34" i="2"/>
  <c r="L33" i="2"/>
  <c r="J15" i="4" l="1"/>
  <c r="J16" i="4"/>
  <c r="J24" i="4"/>
  <c r="J25" i="4"/>
  <c r="J12" i="4"/>
  <c r="X43" i="1"/>
  <c r="I118" i="1"/>
  <c r="I76" i="1"/>
  <c r="I73" i="1"/>
  <c r="I70" i="1"/>
  <c r="I52" i="1"/>
  <c r="I43" i="1"/>
  <c r="H127" i="1"/>
  <c r="H94" i="1"/>
  <c r="H64" i="1"/>
  <c r="H58" i="1"/>
  <c r="H55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3" i="4" l="1"/>
  <c r="J19" i="3"/>
  <c r="E118" i="1"/>
  <c r="E79" i="1"/>
  <c r="E76" i="1"/>
  <c r="E73" i="1"/>
  <c r="E70" i="1"/>
  <c r="E55" i="1"/>
  <c r="E52" i="1"/>
  <c r="E37" i="1"/>
  <c r="E34" i="1"/>
  <c r="L19" i="2" l="1"/>
  <c r="L18" i="2"/>
  <c r="L17" i="2"/>
  <c r="L16" i="2"/>
  <c r="L15" i="2"/>
  <c r="L14" i="2"/>
  <c r="L13" i="2"/>
  <c r="L12" i="2"/>
  <c r="L11" i="2"/>
  <c r="D79" i="1" l="1"/>
  <c r="A142" i="1" l="1"/>
  <c r="A133" i="1"/>
  <c r="A118" i="1"/>
  <c r="A115" i="1"/>
  <c r="A109" i="1"/>
  <c r="A106" i="1"/>
  <c r="A100" i="1"/>
  <c r="A79" i="1"/>
  <c r="A76" i="1"/>
  <c r="A73" i="1"/>
  <c r="A70" i="1"/>
  <c r="A64" i="1"/>
  <c r="A58" i="1"/>
  <c r="A55" i="1"/>
  <c r="A52" i="1"/>
  <c r="A46" i="1"/>
  <c r="A43" i="1"/>
  <c r="A19" i="1"/>
  <c r="A13" i="1"/>
  <c r="A37" i="1"/>
  <c r="A34" i="1"/>
  <c r="J10" i="4" l="1"/>
  <c r="N141" i="1"/>
  <c r="L141" i="1"/>
  <c r="K141" i="1"/>
  <c r="J141" i="1"/>
  <c r="I141" i="1"/>
  <c r="H141" i="1"/>
  <c r="G141" i="1"/>
  <c r="F141" i="1"/>
  <c r="N140" i="1"/>
  <c r="L140" i="1"/>
  <c r="K140" i="1"/>
  <c r="J140" i="1"/>
  <c r="I140" i="1"/>
  <c r="H140" i="1"/>
  <c r="G140" i="1"/>
  <c r="J69" i="3"/>
  <c r="J14" i="4"/>
  <c r="J11" i="4"/>
  <c r="J23" i="4"/>
  <c r="J10" i="3"/>
  <c r="J27" i="4" l="1"/>
  <c r="E141" i="1"/>
  <c r="V141" i="1"/>
  <c r="V140" i="1"/>
  <c r="F140" i="1" l="1"/>
  <c r="E140" i="1"/>
  <c r="D52" i="1" l="1"/>
  <c r="D37" i="1"/>
  <c r="D34" i="1"/>
  <c r="X115" i="1" l="1"/>
  <c r="R141" i="1" l="1"/>
  <c r="J39" i="3" l="1"/>
  <c r="J99" i="6" l="1"/>
  <c r="I99" i="6"/>
  <c r="J71" i="6"/>
  <c r="I71" i="6"/>
  <c r="K94" i="6"/>
  <c r="J94" i="6"/>
  <c r="I94" i="6"/>
  <c r="K91" i="6"/>
  <c r="K87" i="6"/>
  <c r="K83" i="6"/>
  <c r="K79" i="6"/>
  <c r="K75" i="6"/>
  <c r="K71" i="6" l="1"/>
  <c r="D141" i="1" l="1"/>
  <c r="D140" i="1"/>
  <c r="N144" i="1" l="1"/>
  <c r="L142" i="1" l="1"/>
  <c r="L144" i="1"/>
  <c r="N142" i="1" l="1"/>
  <c r="J59" i="3"/>
  <c r="J144" i="1" l="1"/>
  <c r="J142" i="1"/>
  <c r="K142" i="1" l="1"/>
  <c r="K144" i="1" l="1"/>
  <c r="H142" i="1" l="1"/>
  <c r="H144" i="1"/>
  <c r="X118" i="1" l="1"/>
  <c r="X55" i="1"/>
  <c r="X37" i="1"/>
  <c r="X73" i="1" l="1"/>
  <c r="X58" i="1"/>
  <c r="X79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45" i="3"/>
  <c r="J22" i="3"/>
  <c r="J72" i="3" s="1"/>
  <c r="L10" i="2"/>
  <c r="L7" i="2"/>
  <c r="I37" i="5" l="1"/>
  <c r="J37" i="5"/>
  <c r="K69" i="6"/>
  <c r="K32" i="6"/>
  <c r="K53" i="6"/>
  <c r="K64" i="6"/>
  <c r="K17" i="6"/>
  <c r="I39" i="6"/>
  <c r="K37" i="6"/>
  <c r="K22" i="6"/>
  <c r="J39" i="6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56" i="2"/>
  <c r="K44" i="6"/>
  <c r="K14" i="5"/>
  <c r="I66" i="5"/>
  <c r="K72" i="5"/>
  <c r="T143" i="1"/>
  <c r="E144" i="1"/>
  <c r="Q13" i="1"/>
  <c r="X13" i="1" s="1"/>
  <c r="K99" i="6" l="1"/>
  <c r="K39" i="6"/>
  <c r="K89" i="5"/>
  <c r="K37" i="5"/>
  <c r="K66" i="5"/>
  <c r="X70" i="1"/>
  <c r="X52" i="1"/>
  <c r="F142" i="1"/>
  <c r="V142" i="1"/>
  <c r="D144" i="1"/>
  <c r="F144" i="1"/>
  <c r="G144" i="1"/>
  <c r="I144" i="1"/>
  <c r="X64" i="1"/>
  <c r="X34" i="1"/>
  <c r="D142" i="1"/>
  <c r="G142" i="1"/>
  <c r="E142" i="1"/>
  <c r="I142" i="1"/>
  <c r="Q142" i="1"/>
  <c r="X76" i="1" l="1"/>
</calcChain>
</file>

<file path=xl/sharedStrings.xml><?xml version="1.0" encoding="utf-8"?>
<sst xmlns="http://schemas.openxmlformats.org/spreadsheetml/2006/main" count="1087" uniqueCount="418">
  <si>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</si>
  <si>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</si>
  <si>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</si>
  <si>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</si>
  <si>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</si>
  <si>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</si>
  <si>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</si>
  <si>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</si>
  <si>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</si>
  <si>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</si>
  <si>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</si>
  <si>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</si>
  <si>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</si>
  <si>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</si>
  <si>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</si>
  <si>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</si>
  <si>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</si>
  <si>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</si>
  <si>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</si>
  <si>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</si>
  <si>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</si>
  <si>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</si>
  <si>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</si>
  <si>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</si>
  <si>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</si>
  <si>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</si>
  <si>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</si>
  <si>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</si>
  <si>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</si>
  <si>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</si>
  <si>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</si>
  <si>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</si>
  <si>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</si>
  <si>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</si>
  <si>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</si>
  <si>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</si>
  <si>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</si>
  <si>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</si>
  <si>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</si>
  <si>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</si>
  <si>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</si>
  <si>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</si>
  <si>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</si>
  <si>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</si>
  <si>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</si>
  <si>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</si>
  <si>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</si>
  <si>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</si>
  <si>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</si>
  <si>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</si>
  <si>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</si>
  <si>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</si>
  <si>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</si>
  <si>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</si>
  <si>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</si>
  <si>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</si>
  <si>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</si>
  <si>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</si>
  <si>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</si>
  <si>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</si>
  <si>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</si>
  <si>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</si>
  <si>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</si>
  <si>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</si>
  <si>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</si>
  <si>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</si>
  <si>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</si>
  <si>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</si>
  <si>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</si>
  <si>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</si>
  <si>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</si>
  <si>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</si>
  <si>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</si>
  <si>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</si>
  <si>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</si>
  <si>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</si>
  <si>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</si>
  <si>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</si>
  <si>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</si>
  <si>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</si>
  <si>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</si>
  <si>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</si>
  <si>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</si>
  <si>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</si>
  <si>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</si>
  <si>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</si>
  <si>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</si>
  <si>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</si>
  <si>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</si>
  <si>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</si>
  <si>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</si>
  <si>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</si>
  <si>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</si>
  <si>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</si>
  <si>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</si>
  <si>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</si>
  <si>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</si>
  <si>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</si>
  <si>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</si>
  <si>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</si>
  <si>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</si>
  <si>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</si>
  <si>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</si>
  <si>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</si>
  <si>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</si>
  <si>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</si>
  <si>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</si>
  <si>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</si>
  <si>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</si>
  <si>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</si>
  <si>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</si>
  <si>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</si>
  <si>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</si>
  <si>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</si>
  <si>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</si>
  <si>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</si>
  <si>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</si>
  <si>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</si>
  <si>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</si>
  <si>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</si>
  <si>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</si>
  <si>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</si>
  <si>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</si>
  <si>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</si>
  <si>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</si>
  <si>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</si>
  <si>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</si>
  <si>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</si>
  <si>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</si>
  <si>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</si>
  <si>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</si>
  <si>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</si>
  <si>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</si>
  <si>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</si>
  <si>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</si>
  <si>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</si>
  <si>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</si>
  <si>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</si>
  <si>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</si>
  <si>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</si>
  <si>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</si>
  <si>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</si>
  <si>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</si>
  <si>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</si>
  <si>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</si>
  <si>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</si>
  <si>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</si>
  <si>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</si>
  <si>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</si>
  <si>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</si>
  <si>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</si>
  <si>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</si>
  <si>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</si>
  <si>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</si>
  <si>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</si>
  <si>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</si>
  <si>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</si>
  <si>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</si>
  <si>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</si>
  <si>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</si>
  <si>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</si>
  <si>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</si>
  <si>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</si>
  <si>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</si>
  <si>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</si>
  <si>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</si>
  <si>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</si>
  <si>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</si>
  <si>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</si>
  <si>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</si>
  <si>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</si>
  <si>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</si>
  <si>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</si>
  <si>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</si>
  <si>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</si>
  <si>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</si>
  <si>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</si>
  <si>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</si>
  <si>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</si>
  <si>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</si>
  <si>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</si>
  <si>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</si>
  <si>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</si>
  <si>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</si>
  <si>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</si>
  <si>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</si>
  <si>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</si>
  <si>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</si>
  <si>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</si>
  <si>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</si>
  <si>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</si>
  <si>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</si>
  <si>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</si>
  <si>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</si>
  <si>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</si>
  <si>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</si>
  <si>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</si>
  <si>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</si>
  <si>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</si>
  <si>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</si>
  <si>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</si>
  <si>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</si>
  <si>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</si>
  <si>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</si>
  <si>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</si>
  <si>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</si>
  <si>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</si>
  <si>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</si>
  <si>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</si>
  <si>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</si>
  <si>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</si>
  <si>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</si>
  <si>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</si>
  <si>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</si>
  <si>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</si>
  <si>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</si>
  <si>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</si>
  <si>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</si>
  <si>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</si>
  <si>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</si>
  <si>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</si>
  <si>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</si>
  <si>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</si>
  <si>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</si>
  <si>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</si>
  <si>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</si>
  <si>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</si>
  <si>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</si>
  <si>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</si>
  <si>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</si>
  <si>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</si>
  <si>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</si>
  <si>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</si>
  <si>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</si>
  <si>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</si>
  <si>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</si>
  <si>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</si>
  <si>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</si>
  <si>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</si>
  <si>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</si>
  <si>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</si>
  <si>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</si>
  <si>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</si>
  <si>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</si>
  <si>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</si>
  <si>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</si>
  <si>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</si>
  <si>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</si>
  <si>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</si>
  <si>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</si>
  <si>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</si>
  <si>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</si>
  <si>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</si>
  <si>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</si>
  <si>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</si>
  <si>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</si>
  <si>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</si>
  <si>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</si>
  <si>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</si>
  <si>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</si>
  <si>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</si>
  <si>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</si>
  <si>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Audincourt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</si>
  <si>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</si>
  <si>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</si>
  <si>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</si>
  <si>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</si>
  <si>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</si>
  <si>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</si>
  <si>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</si>
  <si>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</si>
  <si>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</si>
  <si>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</si>
  <si>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</si>
  <si>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</si>
  <si>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</si>
  <si>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</si>
  <si>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</si>
  <si>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</si>
  <si>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</si>
  <si>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</si>
  <si>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</si>
  <si>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</si>
  <si>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</si>
  <si>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</si>
  <si>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</si>
  <si>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</si>
  <si>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</si>
  <si>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</si>
  <si>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</si>
  <si>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</si>
  <si>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</si>
  <si>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</si>
  <si>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</si>
  <si>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</si>
  <si>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</si>
  <si>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champions trio corpo promotion district</t>
  </si>
  <si>
    <t>ROULLAND</t>
  </si>
  <si>
    <t>ROULLAND Christophe</t>
  </si>
  <si>
    <t>21.118543</t>
  </si>
  <si>
    <t>macao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</si>
  <si>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</si>
  <si>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</si>
  <si>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</si>
  <si>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</si>
  <si>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</si>
  <si>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</si>
  <si>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</si>
  <si>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</si>
  <si>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</si>
  <si>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</si>
  <si>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</si>
  <si>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</si>
  <si>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</si>
  <si>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</si>
  <si>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</si>
  <si>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</si>
  <si>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</si>
  <si>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</si>
  <si>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</si>
  <si>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</si>
  <si>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</si>
  <si>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</si>
  <si>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</si>
  <si>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</si>
  <si>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</si>
  <si>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</si>
  <si>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</si>
  <si>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</si>
  <si>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</si>
  <si>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</si>
  <si>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</si>
  <si>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</si>
  <si>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</si>
  <si>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</si>
  <si>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</si>
  <si>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</si>
  <si>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superbe début, titre à l'appui !</t>
  </si>
  <si>
    <t>cool,  la reprise !</t>
  </si>
  <si>
    <t>n'est pas prophète qui veux !</t>
  </si>
  <si>
    <t>plus il joue, meilleur il est !</t>
  </si>
  <si>
    <t>zen la rentrée !</t>
  </si>
  <si>
    <t>bonne rentrée !</t>
  </si>
  <si>
    <t>l'essentiel, c'est le titre !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</si>
  <si>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</si>
  <si>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</si>
  <si>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</si>
  <si>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</si>
  <si>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</si>
  <si>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</si>
  <si>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</si>
  <si>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</si>
  <si>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</si>
  <si>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</si>
  <si>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</si>
  <si>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</si>
  <si>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</si>
  <si>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c'est jouable !</t>
  </si>
  <si>
    <t>re coup d'arrêt, mieux repartir ,</t>
  </si>
  <si>
    <t>minimum syndical fait !</t>
  </si>
  <si>
    <t>2 TITRES</t>
  </si>
  <si>
    <t>champions doublettes élite région</t>
  </si>
  <si>
    <t>CLAVIER Fanfan2 - METIVIER Virginie</t>
  </si>
  <si>
    <t>le trou !</t>
  </si>
  <si>
    <t>25 èmes</t>
  </si>
  <si>
    <t>36 èmes</t>
  </si>
  <si>
    <t>29 èmes</t>
  </si>
  <si>
    <t>2 ttmp</t>
  </si>
  <si>
    <t>national doublettes</t>
  </si>
  <si>
    <t>13 èmes</t>
  </si>
  <si>
    <t>a besoin d'une coupure !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</si>
  <si>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</si>
  <si>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</si>
  <si>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</si>
  <si>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</si>
  <si>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</si>
  <si>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</si>
  <si>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</si>
  <si>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</si>
  <si>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</si>
  <si>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</si>
  <si>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</si>
  <si>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confirmation du rattrappage !</t>
  </si>
  <si>
    <t>entrée très bonne !</t>
  </si>
  <si>
    <t>pour un trou, c'en est un !</t>
  </si>
  <si>
    <t>bonne rentrée: et !eader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</si>
  <si>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</si>
  <si>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</si>
  <si>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</si>
  <si>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</si>
  <si>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</si>
  <si>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</si>
  <si>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</si>
  <si>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</si>
  <si>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ça repart !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</si>
  <si>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</si>
  <si>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</si>
  <si>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</si>
  <si>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</si>
  <si>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</si>
  <si>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</si>
  <si>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</si>
  <si>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</si>
  <si>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</si>
  <si>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début honorable !</t>
  </si>
  <si>
    <t>corpo excellence</t>
  </si>
  <si>
    <t xml:space="preserve">2 ème </t>
  </si>
  <si>
    <t>corpo</t>
  </si>
  <si>
    <t>comme quoi, chez soi……!</t>
  </si>
  <si>
    <t>c'est reparti !</t>
  </si>
  <si>
    <t>GRESSELIN Cyrille - LECARPENTIER Denis</t>
  </si>
  <si>
    <t>national doublettes dames</t>
  </si>
  <si>
    <t>2 hdp</t>
  </si>
  <si>
    <t xml:space="preserve">3 ème </t>
  </si>
  <si>
    <t>5  PODIUMS : hors 1 ère place</t>
  </si>
  <si>
    <t>doublettes dames</t>
  </si>
  <si>
    <t>GADAIS Cathy</t>
  </si>
  <si>
    <t>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</si>
</sst>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/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33" fillId="0" borderId="6" xfId="0" applyFont="1" applyFill="1" applyBorder="1" applyAlignment="1"/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  <color rgb="FFFFFF00"/>
      <color rgb="FFD0A3FD"/>
      <color rgb="FFFCD5B4"/>
      <color rgb="FF66FFFF"/>
      <color rgb="FFD9D9D9"/>
      <color rgb="FFFF0066"/>
      <color rgb="FF00FF00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workbookViewId="0">
      <selection activeCell="S45" sqref="S4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6" width="9.7109375" customWidth="1"/>
    <col min="17" max="17" width="10.7109375" customWidth="1"/>
    <col min="18" max="18" width="8.5703125" customWidth="1"/>
    <col min="19" max="19" width="35.140625" customWidth="1"/>
    <col min="20" max="20" width="12.42578125" customWidth="1"/>
    <col min="21" max="21" width="2.28515625" customWidth="1"/>
    <col min="22" max="22" width="9.28515625" customWidth="1"/>
    <col min="23" max="23" width="2.42578125" customWidth="1"/>
    <col min="24" max="24" width="9.85546875" customWidth="1"/>
  </cols>
  <sheetData>
    <row r="1" spans="1:24" ht="15.75" x14ac:dyDescent="0.25">
      <c r="A1" s="56" t="s">
        <v>302</v>
      </c>
    </row>
    <row r="4" spans="1:24" x14ac:dyDescent="0.25">
      <c r="A4" s="1"/>
      <c r="B4" s="146" t="s">
        <v>0</v>
      </c>
      <c r="C4" s="2"/>
      <c r="D4" s="109" t="s">
        <v>1</v>
      </c>
      <c r="E4" s="109" t="s">
        <v>239</v>
      </c>
      <c r="F4" s="109" t="s">
        <v>239</v>
      </c>
      <c r="G4" s="164" t="s">
        <v>250</v>
      </c>
      <c r="H4" s="109" t="s">
        <v>295</v>
      </c>
      <c r="I4" s="109" t="s">
        <v>239</v>
      </c>
      <c r="J4" s="109" t="s">
        <v>1</v>
      </c>
      <c r="K4" s="164" t="s">
        <v>374</v>
      </c>
      <c r="L4" s="164" t="s">
        <v>250</v>
      </c>
      <c r="M4" s="109" t="s">
        <v>295</v>
      </c>
      <c r="N4" s="109" t="s">
        <v>393</v>
      </c>
      <c r="O4" s="109" t="s">
        <v>239</v>
      </c>
      <c r="P4" s="109" t="s">
        <v>239</v>
      </c>
      <c r="Q4" s="120"/>
      <c r="R4" s="121"/>
      <c r="T4" s="4"/>
      <c r="V4" s="5"/>
      <c r="X4" s="6" t="s">
        <v>2</v>
      </c>
    </row>
    <row r="5" spans="1:24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300</v>
      </c>
      <c r="I5" s="122"/>
      <c r="J5" s="122"/>
      <c r="K5" s="122"/>
      <c r="L5" s="122"/>
      <c r="M5" s="122" t="s">
        <v>300</v>
      </c>
      <c r="N5" s="122"/>
      <c r="O5" s="122"/>
      <c r="P5" s="122"/>
      <c r="Q5" s="241" t="s">
        <v>304</v>
      </c>
      <c r="R5" s="242"/>
      <c r="T5" s="8"/>
      <c r="V5" s="9" t="s">
        <v>4</v>
      </c>
      <c r="X5" s="10" t="s">
        <v>5</v>
      </c>
    </row>
    <row r="6" spans="1:24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23"/>
      <c r="R6" s="124"/>
      <c r="T6" s="4"/>
      <c r="V6" s="9" t="s">
        <v>3</v>
      </c>
      <c r="X6" s="10" t="s">
        <v>7</v>
      </c>
    </row>
    <row r="7" spans="1:24" x14ac:dyDescent="0.25">
      <c r="A7" s="141">
        <v>2020</v>
      </c>
      <c r="B7" s="147" t="s">
        <v>8</v>
      </c>
      <c r="C7" s="7"/>
      <c r="D7" s="112" t="s">
        <v>9</v>
      </c>
      <c r="E7" s="125" t="s">
        <v>240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407</v>
      </c>
      <c r="N7" s="125" t="s">
        <v>9</v>
      </c>
      <c r="O7" s="125" t="s">
        <v>398</v>
      </c>
      <c r="P7" s="112" t="s">
        <v>9</v>
      </c>
      <c r="Q7" s="117" t="s">
        <v>11</v>
      </c>
      <c r="R7" s="117" t="s">
        <v>12</v>
      </c>
      <c r="T7" s="4"/>
      <c r="V7" s="9" t="s">
        <v>305</v>
      </c>
      <c r="X7" s="10" t="s">
        <v>16</v>
      </c>
    </row>
    <row r="8" spans="1:24" x14ac:dyDescent="0.25">
      <c r="A8" s="141"/>
      <c r="B8" s="147" t="s">
        <v>13</v>
      </c>
      <c r="C8" s="7"/>
      <c r="D8" s="112"/>
      <c r="E8" s="112"/>
      <c r="F8" s="125" t="s">
        <v>326</v>
      </c>
      <c r="G8" s="125" t="s">
        <v>242</v>
      </c>
      <c r="H8" s="196" t="s">
        <v>334</v>
      </c>
      <c r="I8" s="125" t="s">
        <v>336</v>
      </c>
      <c r="J8" s="125" t="s">
        <v>10</v>
      </c>
      <c r="K8" s="125" t="s">
        <v>375</v>
      </c>
      <c r="L8" s="125" t="s">
        <v>375</v>
      </c>
      <c r="M8" s="125" t="s">
        <v>336</v>
      </c>
      <c r="N8" s="125"/>
      <c r="O8" s="125" t="s">
        <v>399</v>
      </c>
      <c r="P8" s="125" t="s">
        <v>10</v>
      </c>
      <c r="Q8" s="117" t="s">
        <v>14</v>
      </c>
      <c r="R8" s="117" t="s">
        <v>15</v>
      </c>
      <c r="T8" s="4"/>
      <c r="V8" s="9"/>
      <c r="X8" s="10" t="s">
        <v>344</v>
      </c>
    </row>
    <row r="9" spans="1:24" x14ac:dyDescent="0.25">
      <c r="A9" s="141">
        <v>2021</v>
      </c>
      <c r="B9" s="141"/>
      <c r="C9" s="7"/>
      <c r="D9" s="112"/>
      <c r="E9" s="112"/>
      <c r="F9" s="125"/>
      <c r="G9" s="125" t="s">
        <v>243</v>
      </c>
      <c r="H9" s="196" t="s">
        <v>335</v>
      </c>
      <c r="I9" s="125" t="s">
        <v>17</v>
      </c>
      <c r="J9" s="125"/>
      <c r="K9" s="125" t="s">
        <v>376</v>
      </c>
      <c r="L9" s="125" t="s">
        <v>378</v>
      </c>
      <c r="M9" s="125"/>
      <c r="N9" s="125"/>
      <c r="O9" s="125"/>
      <c r="P9" s="125" t="s">
        <v>417</v>
      </c>
      <c r="Q9" s="117" t="s">
        <v>18</v>
      </c>
      <c r="R9" s="117" t="s">
        <v>19</v>
      </c>
      <c r="S9" s="216"/>
      <c r="T9" s="8"/>
      <c r="V9" s="12" t="s">
        <v>306</v>
      </c>
      <c r="X9" s="10"/>
    </row>
    <row r="10" spans="1:24" x14ac:dyDescent="0.25">
      <c r="A10" s="13"/>
      <c r="B10" s="148" t="s">
        <v>20</v>
      </c>
      <c r="C10" s="14"/>
      <c r="D10" s="113" t="s">
        <v>21</v>
      </c>
      <c r="E10" s="113" t="s">
        <v>241</v>
      </c>
      <c r="F10" s="126" t="s">
        <v>322</v>
      </c>
      <c r="G10" s="126" t="s">
        <v>22</v>
      </c>
      <c r="H10" s="126" t="s">
        <v>22</v>
      </c>
      <c r="I10" s="126" t="s">
        <v>22</v>
      </c>
      <c r="J10" s="126" t="s">
        <v>367</v>
      </c>
      <c r="K10" s="126" t="s">
        <v>377</v>
      </c>
      <c r="L10" s="126" t="s">
        <v>371</v>
      </c>
      <c r="M10" s="126" t="s">
        <v>371</v>
      </c>
      <c r="N10" s="126" t="s">
        <v>322</v>
      </c>
      <c r="O10" s="126" t="s">
        <v>400</v>
      </c>
      <c r="P10" s="126" t="s">
        <v>412</v>
      </c>
      <c r="Q10" s="118" t="s">
        <v>17</v>
      </c>
      <c r="R10" s="119"/>
      <c r="T10" s="15"/>
      <c r="V10" s="16">
        <v>2021</v>
      </c>
      <c r="X10" s="17"/>
    </row>
    <row r="11" spans="1:24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7">
        <v>1056</v>
      </c>
      <c r="I11" s="152"/>
      <c r="J11" s="152"/>
      <c r="K11" s="152"/>
      <c r="L11" s="152"/>
      <c r="M11" s="152"/>
      <c r="N11" s="152"/>
      <c r="O11" s="152"/>
      <c r="P11" s="152"/>
      <c r="Q11" s="149">
        <f>IF(SUM(D11:P11)=0,"",SUM(D11:P11))</f>
        <v>1056</v>
      </c>
      <c r="R11" s="20"/>
      <c r="S11" s="21"/>
      <c r="T11" s="22" t="s">
        <v>23</v>
      </c>
      <c r="V11" s="115"/>
      <c r="X11" s="19"/>
    </row>
    <row r="12" spans="1:24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7">
        <v>8</v>
      </c>
      <c r="I12" s="152"/>
      <c r="J12" s="152"/>
      <c r="K12" s="152"/>
      <c r="L12" s="152"/>
      <c r="M12" s="152"/>
      <c r="N12" s="152"/>
      <c r="O12" s="152"/>
      <c r="P12" s="152"/>
      <c r="Q12" s="149">
        <f>IF(SUM(D12:P12)=0,"",SUM(D12:P12))</f>
        <v>8</v>
      </c>
      <c r="R12" s="117">
        <f>IF(COUNTA(D12:P12)=0,"",COUNTA(D12:P12))</f>
        <v>1</v>
      </c>
      <c r="S12" s="232" t="s">
        <v>343</v>
      </c>
      <c r="T12" s="25" t="s">
        <v>25</v>
      </c>
      <c r="V12" s="117"/>
      <c r="X12" s="19"/>
    </row>
    <row r="13" spans="1:24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2">
        <f>IF(Q11="","",Q11/Q12)</f>
        <v>132</v>
      </c>
      <c r="R13" s="26"/>
      <c r="S13" s="165"/>
      <c r="T13" s="137" t="s">
        <v>27</v>
      </c>
      <c r="V13" s="142"/>
      <c r="X13" s="145">
        <f>Q13-A13</f>
        <v>-3.3499999999999943</v>
      </c>
    </row>
    <row r="14" spans="1:24" x14ac:dyDescent="0.25">
      <c r="A14" s="172"/>
      <c r="B14" s="38" t="s">
        <v>395</v>
      </c>
      <c r="C14" s="18" t="s">
        <v>24</v>
      </c>
      <c r="D14" s="237"/>
      <c r="E14" s="172"/>
      <c r="F14" s="154"/>
      <c r="G14" s="154"/>
      <c r="H14" s="172"/>
      <c r="I14" s="172"/>
      <c r="J14" s="154"/>
      <c r="K14" s="172"/>
      <c r="L14" s="154"/>
      <c r="M14" s="154"/>
      <c r="N14" s="154"/>
      <c r="O14" s="149">
        <v>881</v>
      </c>
      <c r="P14" s="149"/>
      <c r="Q14" s="149">
        <f>IF(SUM(D14:P14)=0,"",SUM(D14:P14))</f>
        <v>881</v>
      </c>
      <c r="R14" s="20"/>
      <c r="S14" s="165"/>
      <c r="T14" s="38" t="s">
        <v>395</v>
      </c>
      <c r="V14" s="172"/>
      <c r="X14" s="154"/>
    </row>
    <row r="15" spans="1:24" x14ac:dyDescent="0.25">
      <c r="A15" s="172"/>
      <c r="B15" s="138" t="s">
        <v>396</v>
      </c>
      <c r="C15" s="23" t="s">
        <v>26</v>
      </c>
      <c r="D15" s="237"/>
      <c r="E15" s="172"/>
      <c r="F15" s="154"/>
      <c r="G15" s="154"/>
      <c r="H15" s="172"/>
      <c r="I15" s="172"/>
      <c r="J15" s="154"/>
      <c r="K15" s="172"/>
      <c r="L15" s="154"/>
      <c r="M15" s="154"/>
      <c r="N15" s="154"/>
      <c r="O15" s="149">
        <v>8</v>
      </c>
      <c r="P15" s="149"/>
      <c r="Q15" s="149">
        <f>IF(SUM(D15:P15)=0,"",SUM(D15:P15))</f>
        <v>8</v>
      </c>
      <c r="R15" s="117">
        <f>IF(COUNTA(D15:P15)=0,"",COUNTA(D15:P15))</f>
        <v>1</v>
      </c>
      <c r="S15" s="215" t="s">
        <v>404</v>
      </c>
      <c r="T15" s="138" t="s">
        <v>396</v>
      </c>
      <c r="V15" s="172"/>
      <c r="X15" s="154"/>
    </row>
    <row r="16" spans="1:24" x14ac:dyDescent="0.25">
      <c r="A16" s="142"/>
      <c r="B16" s="139" t="s">
        <v>397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>
        <f>IF(Q14="","",Q14/Q15)</f>
        <v>110.125</v>
      </c>
      <c r="R16" s="26"/>
      <c r="S16" s="165"/>
      <c r="T16" s="138" t="s">
        <v>397</v>
      </c>
      <c r="V16" s="142"/>
      <c r="X16" s="145"/>
    </row>
    <row r="17" spans="1:24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9"/>
      <c r="I17" s="154"/>
      <c r="J17" s="154"/>
      <c r="K17" s="154"/>
      <c r="L17" s="154"/>
      <c r="M17" s="154"/>
      <c r="N17" s="154"/>
      <c r="O17" s="154"/>
      <c r="P17" s="154"/>
      <c r="Q17" s="149" t="str">
        <f t="shared" ref="Q17:Q18" si="0">IF(SUM(D17:O17)=0,"",SUM(D17:O17))</f>
        <v/>
      </c>
      <c r="R17" s="20"/>
      <c r="S17" s="24"/>
      <c r="T17" s="27" t="s">
        <v>29</v>
      </c>
      <c r="V17" s="143"/>
      <c r="X17" s="149"/>
    </row>
    <row r="18" spans="1:24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9"/>
      <c r="I18" s="154"/>
      <c r="J18" s="154"/>
      <c r="K18" s="154"/>
      <c r="L18" s="154"/>
      <c r="M18" s="154"/>
      <c r="N18" s="154"/>
      <c r="O18" s="154"/>
      <c r="P18" s="154"/>
      <c r="Q18" s="149" t="str">
        <f t="shared" si="0"/>
        <v/>
      </c>
      <c r="R18" s="117" t="str">
        <f t="shared" ref="R18" si="1">IF(COUNTA(D18:O18)=0,"",COUNTA(D18:O18))</f>
        <v/>
      </c>
      <c r="S18" s="165"/>
      <c r="T18" s="28" t="s">
        <v>30</v>
      </c>
      <c r="V18" s="143"/>
      <c r="X18" s="149"/>
    </row>
    <row r="19" spans="1:24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8"/>
      <c r="I19" s="145"/>
      <c r="J19" s="145"/>
      <c r="K19" s="145"/>
      <c r="L19" s="145"/>
      <c r="M19" s="145"/>
      <c r="N19" s="145"/>
      <c r="O19" s="145"/>
      <c r="P19" s="145"/>
      <c r="Q19" s="142" t="str">
        <f t="shared" ref="Q19" si="2">IF(Q17="","",Q17/Q18)</f>
        <v/>
      </c>
      <c r="R19" s="26"/>
      <c r="S19" s="165"/>
      <c r="T19" s="139" t="s">
        <v>31</v>
      </c>
      <c r="V19" s="142"/>
      <c r="X19" s="145"/>
    </row>
    <row r="20" spans="1:24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200"/>
      <c r="I20" s="149"/>
      <c r="J20" s="149"/>
      <c r="K20" s="149"/>
      <c r="L20" s="149"/>
      <c r="M20" s="149"/>
      <c r="N20" s="149"/>
      <c r="O20" s="149"/>
      <c r="P20" s="149"/>
      <c r="Q20" s="149" t="str">
        <f t="shared" ref="Q20:Q21" si="3">IF(SUM(D20:O20)=0,"",SUM(D20:O20))</f>
        <v/>
      </c>
      <c r="R20" s="20"/>
      <c r="S20" s="29"/>
      <c r="T20" s="30" t="s">
        <v>32</v>
      </c>
      <c r="V20" s="143"/>
      <c r="X20" s="149"/>
    </row>
    <row r="21" spans="1:24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200"/>
      <c r="I21" s="149"/>
      <c r="J21" s="149"/>
      <c r="K21" s="149"/>
      <c r="L21" s="149"/>
      <c r="M21" s="149"/>
      <c r="N21" s="149"/>
      <c r="O21" s="149"/>
      <c r="P21" s="149"/>
      <c r="Q21" s="149" t="str">
        <f t="shared" si="3"/>
        <v/>
      </c>
      <c r="R21" s="117" t="str">
        <f t="shared" ref="R21" si="4">IF(COUNTA(D21:O21)=0,"",COUNTA(D21:O21))</f>
        <v/>
      </c>
      <c r="S21" s="165"/>
      <c r="T21" s="28" t="s">
        <v>33</v>
      </c>
      <c r="V21" s="143"/>
      <c r="X21" s="149"/>
    </row>
    <row r="22" spans="1:24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8"/>
      <c r="I22" s="145"/>
      <c r="J22" s="145"/>
      <c r="K22" s="145"/>
      <c r="L22" s="145"/>
      <c r="M22" s="145"/>
      <c r="N22" s="145"/>
      <c r="O22" s="145"/>
      <c r="P22" s="145"/>
      <c r="Q22" s="142" t="str">
        <f t="shared" ref="Q22" si="5">IF(Q20="","",Q20/Q21)</f>
        <v/>
      </c>
      <c r="R22" s="26"/>
      <c r="S22" s="29"/>
      <c r="T22" s="166" t="s">
        <v>34</v>
      </c>
      <c r="V22" s="142"/>
      <c r="X22" s="145"/>
    </row>
    <row r="23" spans="1:24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201"/>
      <c r="I23" s="156"/>
      <c r="J23" s="156"/>
      <c r="K23" s="156"/>
      <c r="L23" s="156"/>
      <c r="M23" s="156"/>
      <c r="N23" s="156"/>
      <c r="O23" s="156"/>
      <c r="P23" s="156"/>
      <c r="Q23" s="149" t="str">
        <f t="shared" ref="Q23:Q24" si="6">IF(SUM(D23:O23)=0,"",SUM(D23:O23))</f>
        <v/>
      </c>
      <c r="R23" s="20"/>
      <c r="S23" s="31"/>
      <c r="T23" s="22" t="s">
        <v>35</v>
      </c>
      <c r="V23" s="115"/>
      <c r="X23" s="149"/>
    </row>
    <row r="24" spans="1:24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201"/>
      <c r="I24" s="156"/>
      <c r="J24" s="156"/>
      <c r="K24" s="156"/>
      <c r="L24" s="156"/>
      <c r="M24" s="156"/>
      <c r="N24" s="156"/>
      <c r="O24" s="156"/>
      <c r="P24" s="156"/>
      <c r="Q24" s="149" t="str">
        <f t="shared" si="6"/>
        <v/>
      </c>
      <c r="R24" s="117" t="str">
        <f t="shared" ref="R24" si="7">IF(COUNTA(D24:O24)=0,"",COUNTA(D24:O24))</f>
        <v/>
      </c>
      <c r="S24" s="165"/>
      <c r="T24" s="32" t="s">
        <v>36</v>
      </c>
      <c r="U24" s="33"/>
      <c r="V24" s="115"/>
      <c r="X24" s="149"/>
    </row>
    <row r="25" spans="1:24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8"/>
      <c r="I25" s="145"/>
      <c r="J25" s="145"/>
      <c r="K25" s="145"/>
      <c r="L25" s="145"/>
      <c r="M25" s="145"/>
      <c r="N25" s="145"/>
      <c r="O25" s="145"/>
      <c r="P25" s="145"/>
      <c r="Q25" s="142" t="str">
        <f t="shared" ref="Q25" si="8">IF(Q23="","",Q23/Q24)</f>
        <v/>
      </c>
      <c r="R25" s="26"/>
      <c r="S25" s="24"/>
      <c r="T25" s="137" t="s">
        <v>37</v>
      </c>
      <c r="U25" s="33"/>
      <c r="V25" s="142"/>
      <c r="W25" s="31"/>
      <c r="X25" s="145"/>
    </row>
    <row r="26" spans="1:24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201"/>
      <c r="I26" s="156"/>
      <c r="J26" s="156"/>
      <c r="K26" s="156"/>
      <c r="L26" s="156"/>
      <c r="M26" s="156"/>
      <c r="N26" s="156"/>
      <c r="O26" s="156"/>
      <c r="P26" s="156"/>
      <c r="Q26" s="149" t="str">
        <f t="shared" ref="Q26:Q27" si="9">IF(SUM(D26:O26)=0,"",SUM(D26:O26))</f>
        <v/>
      </c>
      <c r="R26" s="20"/>
      <c r="S26" s="24"/>
      <c r="T26" s="34" t="s">
        <v>35</v>
      </c>
      <c r="U26" s="33"/>
      <c r="V26" s="115"/>
      <c r="W26" s="35"/>
      <c r="X26" s="149"/>
    </row>
    <row r="27" spans="1:24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201"/>
      <c r="I27" s="156"/>
      <c r="J27" s="156"/>
      <c r="K27" s="156"/>
      <c r="L27" s="156"/>
      <c r="M27" s="156"/>
      <c r="N27" s="156"/>
      <c r="O27" s="156"/>
      <c r="P27" s="156"/>
      <c r="Q27" s="149" t="str">
        <f t="shared" si="9"/>
        <v/>
      </c>
      <c r="R27" s="117" t="str">
        <f t="shared" ref="R27" si="10">IF(COUNTA(D27:O27)=0,"",COUNTA(D27:O27))</f>
        <v/>
      </c>
      <c r="S27" s="165"/>
      <c r="T27" s="28" t="s">
        <v>38</v>
      </c>
      <c r="U27" s="33"/>
      <c r="V27" s="115"/>
      <c r="W27" s="35"/>
      <c r="X27" s="149"/>
    </row>
    <row r="28" spans="1:24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8"/>
      <c r="I28" s="145"/>
      <c r="J28" s="145"/>
      <c r="K28" s="145"/>
      <c r="L28" s="145"/>
      <c r="M28" s="145"/>
      <c r="N28" s="145"/>
      <c r="O28" s="145"/>
      <c r="P28" s="145"/>
      <c r="Q28" s="142" t="str">
        <f t="shared" ref="Q28" si="11">IF(Q26="","",Q26/Q27)</f>
        <v/>
      </c>
      <c r="R28" s="26"/>
      <c r="S28" s="24"/>
      <c r="T28" s="139" t="s">
        <v>39</v>
      </c>
      <c r="U28" s="33"/>
      <c r="V28" s="142"/>
      <c r="W28" s="31"/>
      <c r="X28" s="145"/>
    </row>
    <row r="29" spans="1:24" x14ac:dyDescent="0.25">
      <c r="A29" s="115">
        <v>0</v>
      </c>
      <c r="B29" s="38" t="s">
        <v>40</v>
      </c>
      <c r="C29" s="23" t="s">
        <v>24</v>
      </c>
      <c r="D29" s="156"/>
      <c r="E29" s="117"/>
      <c r="F29" s="117"/>
      <c r="G29" s="156"/>
      <c r="H29" s="201"/>
      <c r="I29" s="156"/>
      <c r="J29" s="156"/>
      <c r="K29" s="156"/>
      <c r="L29" s="156"/>
      <c r="M29" s="156"/>
      <c r="N29" s="156"/>
      <c r="O29" s="156"/>
      <c r="P29" s="156"/>
      <c r="Q29" s="149" t="str">
        <f t="shared" ref="Q29:Q30" si="12">IF(SUM(D29:O29)=0,"",SUM(D29:O29))</f>
        <v/>
      </c>
      <c r="R29" s="20"/>
      <c r="S29" s="24"/>
      <c r="T29" s="36" t="s">
        <v>40</v>
      </c>
      <c r="U29" s="33"/>
      <c r="V29" s="115"/>
      <c r="W29" s="31"/>
      <c r="X29" s="149"/>
    </row>
    <row r="30" spans="1:24" x14ac:dyDescent="0.25">
      <c r="A30" s="115"/>
      <c r="B30" s="138" t="s">
        <v>41</v>
      </c>
      <c r="C30" s="23" t="s">
        <v>26</v>
      </c>
      <c r="D30" s="157"/>
      <c r="E30" s="117"/>
      <c r="F30" s="117"/>
      <c r="G30" s="156"/>
      <c r="H30" s="201"/>
      <c r="I30" s="156"/>
      <c r="J30" s="156"/>
      <c r="K30" s="156"/>
      <c r="L30" s="156"/>
      <c r="M30" s="156"/>
      <c r="N30" s="156"/>
      <c r="O30" s="156"/>
      <c r="P30" s="156"/>
      <c r="Q30" s="149" t="str">
        <f t="shared" si="12"/>
        <v/>
      </c>
      <c r="R30" s="117" t="str">
        <f t="shared" ref="R30" si="13">IF(COUNTA(D30:O30)=0,"",COUNTA(D30:O30))</f>
        <v/>
      </c>
      <c r="S30" s="165"/>
      <c r="T30" s="28" t="s">
        <v>41</v>
      </c>
      <c r="U30" s="31"/>
      <c r="V30" s="115"/>
      <c r="W30" s="31"/>
      <c r="X30" s="149"/>
    </row>
    <row r="31" spans="1:24" x14ac:dyDescent="0.25">
      <c r="A31" s="142"/>
      <c r="B31" s="139" t="s">
        <v>42</v>
      </c>
      <c r="C31" s="23" t="s">
        <v>28</v>
      </c>
      <c r="D31" s="142"/>
      <c r="E31" s="155"/>
      <c r="F31" s="155"/>
      <c r="G31" s="155"/>
      <c r="H31" s="202"/>
      <c r="I31" s="155"/>
      <c r="J31" s="155"/>
      <c r="K31" s="155"/>
      <c r="L31" s="155"/>
      <c r="M31" s="155"/>
      <c r="N31" s="155"/>
      <c r="O31" s="155"/>
      <c r="P31" s="155"/>
      <c r="Q31" s="142" t="str">
        <f t="shared" ref="Q31" si="14">IF(Q29="","",Q29/Q30)</f>
        <v/>
      </c>
      <c r="R31" s="26"/>
      <c r="S31" s="24"/>
      <c r="T31" s="139" t="s">
        <v>42</v>
      </c>
      <c r="U31" s="31"/>
      <c r="V31" s="142"/>
      <c r="W31" s="31"/>
      <c r="X31" s="145"/>
    </row>
    <row r="32" spans="1:24" x14ac:dyDescent="0.25">
      <c r="A32" s="115">
        <v>12740</v>
      </c>
      <c r="B32" s="37" t="s">
        <v>43</v>
      </c>
      <c r="C32" s="23" t="s">
        <v>24</v>
      </c>
      <c r="D32" s="156">
        <v>2607</v>
      </c>
      <c r="E32" s="156">
        <v>1395</v>
      </c>
      <c r="F32" s="156"/>
      <c r="G32" s="156">
        <v>2432</v>
      </c>
      <c r="H32" s="201"/>
      <c r="I32" s="156"/>
      <c r="J32" s="156">
        <v>1551</v>
      </c>
      <c r="K32" s="156">
        <v>1910</v>
      </c>
      <c r="L32" s="156"/>
      <c r="M32" s="156"/>
      <c r="N32" s="156">
        <v>3205</v>
      </c>
      <c r="O32" s="156"/>
      <c r="P32" s="156"/>
      <c r="Q32" s="149">
        <f t="shared" ref="Q32:Q33" si="15">IF(SUM(D32:P32)=0,"",SUM(D32:P32))</f>
        <v>13100</v>
      </c>
      <c r="R32" s="20"/>
      <c r="S32" s="21"/>
      <c r="T32" s="37" t="s">
        <v>43</v>
      </c>
      <c r="U32" s="31"/>
      <c r="V32" s="115"/>
      <c r="W32" s="31"/>
      <c r="X32" s="149"/>
    </row>
    <row r="33" spans="1:24" x14ac:dyDescent="0.25">
      <c r="A33" s="115">
        <v>71</v>
      </c>
      <c r="B33" s="136" t="s">
        <v>44</v>
      </c>
      <c r="C33" s="23" t="s">
        <v>26</v>
      </c>
      <c r="D33" s="157">
        <v>15</v>
      </c>
      <c r="E33" s="156">
        <v>8</v>
      </c>
      <c r="F33" s="156"/>
      <c r="G33" s="156">
        <v>14</v>
      </c>
      <c r="H33" s="201"/>
      <c r="I33" s="156"/>
      <c r="J33" s="156">
        <v>9</v>
      </c>
      <c r="K33" s="156">
        <v>11</v>
      </c>
      <c r="L33" s="156"/>
      <c r="M33" s="156"/>
      <c r="N33" s="156">
        <v>18</v>
      </c>
      <c r="O33" s="156"/>
      <c r="P33" s="156"/>
      <c r="Q33" s="149">
        <f t="shared" si="15"/>
        <v>75</v>
      </c>
      <c r="R33" s="117">
        <f t="shared" ref="R33:R46" si="16">IF(COUNTA(D33:P33)=0,"",COUNTA(D33:P33))</f>
        <v>6</v>
      </c>
      <c r="S33" s="165" t="s">
        <v>394</v>
      </c>
      <c r="T33" s="32" t="s">
        <v>44</v>
      </c>
      <c r="U33" s="31"/>
      <c r="V33" s="115"/>
      <c r="W33" s="31"/>
      <c r="X33" s="149"/>
    </row>
    <row r="34" spans="1:24" x14ac:dyDescent="0.25">
      <c r="A34" s="142">
        <f>A32/A33</f>
        <v>179.43661971830986</v>
      </c>
      <c r="B34" s="137" t="s">
        <v>45</v>
      </c>
      <c r="C34" s="23" t="s">
        <v>28</v>
      </c>
      <c r="D34" s="142">
        <f>+D32/D33</f>
        <v>173.8</v>
      </c>
      <c r="E34" s="142">
        <f>+E32/E33</f>
        <v>174.375</v>
      </c>
      <c r="F34" s="142"/>
      <c r="G34" s="142">
        <f>+G32/G33</f>
        <v>173.71428571428572</v>
      </c>
      <c r="H34" s="203"/>
      <c r="I34" s="142"/>
      <c r="J34" s="142">
        <f>+J32/J33</f>
        <v>172.33333333333334</v>
      </c>
      <c r="K34" s="142">
        <f>+K32/K33</f>
        <v>173.63636363636363</v>
      </c>
      <c r="L34" s="142"/>
      <c r="M34" s="142"/>
      <c r="N34" s="142">
        <f>+N32/N33</f>
        <v>178.05555555555554</v>
      </c>
      <c r="O34" s="142"/>
      <c r="P34" s="142"/>
      <c r="Q34" s="142">
        <f t="shared" ref="Q34" si="17">IF(Q32="","",Q32/Q33)</f>
        <v>174.66666666666666</v>
      </c>
      <c r="R34" s="26"/>
      <c r="S34" s="165"/>
      <c r="T34" s="137" t="s">
        <v>45</v>
      </c>
      <c r="U34" s="31"/>
      <c r="V34" s="142"/>
      <c r="W34" s="31"/>
      <c r="X34" s="145">
        <f>Q34-A34</f>
        <v>-4.7699530516431992</v>
      </c>
    </row>
    <row r="35" spans="1:24" x14ac:dyDescent="0.25">
      <c r="A35" s="115">
        <v>7977</v>
      </c>
      <c r="B35" s="38" t="s">
        <v>46</v>
      </c>
      <c r="C35" s="23" t="s">
        <v>24</v>
      </c>
      <c r="D35" s="117">
        <v>2851</v>
      </c>
      <c r="E35" s="156">
        <v>1422</v>
      </c>
      <c r="F35" s="156"/>
      <c r="G35" s="156">
        <v>1320</v>
      </c>
      <c r="H35" s="201"/>
      <c r="I35" s="156"/>
      <c r="J35" s="156"/>
      <c r="K35" s="156"/>
      <c r="L35" s="156"/>
      <c r="M35" s="156"/>
      <c r="N35" s="156"/>
      <c r="O35" s="156"/>
      <c r="P35" s="156"/>
      <c r="Q35" s="149">
        <f t="shared" ref="Q35:Q36" si="18">IF(SUM(D35:P35)=0,"",SUM(D35:P35))</f>
        <v>5593</v>
      </c>
      <c r="R35" s="20"/>
      <c r="S35" s="213"/>
      <c r="T35" s="38" t="s">
        <v>46</v>
      </c>
      <c r="U35" s="31"/>
      <c r="V35" s="115"/>
      <c r="W35" s="31"/>
      <c r="X35" s="149"/>
    </row>
    <row r="36" spans="1:24" x14ac:dyDescent="0.25">
      <c r="A36" s="115">
        <v>44</v>
      </c>
      <c r="B36" s="138" t="s">
        <v>47</v>
      </c>
      <c r="C36" s="23" t="s">
        <v>26</v>
      </c>
      <c r="D36" s="157">
        <v>15</v>
      </c>
      <c r="E36" s="117">
        <v>8</v>
      </c>
      <c r="F36" s="117"/>
      <c r="G36" s="156">
        <v>8</v>
      </c>
      <c r="H36" s="201"/>
      <c r="I36" s="156"/>
      <c r="J36" s="156"/>
      <c r="K36" s="156"/>
      <c r="L36" s="156"/>
      <c r="M36" s="156"/>
      <c r="N36" s="156"/>
      <c r="O36" s="156"/>
      <c r="P36" s="156"/>
      <c r="Q36" s="149">
        <f t="shared" si="18"/>
        <v>31</v>
      </c>
      <c r="R36" s="117">
        <f t="shared" ref="R36:R46" si="19">IF(COUNTA(D36:P36)=0,"",COUNTA(D36:P36))</f>
        <v>3</v>
      </c>
      <c r="S36" s="165" t="s">
        <v>358</v>
      </c>
      <c r="T36" s="28" t="s">
        <v>47</v>
      </c>
      <c r="U36" s="31"/>
      <c r="V36" s="115"/>
      <c r="W36" s="31"/>
      <c r="X36" s="149"/>
    </row>
    <row r="37" spans="1:24" x14ac:dyDescent="0.25">
      <c r="A37" s="142">
        <f>A35/A36</f>
        <v>181.29545454545453</v>
      </c>
      <c r="B37" s="139" t="s">
        <v>48</v>
      </c>
      <c r="C37" s="23" t="s">
        <v>28</v>
      </c>
      <c r="D37" s="177">
        <f>+D35/D36</f>
        <v>190.06666666666666</v>
      </c>
      <c r="E37" s="142">
        <f>+E35/E36</f>
        <v>177.75</v>
      </c>
      <c r="F37" s="142"/>
      <c r="G37" s="142">
        <f>+G35/G36</f>
        <v>165</v>
      </c>
      <c r="H37" s="203"/>
      <c r="I37" s="177"/>
      <c r="J37" s="155"/>
      <c r="K37" s="142"/>
      <c r="L37" s="142"/>
      <c r="M37" s="142"/>
      <c r="N37" s="142"/>
      <c r="O37" s="142"/>
      <c r="P37" s="142"/>
      <c r="Q37" s="142">
        <f t="shared" ref="Q37" si="20">IF(Q35="","",Q35/Q36)</f>
        <v>180.41935483870967</v>
      </c>
      <c r="R37" s="26"/>
      <c r="S37" s="165" t="s">
        <v>357</v>
      </c>
      <c r="T37" s="139" t="s">
        <v>48</v>
      </c>
      <c r="U37" s="31"/>
      <c r="V37" s="142"/>
      <c r="W37" s="31"/>
      <c r="X37" s="145">
        <f>Q37-A37</f>
        <v>-0.87609970674486704</v>
      </c>
    </row>
    <row r="38" spans="1:24" x14ac:dyDescent="0.25">
      <c r="A38" s="115">
        <v>0</v>
      </c>
      <c r="B38" s="38" t="s">
        <v>46</v>
      </c>
      <c r="C38" s="18" t="s">
        <v>24</v>
      </c>
      <c r="D38" s="117"/>
      <c r="E38" s="156"/>
      <c r="F38" s="156"/>
      <c r="G38" s="156">
        <v>1459</v>
      </c>
      <c r="H38" s="201"/>
      <c r="I38" s="156"/>
      <c r="J38" s="156"/>
      <c r="K38" s="156"/>
      <c r="L38" s="156"/>
      <c r="M38" s="156"/>
      <c r="N38" s="156"/>
      <c r="O38" s="156"/>
      <c r="P38" s="156"/>
      <c r="Q38" s="149">
        <f t="shared" ref="Q38:Q39" si="21">IF(SUM(D38:P38)=0,"",SUM(D38:P38))</f>
        <v>1459</v>
      </c>
      <c r="R38" s="20"/>
      <c r="S38" s="24"/>
      <c r="T38" s="38" t="s">
        <v>46</v>
      </c>
      <c r="V38" s="115"/>
      <c r="X38" s="149"/>
    </row>
    <row r="39" spans="1:24" x14ac:dyDescent="0.25">
      <c r="A39" s="115"/>
      <c r="B39" s="138" t="s">
        <v>49</v>
      </c>
      <c r="C39" s="23" t="s">
        <v>26</v>
      </c>
      <c r="D39" s="117"/>
      <c r="E39" s="117"/>
      <c r="F39" s="117"/>
      <c r="G39" s="117">
        <v>8</v>
      </c>
      <c r="H39" s="204"/>
      <c r="I39" s="117"/>
      <c r="J39" s="117"/>
      <c r="K39" s="117"/>
      <c r="L39" s="117"/>
      <c r="M39" s="117"/>
      <c r="N39" s="117"/>
      <c r="O39" s="117"/>
      <c r="P39" s="117"/>
      <c r="Q39" s="149">
        <f t="shared" si="21"/>
        <v>8</v>
      </c>
      <c r="R39" s="117">
        <f t="shared" ref="R39:R46" si="22">IF(COUNTA(D39:P39)=0,"",COUNTA(D39:P39))</f>
        <v>1</v>
      </c>
      <c r="S39" s="165" t="s">
        <v>359</v>
      </c>
      <c r="T39" s="28" t="s">
        <v>49</v>
      </c>
      <c r="V39" s="115"/>
      <c r="X39" s="149"/>
    </row>
    <row r="40" spans="1:24" x14ac:dyDescent="0.25">
      <c r="A40" s="142"/>
      <c r="B40" s="139" t="s">
        <v>50</v>
      </c>
      <c r="C40" s="23" t="s">
        <v>28</v>
      </c>
      <c r="D40" s="142"/>
      <c r="E40" s="145"/>
      <c r="F40" s="145"/>
      <c r="G40" s="142">
        <f>+G38/G39</f>
        <v>182.375</v>
      </c>
      <c r="H40" s="198"/>
      <c r="I40" s="145"/>
      <c r="J40" s="145"/>
      <c r="K40" s="145"/>
      <c r="L40" s="145"/>
      <c r="M40" s="145"/>
      <c r="N40" s="145"/>
      <c r="O40" s="145"/>
      <c r="P40" s="145"/>
      <c r="Q40" s="142">
        <f t="shared" ref="Q40" si="23">IF(Q38="","",Q38/Q39)</f>
        <v>182.375</v>
      </c>
      <c r="R40" s="26"/>
      <c r="S40" s="24"/>
      <c r="T40" s="139" t="s">
        <v>50</v>
      </c>
      <c r="U40" s="31"/>
      <c r="V40" s="142"/>
      <c r="W40" s="31"/>
      <c r="X40" s="145"/>
    </row>
    <row r="41" spans="1:24" x14ac:dyDescent="0.25">
      <c r="A41" s="115">
        <v>4751</v>
      </c>
      <c r="B41" s="38" t="s">
        <v>51</v>
      </c>
      <c r="C41" s="23" t="s">
        <v>24</v>
      </c>
      <c r="D41" s="158"/>
      <c r="E41" s="158"/>
      <c r="F41" s="158"/>
      <c r="G41" s="156"/>
      <c r="H41" s="201"/>
      <c r="I41" s="156">
        <v>1620</v>
      </c>
      <c r="J41" s="156"/>
      <c r="K41" s="156"/>
      <c r="L41" s="156"/>
      <c r="M41" s="156"/>
      <c r="N41" s="156"/>
      <c r="O41" s="156"/>
      <c r="P41" s="156"/>
      <c r="Q41" s="149">
        <f t="shared" ref="Q41:Q42" si="24">IF(SUM(D41:P41)=0,"",SUM(D41:P41))</f>
        <v>1620</v>
      </c>
      <c r="R41" s="20"/>
      <c r="S41" s="165"/>
      <c r="T41" s="38" t="s">
        <v>51</v>
      </c>
      <c r="V41" s="115"/>
      <c r="X41" s="149"/>
    </row>
    <row r="42" spans="1:24" x14ac:dyDescent="0.25">
      <c r="A42" s="115">
        <v>26</v>
      </c>
      <c r="B42" s="138" t="s">
        <v>52</v>
      </c>
      <c r="C42" s="23" t="s">
        <v>26</v>
      </c>
      <c r="D42" s="157"/>
      <c r="E42" s="156"/>
      <c r="F42" s="156"/>
      <c r="G42" s="156"/>
      <c r="H42" s="201"/>
      <c r="I42" s="156">
        <v>9</v>
      </c>
      <c r="J42" s="156"/>
      <c r="K42" s="156"/>
      <c r="L42" s="156"/>
      <c r="M42" s="156"/>
      <c r="N42" s="156"/>
      <c r="O42" s="156"/>
      <c r="P42" s="156"/>
      <c r="Q42" s="149">
        <f t="shared" si="24"/>
        <v>9</v>
      </c>
      <c r="R42" s="117">
        <f t="shared" ref="R42:R46" si="25">IF(COUNTA(D42:P42)=0,"",COUNTA(D42:P42))</f>
        <v>1</v>
      </c>
      <c r="S42" s="165" t="s">
        <v>342</v>
      </c>
      <c r="T42" s="28" t="s">
        <v>52</v>
      </c>
      <c r="V42" s="115"/>
      <c r="X42" s="149"/>
    </row>
    <row r="43" spans="1:24" x14ac:dyDescent="0.25">
      <c r="A43" s="142">
        <f>A41/A42</f>
        <v>182.73076923076923</v>
      </c>
      <c r="B43" s="139" t="s">
        <v>53</v>
      </c>
      <c r="C43" s="23" t="s">
        <v>28</v>
      </c>
      <c r="D43" s="142"/>
      <c r="E43" s="142"/>
      <c r="F43" s="177"/>
      <c r="G43" s="155"/>
      <c r="H43" s="202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 t="shared" ref="Q43" si="26">IF(Q41="","",Q41/Q42)</f>
        <v>180</v>
      </c>
      <c r="R43" s="26"/>
      <c r="S43" s="24"/>
      <c r="T43" s="139" t="s">
        <v>53</v>
      </c>
      <c r="U43" s="31"/>
      <c r="V43" s="142"/>
      <c r="W43" s="31"/>
      <c r="X43" s="145">
        <f>Q43-A43</f>
        <v>-2.7307692307692264</v>
      </c>
    </row>
    <row r="44" spans="1:24" x14ac:dyDescent="0.25">
      <c r="A44" s="115">
        <v>3057</v>
      </c>
      <c r="B44" s="37" t="s">
        <v>51</v>
      </c>
      <c r="C44" s="23" t="s">
        <v>24</v>
      </c>
      <c r="D44" s="156"/>
      <c r="E44" s="156"/>
      <c r="F44" s="156"/>
      <c r="G44" s="156"/>
      <c r="H44" s="201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49">
        <f t="shared" ref="Q44:Q45" si="27">IF(SUM(D44:P44)=0,"",SUM(D44:P44))</f>
        <v>2718</v>
      </c>
      <c r="R44" s="20"/>
      <c r="S44" s="165"/>
      <c r="T44" s="37" t="s">
        <v>51</v>
      </c>
      <c r="U44" s="31"/>
      <c r="V44" s="115"/>
      <c r="W44" s="31"/>
      <c r="X44" s="149"/>
    </row>
    <row r="45" spans="1:24" x14ac:dyDescent="0.25">
      <c r="A45" s="115">
        <v>18</v>
      </c>
      <c r="B45" s="140" t="s">
        <v>54</v>
      </c>
      <c r="C45" s="23" t="s">
        <v>26</v>
      </c>
      <c r="D45" s="117"/>
      <c r="E45" s="156"/>
      <c r="F45" s="156"/>
      <c r="G45" s="156"/>
      <c r="H45" s="201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49">
        <f t="shared" si="27"/>
        <v>17</v>
      </c>
      <c r="R45" s="117">
        <f t="shared" ref="R45:R46" si="28">IF(COUNTA(D45:P45)=0,"",COUNTA(D45:P45))</f>
        <v>2</v>
      </c>
      <c r="S45" s="215" t="s">
        <v>394</v>
      </c>
      <c r="T45" s="39" t="s">
        <v>54</v>
      </c>
      <c r="U45" s="31"/>
      <c r="V45" s="115"/>
      <c r="W45" s="31"/>
      <c r="X45" s="149"/>
    </row>
    <row r="46" spans="1:24" x14ac:dyDescent="0.25">
      <c r="A46" s="142">
        <f>A44/A45</f>
        <v>169.83333333333334</v>
      </c>
      <c r="B46" s="137" t="s">
        <v>55</v>
      </c>
      <c r="C46" s="23" t="s">
        <v>28</v>
      </c>
      <c r="D46" s="142"/>
      <c r="E46" s="142"/>
      <c r="F46" s="142"/>
      <c r="G46" s="145"/>
      <c r="H46" s="198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 t="shared" ref="Q46" si="29">IF(Q44="","",Q44/Q45)</f>
        <v>159.88235294117646</v>
      </c>
      <c r="R46" s="26"/>
      <c r="S46" s="24"/>
      <c r="T46" s="137" t="s">
        <v>55</v>
      </c>
      <c r="U46" s="31"/>
      <c r="V46" s="142"/>
      <c r="W46" s="31"/>
      <c r="X46" s="145"/>
    </row>
    <row r="47" spans="1:24" x14ac:dyDescent="0.25">
      <c r="A47" s="115">
        <v>0</v>
      </c>
      <c r="B47" s="37" t="s">
        <v>51</v>
      </c>
      <c r="C47" s="23" t="s">
        <v>24</v>
      </c>
      <c r="D47" s="117"/>
      <c r="E47" s="156"/>
      <c r="F47" s="156"/>
      <c r="G47" s="156"/>
      <c r="H47" s="201"/>
      <c r="I47" s="156"/>
      <c r="J47" s="156"/>
      <c r="K47" s="156"/>
      <c r="L47" s="156"/>
      <c r="M47" s="156"/>
      <c r="N47" s="156"/>
      <c r="O47" s="156"/>
      <c r="P47" s="156"/>
      <c r="Q47" s="149" t="str">
        <f t="shared" ref="Q47:Q48" si="30">IF(SUM(D47:O47)=0,"",SUM(D47:O47))</f>
        <v/>
      </c>
      <c r="R47" s="20"/>
      <c r="S47" s="24"/>
      <c r="T47" s="37" t="s">
        <v>51</v>
      </c>
      <c r="U47" s="31"/>
      <c r="V47" s="115"/>
      <c r="W47" s="31"/>
      <c r="X47" s="149"/>
    </row>
    <row r="48" spans="1:24" x14ac:dyDescent="0.25">
      <c r="A48" s="115"/>
      <c r="B48" s="136" t="s">
        <v>56</v>
      </c>
      <c r="C48" s="23" t="s">
        <v>26</v>
      </c>
      <c r="D48" s="117"/>
      <c r="E48" s="156"/>
      <c r="F48" s="156"/>
      <c r="G48" s="156"/>
      <c r="H48" s="201"/>
      <c r="I48" s="156"/>
      <c r="J48" s="156"/>
      <c r="K48" s="156"/>
      <c r="L48" s="156"/>
      <c r="M48" s="156"/>
      <c r="N48" s="156"/>
      <c r="O48" s="156"/>
      <c r="P48" s="156"/>
      <c r="Q48" s="149" t="str">
        <f t="shared" si="30"/>
        <v/>
      </c>
      <c r="R48" s="117" t="str">
        <f t="shared" ref="R48" si="31">IF(COUNTA(D48:O48)=0,"",COUNTA(D48:O48))</f>
        <v/>
      </c>
      <c r="S48" s="165"/>
      <c r="T48" s="32" t="s">
        <v>56</v>
      </c>
      <c r="U48" s="31"/>
      <c r="V48" s="115"/>
      <c r="W48" s="31"/>
      <c r="X48" s="149"/>
    </row>
    <row r="49" spans="1:24" x14ac:dyDescent="0.25">
      <c r="A49" s="142"/>
      <c r="B49" s="137" t="s">
        <v>57</v>
      </c>
      <c r="C49" s="23" t="s">
        <v>28</v>
      </c>
      <c r="D49" s="155"/>
      <c r="E49" s="155"/>
      <c r="F49" s="155"/>
      <c r="G49" s="155"/>
      <c r="H49" s="202"/>
      <c r="I49" s="155"/>
      <c r="J49" s="155"/>
      <c r="K49" s="155"/>
      <c r="L49" s="155"/>
      <c r="M49" s="155"/>
      <c r="N49" s="155"/>
      <c r="O49" s="155"/>
      <c r="P49" s="155"/>
      <c r="Q49" s="142" t="str">
        <f t="shared" ref="Q49" si="32">IF(Q47="","",Q47/Q48)</f>
        <v/>
      </c>
      <c r="R49" s="26"/>
      <c r="S49" s="24"/>
      <c r="T49" s="137" t="s">
        <v>57</v>
      </c>
      <c r="U49" s="31"/>
      <c r="V49" s="142"/>
      <c r="W49" s="31"/>
      <c r="X49" s="145"/>
    </row>
    <row r="50" spans="1:24" x14ac:dyDescent="0.25">
      <c r="A50" s="115">
        <v>14050</v>
      </c>
      <c r="B50" s="38" t="s">
        <v>58</v>
      </c>
      <c r="C50" s="18" t="s">
        <v>24</v>
      </c>
      <c r="D50" s="149">
        <v>2773</v>
      </c>
      <c r="E50" s="149">
        <v>1483</v>
      </c>
      <c r="F50" s="149"/>
      <c r="G50" s="149"/>
      <c r="H50" s="200"/>
      <c r="I50" s="149">
        <v>1741</v>
      </c>
      <c r="J50" s="149">
        <v>1551</v>
      </c>
      <c r="K50" s="149"/>
      <c r="L50" s="149"/>
      <c r="M50" s="149"/>
      <c r="N50" s="149"/>
      <c r="O50" s="149"/>
      <c r="P50" s="149"/>
      <c r="Q50" s="149">
        <f t="shared" ref="Q50:Q51" si="33">IF(SUM(D50:P50)=0,"",SUM(D50:P50))</f>
        <v>7548</v>
      </c>
      <c r="R50" s="20"/>
      <c r="S50" s="165"/>
      <c r="T50" s="38" t="s">
        <v>58</v>
      </c>
      <c r="U50" s="40"/>
      <c r="V50" s="115"/>
      <c r="W50" s="40"/>
      <c r="X50" s="149"/>
    </row>
    <row r="51" spans="1:24" x14ac:dyDescent="0.25">
      <c r="A51" s="115">
        <v>78</v>
      </c>
      <c r="B51" s="138" t="s">
        <v>59</v>
      </c>
      <c r="C51" s="23" t="s">
        <v>26</v>
      </c>
      <c r="D51" s="149">
        <v>15</v>
      </c>
      <c r="E51" s="149">
        <v>8</v>
      </c>
      <c r="F51" s="149"/>
      <c r="G51" s="149"/>
      <c r="H51" s="200"/>
      <c r="I51" s="149">
        <v>9</v>
      </c>
      <c r="J51" s="149">
        <v>9</v>
      </c>
      <c r="K51" s="149"/>
      <c r="L51" s="149"/>
      <c r="M51" s="149"/>
      <c r="N51" s="149"/>
      <c r="O51" s="149"/>
      <c r="P51" s="149"/>
      <c r="Q51" s="149">
        <f t="shared" si="33"/>
        <v>41</v>
      </c>
      <c r="R51" s="117">
        <f t="shared" ref="R51:R58" si="34">IF(COUNTA(D51:P51)=0,"",COUNTA(D51:P51))</f>
        <v>4</v>
      </c>
      <c r="S51" s="234" t="s">
        <v>340</v>
      </c>
      <c r="T51" s="28" t="s">
        <v>59</v>
      </c>
      <c r="U51" s="40"/>
      <c r="V51" s="115"/>
      <c r="W51" s="40"/>
      <c r="X51" s="149"/>
    </row>
    <row r="52" spans="1:24" x14ac:dyDescent="0.25">
      <c r="A52" s="142">
        <f>A50/A51</f>
        <v>180.12820512820514</v>
      </c>
      <c r="B52" s="139" t="s">
        <v>60</v>
      </c>
      <c r="C52" s="23" t="s">
        <v>28</v>
      </c>
      <c r="D52" s="142">
        <f>+D50/D51</f>
        <v>184.86666666666667</v>
      </c>
      <c r="E52" s="142">
        <f>+E50/E51</f>
        <v>185.375</v>
      </c>
      <c r="F52" s="142"/>
      <c r="G52" s="145"/>
      <c r="H52" s="198"/>
      <c r="I52" s="177">
        <f>+I50/I51</f>
        <v>193.44444444444446</v>
      </c>
      <c r="J52" s="142">
        <f>+J50/J51</f>
        <v>172.33333333333334</v>
      </c>
      <c r="K52" s="142"/>
      <c r="L52" s="142"/>
      <c r="M52" s="142"/>
      <c r="N52" s="142"/>
      <c r="O52" s="142"/>
      <c r="P52" s="142"/>
      <c r="Q52" s="142">
        <f t="shared" ref="Q52" si="35">IF(Q50="","",Q50/Q51)</f>
        <v>184.09756097560975</v>
      </c>
      <c r="R52" s="26"/>
      <c r="S52" s="235" t="s">
        <v>370</v>
      </c>
      <c r="T52" s="139" t="s">
        <v>60</v>
      </c>
      <c r="U52" s="40"/>
      <c r="V52" s="142"/>
      <c r="W52" s="40"/>
      <c r="X52" s="145">
        <f>Q52-A52</f>
        <v>3.9693558474046142</v>
      </c>
    </row>
    <row r="53" spans="1:24" x14ac:dyDescent="0.25">
      <c r="A53" s="114">
        <v>5940</v>
      </c>
      <c r="B53" s="38" t="s">
        <v>61</v>
      </c>
      <c r="C53" s="18" t="s">
        <v>24</v>
      </c>
      <c r="D53" s="149"/>
      <c r="E53" s="149">
        <v>1478</v>
      </c>
      <c r="F53" s="149"/>
      <c r="G53" s="149"/>
      <c r="H53" s="200">
        <v>1384</v>
      </c>
      <c r="I53" s="149"/>
      <c r="J53" s="149"/>
      <c r="K53" s="149"/>
      <c r="L53" s="149"/>
      <c r="M53" s="149">
        <v>1152</v>
      </c>
      <c r="N53" s="149"/>
      <c r="O53" s="149"/>
      <c r="P53" s="149"/>
      <c r="Q53" s="149">
        <f t="shared" ref="Q53:Q54" si="36">IF(SUM(D53:P53)=0,"",SUM(D53:P53))</f>
        <v>4014</v>
      </c>
      <c r="R53" s="20"/>
      <c r="S53" s="24"/>
      <c r="T53" s="38" t="s">
        <v>61</v>
      </c>
      <c r="U53" s="40"/>
      <c r="V53" s="114"/>
      <c r="W53" s="40"/>
      <c r="X53" s="149"/>
    </row>
    <row r="54" spans="1:24" x14ac:dyDescent="0.25">
      <c r="A54" s="117">
        <v>32</v>
      </c>
      <c r="B54" s="138" t="s">
        <v>62</v>
      </c>
      <c r="C54" s="23" t="s">
        <v>26</v>
      </c>
      <c r="D54" s="149"/>
      <c r="E54" s="149">
        <v>8</v>
      </c>
      <c r="F54" s="149"/>
      <c r="G54" s="149"/>
      <c r="H54" s="200">
        <v>8</v>
      </c>
      <c r="I54" s="149"/>
      <c r="J54" s="149"/>
      <c r="K54" s="149"/>
      <c r="L54" s="149"/>
      <c r="M54" s="149">
        <v>6</v>
      </c>
      <c r="N54" s="149"/>
      <c r="O54" s="149"/>
      <c r="P54" s="149"/>
      <c r="Q54" s="149">
        <f t="shared" si="36"/>
        <v>22</v>
      </c>
      <c r="R54" s="117">
        <f t="shared" ref="R54:R58" si="37">IF(COUNTA(D54:P54)=0,"",COUNTA(D54:P54))</f>
        <v>3</v>
      </c>
      <c r="S54" s="165" t="s">
        <v>408</v>
      </c>
      <c r="T54" s="28" t="s">
        <v>62</v>
      </c>
      <c r="U54" s="40"/>
      <c r="V54" s="117"/>
      <c r="W54" s="40"/>
      <c r="X54" s="149"/>
    </row>
    <row r="55" spans="1:24" x14ac:dyDescent="0.25">
      <c r="A55" s="142">
        <f>A53/A54</f>
        <v>185.625</v>
      </c>
      <c r="B55" s="139" t="s">
        <v>63</v>
      </c>
      <c r="C55" s="23" t="s">
        <v>28</v>
      </c>
      <c r="D55" s="142"/>
      <c r="E55" s="142">
        <f>+E53/E54</f>
        <v>184.75</v>
      </c>
      <c r="F55" s="177"/>
      <c r="G55" s="177"/>
      <c r="H55" s="142">
        <f>+H53/H54</f>
        <v>173</v>
      </c>
      <c r="I55" s="145"/>
      <c r="J55" s="142"/>
      <c r="K55" s="145"/>
      <c r="L55" s="145"/>
      <c r="M55" s="177">
        <f>+M53/M54</f>
        <v>192</v>
      </c>
      <c r="N55" s="142"/>
      <c r="O55" s="142"/>
      <c r="P55" s="142"/>
      <c r="Q55" s="142">
        <f t="shared" ref="Q55" si="38">IF(Q53="","",Q53/Q54)</f>
        <v>182.45454545454547</v>
      </c>
      <c r="R55" s="26"/>
      <c r="S55" s="165"/>
      <c r="T55" s="139" t="s">
        <v>63</v>
      </c>
      <c r="U55" s="40"/>
      <c r="V55" s="142"/>
      <c r="W55" s="40"/>
      <c r="X55" s="145">
        <f>Q55-A55</f>
        <v>-3.1704545454545325</v>
      </c>
    </row>
    <row r="56" spans="1:24" x14ac:dyDescent="0.25">
      <c r="A56" s="117">
        <v>1254</v>
      </c>
      <c r="B56" s="38" t="s">
        <v>64</v>
      </c>
      <c r="C56" s="18" t="s">
        <v>24</v>
      </c>
      <c r="D56" s="154"/>
      <c r="E56" s="149"/>
      <c r="F56" s="149"/>
      <c r="G56" s="149"/>
      <c r="H56" s="200">
        <v>1196</v>
      </c>
      <c r="I56" s="149"/>
      <c r="J56" s="149"/>
      <c r="K56" s="149"/>
      <c r="L56" s="149"/>
      <c r="M56" s="149"/>
      <c r="N56" s="149"/>
      <c r="O56" s="149"/>
      <c r="P56" s="149"/>
      <c r="Q56" s="149">
        <f t="shared" ref="Q56:Q57" si="39">IF(SUM(D56:P56)=0,"",SUM(D56:P56))</f>
        <v>1196</v>
      </c>
      <c r="R56" s="20"/>
      <c r="S56" s="24"/>
      <c r="T56" s="38" t="s">
        <v>64</v>
      </c>
      <c r="U56" s="40"/>
      <c r="V56" s="117"/>
      <c r="W56" s="40"/>
      <c r="X56" s="149"/>
    </row>
    <row r="57" spans="1:24" x14ac:dyDescent="0.25">
      <c r="A57" s="117">
        <v>8</v>
      </c>
      <c r="B57" s="138" t="s">
        <v>65</v>
      </c>
      <c r="C57" s="23" t="s">
        <v>26</v>
      </c>
      <c r="D57" s="154"/>
      <c r="E57" s="149"/>
      <c r="F57" s="149"/>
      <c r="G57" s="149"/>
      <c r="H57" s="200">
        <v>8</v>
      </c>
      <c r="I57" s="149"/>
      <c r="J57" s="149"/>
      <c r="K57" s="149"/>
      <c r="L57" s="149"/>
      <c r="M57" s="149"/>
      <c r="N57" s="149"/>
      <c r="O57" s="149"/>
      <c r="P57" s="149"/>
      <c r="Q57" s="149">
        <f t="shared" si="39"/>
        <v>8</v>
      </c>
      <c r="R57" s="117">
        <f t="shared" ref="R57:R58" si="40">IF(COUNTA(D57:P57)=0,"",COUNTA(D57:P57))</f>
        <v>1</v>
      </c>
      <c r="S57" s="165" t="s">
        <v>341</v>
      </c>
      <c r="T57" s="28" t="s">
        <v>65</v>
      </c>
      <c r="U57" s="40"/>
      <c r="V57" s="117"/>
      <c r="W57" s="40"/>
      <c r="X57" s="149"/>
    </row>
    <row r="58" spans="1:24" x14ac:dyDescent="0.25">
      <c r="A58" s="142">
        <f>A56/A57</f>
        <v>156.75</v>
      </c>
      <c r="B58" s="139" t="s">
        <v>66</v>
      </c>
      <c r="C58" s="23" t="s">
        <v>28</v>
      </c>
      <c r="D58" s="145"/>
      <c r="E58" s="142"/>
      <c r="F58" s="142"/>
      <c r="G58" s="145"/>
      <c r="H58" s="142">
        <f>+H56/H57</f>
        <v>149.5</v>
      </c>
      <c r="I58" s="145"/>
      <c r="J58" s="145"/>
      <c r="K58" s="145"/>
      <c r="L58" s="145"/>
      <c r="M58" s="145"/>
      <c r="N58" s="145"/>
      <c r="O58" s="145"/>
      <c r="P58" s="145"/>
      <c r="Q58" s="142">
        <f t="shared" ref="Q58" si="41">IF(Q56="","",Q56/Q57)</f>
        <v>149.5</v>
      </c>
      <c r="R58" s="26"/>
      <c r="S58" s="165"/>
      <c r="T58" s="139" t="s">
        <v>66</v>
      </c>
      <c r="U58" s="40"/>
      <c r="V58" s="142"/>
      <c r="W58" s="40"/>
      <c r="X58" s="145">
        <f>Q58-A58</f>
        <v>-7.25</v>
      </c>
    </row>
    <row r="59" spans="1:24" x14ac:dyDescent="0.25">
      <c r="A59" s="115">
        <v>0</v>
      </c>
      <c r="B59" s="38" t="s">
        <v>67</v>
      </c>
      <c r="C59" s="18" t="s">
        <v>24</v>
      </c>
      <c r="D59" s="154"/>
      <c r="E59" s="149"/>
      <c r="F59" s="149"/>
      <c r="G59" s="149"/>
      <c r="H59" s="200"/>
      <c r="I59" s="149"/>
      <c r="J59" s="149"/>
      <c r="K59" s="149"/>
      <c r="L59" s="149"/>
      <c r="M59" s="149"/>
      <c r="N59" s="149"/>
      <c r="O59" s="149"/>
      <c r="P59" s="149"/>
      <c r="Q59" s="149" t="str">
        <f t="shared" ref="Q59:Q60" si="42">IF(SUM(D59:O59)=0,"",SUM(D59:O59))</f>
        <v/>
      </c>
      <c r="R59" s="20"/>
      <c r="S59" s="24"/>
      <c r="T59" s="38" t="s">
        <v>67</v>
      </c>
      <c r="U59" s="40"/>
      <c r="V59" s="115"/>
      <c r="W59" s="40"/>
      <c r="X59" s="149"/>
    </row>
    <row r="60" spans="1:24" x14ac:dyDescent="0.25">
      <c r="A60" s="115"/>
      <c r="B60" s="138" t="s">
        <v>38</v>
      </c>
      <c r="C60" s="23" t="s">
        <v>26</v>
      </c>
      <c r="D60" s="154"/>
      <c r="E60" s="149"/>
      <c r="F60" s="149"/>
      <c r="G60" s="149"/>
      <c r="H60" s="200"/>
      <c r="I60" s="149"/>
      <c r="J60" s="149"/>
      <c r="K60" s="149"/>
      <c r="L60" s="149"/>
      <c r="M60" s="149"/>
      <c r="N60" s="149"/>
      <c r="O60" s="149"/>
      <c r="P60" s="149"/>
      <c r="Q60" s="149" t="str">
        <f t="shared" si="42"/>
        <v/>
      </c>
      <c r="R60" s="117" t="str">
        <f t="shared" ref="R60" si="43">IF(COUNTA(D60:O60)=0,"",COUNTA(D60:O60))</f>
        <v/>
      </c>
      <c r="S60" s="165"/>
      <c r="T60" s="28" t="s">
        <v>38</v>
      </c>
      <c r="U60" s="40"/>
      <c r="V60" s="115"/>
      <c r="W60" s="40"/>
      <c r="X60" s="149"/>
    </row>
    <row r="61" spans="1:24" x14ac:dyDescent="0.25">
      <c r="A61" s="142"/>
      <c r="B61" s="139" t="s">
        <v>68</v>
      </c>
      <c r="C61" s="23" t="s">
        <v>28</v>
      </c>
      <c r="D61" s="145"/>
      <c r="E61" s="142"/>
      <c r="F61" s="142"/>
      <c r="G61" s="145"/>
      <c r="H61" s="198"/>
      <c r="I61" s="145"/>
      <c r="J61" s="142"/>
      <c r="K61" s="145"/>
      <c r="L61" s="145"/>
      <c r="M61" s="145"/>
      <c r="N61" s="145"/>
      <c r="O61" s="145"/>
      <c r="P61" s="145"/>
      <c r="Q61" s="142" t="str">
        <f t="shared" ref="Q61" si="44">IF(Q59="","",Q59/Q60)</f>
        <v/>
      </c>
      <c r="R61" s="26"/>
      <c r="S61" s="165"/>
      <c r="T61" s="139" t="s">
        <v>68</v>
      </c>
      <c r="U61" s="40"/>
      <c r="V61" s="142"/>
      <c r="W61" s="40"/>
      <c r="X61" s="145"/>
    </row>
    <row r="62" spans="1:24" x14ac:dyDescent="0.25">
      <c r="A62" s="115">
        <v>1153</v>
      </c>
      <c r="B62" s="41" t="s">
        <v>69</v>
      </c>
      <c r="C62" s="18" t="s">
        <v>24</v>
      </c>
      <c r="D62" s="154"/>
      <c r="E62" s="149"/>
      <c r="F62" s="149"/>
      <c r="G62" s="149"/>
      <c r="H62" s="200">
        <v>1288</v>
      </c>
      <c r="I62" s="149"/>
      <c r="J62" s="149"/>
      <c r="K62" s="149"/>
      <c r="L62" s="149"/>
      <c r="M62" s="149"/>
      <c r="N62" s="149"/>
      <c r="O62" s="149"/>
      <c r="P62" s="149"/>
      <c r="Q62" s="149">
        <f>IF(SUM(D62:P62)=0,"",SUM(D62:P62))</f>
        <v>1288</v>
      </c>
      <c r="R62" s="20"/>
      <c r="S62" s="24"/>
      <c r="T62" s="41" t="s">
        <v>69</v>
      </c>
      <c r="U62" s="40"/>
      <c r="V62" s="115"/>
      <c r="W62" s="40"/>
      <c r="X62" s="149"/>
    </row>
    <row r="63" spans="1:24" x14ac:dyDescent="0.25">
      <c r="A63" s="115">
        <v>8</v>
      </c>
      <c r="B63" s="136" t="s">
        <v>70</v>
      </c>
      <c r="C63" s="23" t="s">
        <v>26</v>
      </c>
      <c r="D63" s="154"/>
      <c r="E63" s="149"/>
      <c r="F63" s="149"/>
      <c r="G63" s="149"/>
      <c r="H63" s="200">
        <v>8</v>
      </c>
      <c r="I63" s="149"/>
      <c r="J63" s="149"/>
      <c r="K63" s="149"/>
      <c r="L63" s="149"/>
      <c r="M63" s="149"/>
      <c r="N63" s="149"/>
      <c r="O63" s="149"/>
      <c r="P63" s="149"/>
      <c r="Q63" s="149">
        <f>IF(SUM(D63:P63)=0,"",SUM(D63:P63))</f>
        <v>8</v>
      </c>
      <c r="R63" s="117">
        <f>IF(COUNTA(D63:P63)=0,"",COUNTA(D63:P63))</f>
        <v>1</v>
      </c>
      <c r="S63" s="165" t="s">
        <v>337</v>
      </c>
      <c r="T63" s="32" t="s">
        <v>70</v>
      </c>
      <c r="U63" s="40"/>
      <c r="V63" s="115"/>
      <c r="W63" s="40"/>
      <c r="X63" s="149"/>
    </row>
    <row r="64" spans="1:24" x14ac:dyDescent="0.25">
      <c r="A64" s="142">
        <f>A62/A63</f>
        <v>144.125</v>
      </c>
      <c r="B64" s="137" t="s">
        <v>71</v>
      </c>
      <c r="C64" s="23" t="s">
        <v>28</v>
      </c>
      <c r="D64" s="145"/>
      <c r="E64" s="142"/>
      <c r="F64" s="142"/>
      <c r="G64" s="145"/>
      <c r="H64" s="142">
        <f>+H62/H63</f>
        <v>161</v>
      </c>
      <c r="I64" s="142"/>
      <c r="J64" s="145"/>
      <c r="K64" s="145"/>
      <c r="L64" s="145"/>
      <c r="M64" s="145"/>
      <c r="N64" s="145"/>
      <c r="O64" s="145"/>
      <c r="P64" s="145"/>
      <c r="Q64" s="142">
        <f>IF(Q62="","",Q62/Q63)</f>
        <v>161</v>
      </c>
      <c r="R64" s="26"/>
      <c r="S64" s="165"/>
      <c r="T64" s="137" t="s">
        <v>71</v>
      </c>
      <c r="U64" s="40"/>
      <c r="V64" s="142"/>
      <c r="W64" s="40"/>
      <c r="X64" s="145">
        <f>Q64-A64</f>
        <v>16.875</v>
      </c>
    </row>
    <row r="65" spans="1:24" x14ac:dyDescent="0.25">
      <c r="A65" s="143">
        <v>0</v>
      </c>
      <c r="B65" s="38" t="s">
        <v>251</v>
      </c>
      <c r="C65" s="18" t="s">
        <v>24</v>
      </c>
      <c r="D65" s="154"/>
      <c r="E65" s="154"/>
      <c r="F65" s="172"/>
      <c r="G65" s="154"/>
      <c r="H65" s="199"/>
      <c r="I65" s="172"/>
      <c r="J65" s="154"/>
      <c r="K65" s="154"/>
      <c r="L65" s="154"/>
      <c r="M65" s="154"/>
      <c r="N65" s="154"/>
      <c r="O65" s="154"/>
      <c r="P65" s="154"/>
      <c r="Q65" s="149" t="str">
        <f t="shared" ref="Q65:Q66" si="45">IF(SUM(D65:O65)=0,"",SUM(D65:O65))</f>
        <v/>
      </c>
      <c r="R65" s="20"/>
      <c r="S65" s="24"/>
      <c r="T65" s="38" t="s">
        <v>251</v>
      </c>
      <c r="U65" s="40"/>
      <c r="V65" s="143"/>
      <c r="W65" s="40"/>
      <c r="X65" s="154"/>
    </row>
    <row r="66" spans="1:24" x14ac:dyDescent="0.25">
      <c r="A66" s="172"/>
      <c r="B66" s="138" t="s">
        <v>41</v>
      </c>
      <c r="C66" s="23" t="s">
        <v>26</v>
      </c>
      <c r="D66" s="154"/>
      <c r="E66" s="154"/>
      <c r="F66" s="172"/>
      <c r="G66" s="154"/>
      <c r="H66" s="199"/>
      <c r="I66" s="172"/>
      <c r="J66" s="154"/>
      <c r="K66" s="154"/>
      <c r="L66" s="154"/>
      <c r="M66" s="154"/>
      <c r="N66" s="154"/>
      <c r="O66" s="154"/>
      <c r="P66" s="154"/>
      <c r="Q66" s="149" t="str">
        <f t="shared" si="45"/>
        <v/>
      </c>
      <c r="R66" s="117" t="str">
        <f t="shared" ref="R66" si="46">IF(COUNTA(D66:O66)=0,"",COUNTA(D66:O66))</f>
        <v/>
      </c>
      <c r="S66" s="165"/>
      <c r="T66" s="138" t="s">
        <v>41</v>
      </c>
      <c r="U66" s="40"/>
      <c r="V66" s="143"/>
      <c r="W66" s="40"/>
      <c r="X66" s="154"/>
    </row>
    <row r="67" spans="1:24" x14ac:dyDescent="0.25">
      <c r="A67" s="142"/>
      <c r="B67" s="139" t="s">
        <v>252</v>
      </c>
      <c r="C67" s="23" t="s">
        <v>28</v>
      </c>
      <c r="D67" s="145"/>
      <c r="E67" s="145"/>
      <c r="F67" s="142"/>
      <c r="G67" s="145"/>
      <c r="H67" s="198"/>
      <c r="I67" s="142"/>
      <c r="J67" s="145"/>
      <c r="K67" s="145"/>
      <c r="L67" s="145"/>
      <c r="M67" s="145"/>
      <c r="N67" s="145"/>
      <c r="O67" s="145"/>
      <c r="P67" s="145"/>
      <c r="Q67" s="142" t="str">
        <f t="shared" ref="Q67" si="47">IF(Q65="","",Q65/Q66)</f>
        <v/>
      </c>
      <c r="R67" s="26"/>
      <c r="S67" s="24"/>
      <c r="T67" s="139" t="s">
        <v>252</v>
      </c>
      <c r="U67" s="40"/>
      <c r="V67" s="142"/>
      <c r="W67" s="40"/>
      <c r="X67" s="145"/>
    </row>
    <row r="68" spans="1:24" x14ac:dyDescent="0.25">
      <c r="A68" s="115">
        <v>11799</v>
      </c>
      <c r="B68" s="38" t="s">
        <v>72</v>
      </c>
      <c r="C68" s="18" t="s">
        <v>24</v>
      </c>
      <c r="D68" s="149"/>
      <c r="E68" s="149">
        <v>1503</v>
      </c>
      <c r="F68" s="149">
        <v>2814</v>
      </c>
      <c r="G68" s="149"/>
      <c r="H68" s="200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f t="shared" ref="Q68:Q69" si="48">IF(SUM(D68:P68)=0,"",SUM(D68:P68))</f>
        <v>8639</v>
      </c>
      <c r="R68" s="20"/>
      <c r="S68" s="24"/>
      <c r="T68" s="36" t="s">
        <v>72</v>
      </c>
      <c r="U68" s="40"/>
      <c r="V68" s="115"/>
      <c r="W68" s="40"/>
      <c r="X68" s="149"/>
    </row>
    <row r="69" spans="1:24" x14ac:dyDescent="0.25">
      <c r="A69" s="115">
        <v>65</v>
      </c>
      <c r="B69" s="138" t="s">
        <v>73</v>
      </c>
      <c r="C69" s="23" t="s">
        <v>26</v>
      </c>
      <c r="D69" s="149"/>
      <c r="E69" s="149">
        <v>8</v>
      </c>
      <c r="F69" s="149">
        <v>15</v>
      </c>
      <c r="G69" s="149"/>
      <c r="H69" s="200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f t="shared" si="48"/>
        <v>47</v>
      </c>
      <c r="R69" s="117">
        <f t="shared" ref="R69:R79" si="49">IF(COUNTA(D69:P69)=0,"",COUNTA(D69:P69))</f>
        <v>5</v>
      </c>
      <c r="S69" s="165" t="s">
        <v>409</v>
      </c>
      <c r="T69" s="28" t="s">
        <v>73</v>
      </c>
      <c r="U69" s="40"/>
      <c r="V69" s="115"/>
      <c r="W69" s="40"/>
      <c r="X69" s="149"/>
    </row>
    <row r="70" spans="1:24" x14ac:dyDescent="0.25">
      <c r="A70" s="142">
        <f>A68/A69</f>
        <v>181.52307692307693</v>
      </c>
      <c r="B70" s="139" t="s">
        <v>74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203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 t="shared" ref="Q70" si="50">IF(Q68="","",Q68/Q69)</f>
        <v>183.80851063829786</v>
      </c>
      <c r="R70" s="26"/>
      <c r="S70" s="24"/>
      <c r="T70" s="139" t="s">
        <v>74</v>
      </c>
      <c r="U70" s="40"/>
      <c r="V70" s="142"/>
      <c r="W70" s="40"/>
      <c r="X70" s="145">
        <f>Q70-A70</f>
        <v>2.2854337152209325</v>
      </c>
    </row>
    <row r="71" spans="1:24" x14ac:dyDescent="0.25">
      <c r="A71" s="115">
        <v>4833</v>
      </c>
      <c r="B71" s="38" t="s">
        <v>75</v>
      </c>
      <c r="C71" s="18" t="s">
        <v>24</v>
      </c>
      <c r="D71" s="149"/>
      <c r="E71" s="149">
        <v>1529</v>
      </c>
      <c r="F71" s="149"/>
      <c r="G71" s="149"/>
      <c r="H71" s="200"/>
      <c r="I71" s="149">
        <v>1551</v>
      </c>
      <c r="J71" s="149"/>
      <c r="K71" s="149"/>
      <c r="L71" s="149"/>
      <c r="M71" s="149"/>
      <c r="N71" s="149"/>
      <c r="O71" s="149"/>
      <c r="P71" s="149"/>
      <c r="Q71" s="149">
        <f t="shared" ref="Q71:Q72" si="51">IF(SUM(D71:P71)=0,"",SUM(D71:P71))</f>
        <v>3080</v>
      </c>
      <c r="R71" s="20"/>
      <c r="S71" s="24"/>
      <c r="T71" s="38" t="s">
        <v>75</v>
      </c>
      <c r="U71" s="40"/>
      <c r="V71" s="115"/>
      <c r="W71" s="40"/>
      <c r="X71" s="149"/>
    </row>
    <row r="72" spans="1:24" x14ac:dyDescent="0.25">
      <c r="A72" s="115">
        <v>26</v>
      </c>
      <c r="B72" s="138" t="s">
        <v>76</v>
      </c>
      <c r="C72" s="23" t="s">
        <v>26</v>
      </c>
      <c r="D72" s="149"/>
      <c r="E72" s="149">
        <v>8</v>
      </c>
      <c r="F72" s="149"/>
      <c r="G72" s="149"/>
      <c r="H72" s="200"/>
      <c r="I72" s="149">
        <v>9</v>
      </c>
      <c r="J72" s="149"/>
      <c r="K72" s="149"/>
      <c r="L72" s="149"/>
      <c r="M72" s="149"/>
      <c r="N72" s="149"/>
      <c r="O72" s="149"/>
      <c r="P72" s="149"/>
      <c r="Q72" s="149">
        <f t="shared" si="51"/>
        <v>17</v>
      </c>
      <c r="R72" s="117">
        <f t="shared" ref="R72:R79" si="52">IF(COUNTA(D72:P72)=0,"",COUNTA(D72:P72))</f>
        <v>2</v>
      </c>
      <c r="S72" s="165" t="s">
        <v>363</v>
      </c>
      <c r="T72" s="28" t="s">
        <v>76</v>
      </c>
      <c r="U72" s="40"/>
      <c r="V72" s="115"/>
      <c r="W72" s="40"/>
      <c r="X72" s="149"/>
    </row>
    <row r="73" spans="1:24" x14ac:dyDescent="0.25">
      <c r="A73" s="142">
        <f>A71/A72</f>
        <v>185.88461538461539</v>
      </c>
      <c r="B73" s="139" t="s">
        <v>77</v>
      </c>
      <c r="C73" s="23" t="s">
        <v>28</v>
      </c>
      <c r="D73" s="142"/>
      <c r="E73" s="177">
        <f>+E71/E72</f>
        <v>191.125</v>
      </c>
      <c r="F73" s="218"/>
      <c r="G73" s="142"/>
      <c r="H73" s="203"/>
      <c r="I73" s="142">
        <f>+I71/I72</f>
        <v>172.33333333333334</v>
      </c>
      <c r="J73" s="177"/>
      <c r="K73" s="145"/>
      <c r="L73" s="145"/>
      <c r="M73" s="145"/>
      <c r="N73" s="145"/>
      <c r="O73" s="145"/>
      <c r="P73" s="145"/>
      <c r="Q73" s="142">
        <f t="shared" ref="Q73" si="53">IF(Q71="","",Q71/Q72)</f>
        <v>181.1764705882353</v>
      </c>
      <c r="R73" s="26"/>
      <c r="S73" s="165"/>
      <c r="T73" s="139" t="s">
        <v>77</v>
      </c>
      <c r="U73" s="40"/>
      <c r="V73" s="142"/>
      <c r="W73" s="40"/>
      <c r="X73" s="145">
        <f>Q73-A73</f>
        <v>-4.7081447963800827</v>
      </c>
    </row>
    <row r="74" spans="1:24" x14ac:dyDescent="0.25">
      <c r="A74" s="143">
        <v>5440</v>
      </c>
      <c r="B74" s="41" t="s">
        <v>75</v>
      </c>
      <c r="C74" s="18" t="s">
        <v>24</v>
      </c>
      <c r="D74" s="154"/>
      <c r="E74" s="149">
        <v>1378</v>
      </c>
      <c r="F74" s="149"/>
      <c r="G74" s="149"/>
      <c r="H74" s="200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>
        <f t="shared" ref="Q74:Q75" si="54">IF(SUM(D74:P74)=0,"",SUM(D74:P74))</f>
        <v>3949</v>
      </c>
      <c r="R74" s="20"/>
      <c r="S74" s="21"/>
      <c r="T74" s="41" t="s">
        <v>75</v>
      </c>
      <c r="U74" s="40"/>
      <c r="V74" s="143"/>
      <c r="W74" s="40"/>
      <c r="X74" s="149"/>
    </row>
    <row r="75" spans="1:24" x14ac:dyDescent="0.25">
      <c r="A75" s="143">
        <v>32</v>
      </c>
      <c r="B75" s="136" t="s">
        <v>78</v>
      </c>
      <c r="C75" s="23" t="s">
        <v>26</v>
      </c>
      <c r="D75" s="154"/>
      <c r="E75" s="149">
        <v>8</v>
      </c>
      <c r="F75" s="149"/>
      <c r="G75" s="149"/>
      <c r="H75" s="200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>
        <f t="shared" si="54"/>
        <v>24</v>
      </c>
      <c r="R75" s="117">
        <f t="shared" ref="R75:R79" si="55">IF(COUNTA(D75:P75)=0,"",COUNTA(D75:P75))</f>
        <v>3</v>
      </c>
      <c r="S75" s="165" t="s">
        <v>386</v>
      </c>
      <c r="T75" s="32" t="s">
        <v>78</v>
      </c>
      <c r="U75" s="40"/>
      <c r="V75" s="143"/>
      <c r="W75" s="40"/>
      <c r="X75" s="149"/>
    </row>
    <row r="76" spans="1:24" x14ac:dyDescent="0.25">
      <c r="A76" s="142">
        <f>A74/A75</f>
        <v>170</v>
      </c>
      <c r="B76" s="137" t="s">
        <v>79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2">
        <f t="shared" ref="Q76" si="56">IF(Q74="","",Q74/Q75)</f>
        <v>164.54166666666666</v>
      </c>
      <c r="R76" s="26"/>
      <c r="S76" s="165"/>
      <c r="T76" s="137" t="s">
        <v>79</v>
      </c>
      <c r="U76" s="40"/>
      <c r="V76" s="142"/>
      <c r="W76" s="40"/>
      <c r="X76" s="145">
        <f>Q76-A76</f>
        <v>-5.4583333333333428</v>
      </c>
    </row>
    <row r="77" spans="1:24" x14ac:dyDescent="0.25">
      <c r="A77" s="115">
        <v>6031</v>
      </c>
      <c r="B77" s="41" t="s">
        <v>80</v>
      </c>
      <c r="C77" s="18" t="s">
        <v>24</v>
      </c>
      <c r="D77" s="149">
        <v>2311</v>
      </c>
      <c r="E77" s="149">
        <v>1215</v>
      </c>
      <c r="F77" s="149"/>
      <c r="G77" s="149"/>
      <c r="H77" s="200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>
        <f t="shared" ref="Q77:Q78" si="57">IF(SUM(D77:P77)=0,"",SUM(D77:P77))</f>
        <v>5982</v>
      </c>
      <c r="R77" s="20"/>
      <c r="S77" s="165"/>
      <c r="T77" s="41" t="s">
        <v>80</v>
      </c>
      <c r="U77" s="40"/>
      <c r="V77" s="115"/>
      <c r="W77" s="40"/>
      <c r="X77" s="149"/>
    </row>
    <row r="78" spans="1:24" x14ac:dyDescent="0.25">
      <c r="A78" s="115">
        <v>38</v>
      </c>
      <c r="B78" s="136" t="s">
        <v>81</v>
      </c>
      <c r="C78" s="23" t="s">
        <v>26</v>
      </c>
      <c r="D78" s="149">
        <v>15</v>
      </c>
      <c r="E78" s="149">
        <v>8</v>
      </c>
      <c r="F78" s="149"/>
      <c r="G78" s="149"/>
      <c r="H78" s="200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>
        <f t="shared" si="57"/>
        <v>39</v>
      </c>
      <c r="R78" s="117">
        <f t="shared" ref="R78:R79" si="58">IF(COUNTA(D78:P78)=0,"",COUNTA(D78:P78))</f>
        <v>4</v>
      </c>
      <c r="S78" s="165" t="s">
        <v>386</v>
      </c>
      <c r="T78" s="32" t="s">
        <v>81</v>
      </c>
      <c r="U78" s="40"/>
      <c r="V78" s="115"/>
      <c r="W78" s="40"/>
      <c r="X78" s="149"/>
    </row>
    <row r="79" spans="1:24" x14ac:dyDescent="0.25">
      <c r="A79" s="142">
        <f>A77/A78</f>
        <v>158.71052631578948</v>
      </c>
      <c r="B79" s="137" t="s">
        <v>82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203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>
        <f t="shared" ref="Q79" si="59">IF(Q77="","",Q77/Q78)</f>
        <v>153.38461538461539</v>
      </c>
      <c r="R79" s="26"/>
      <c r="S79" s="21"/>
      <c r="T79" s="137" t="s">
        <v>82</v>
      </c>
      <c r="U79" s="40"/>
      <c r="V79" s="142"/>
      <c r="W79" s="40"/>
      <c r="X79" s="145">
        <f>Q79-A79</f>
        <v>-5.3259109311740929</v>
      </c>
    </row>
    <row r="80" spans="1:24" x14ac:dyDescent="0.25">
      <c r="A80" s="143">
        <v>0</v>
      </c>
      <c r="B80" s="41" t="s">
        <v>285</v>
      </c>
      <c r="C80" s="18" t="s">
        <v>24</v>
      </c>
      <c r="D80" s="172"/>
      <c r="E80" s="172"/>
      <c r="F80" s="172"/>
      <c r="G80" s="154"/>
      <c r="H80" s="205"/>
      <c r="I80" s="154"/>
      <c r="J80" s="154"/>
      <c r="K80" s="154"/>
      <c r="L80" s="154"/>
      <c r="M80" s="154"/>
      <c r="N80" s="172"/>
      <c r="O80" s="172"/>
      <c r="P80" s="172"/>
      <c r="Q80" s="149" t="str">
        <f t="shared" ref="Q80:Q81" si="60">IF(SUM(D80:O80)=0,"",SUM(D80:O80))</f>
        <v/>
      </c>
      <c r="R80" s="20"/>
      <c r="S80" s="21"/>
      <c r="T80" s="41" t="s">
        <v>285</v>
      </c>
      <c r="U80" s="40"/>
      <c r="V80" s="143"/>
      <c r="W80" s="40"/>
      <c r="X80" s="154"/>
    </row>
    <row r="81" spans="1:26" x14ac:dyDescent="0.25">
      <c r="A81" s="172"/>
      <c r="B81" s="136" t="s">
        <v>286</v>
      </c>
      <c r="C81" s="23" t="s">
        <v>26</v>
      </c>
      <c r="D81" s="172"/>
      <c r="E81" s="172"/>
      <c r="F81" s="172"/>
      <c r="G81" s="154"/>
      <c r="H81" s="205"/>
      <c r="I81" s="154"/>
      <c r="J81" s="154"/>
      <c r="K81" s="154"/>
      <c r="L81" s="154"/>
      <c r="M81" s="154"/>
      <c r="N81" s="172"/>
      <c r="O81" s="172"/>
      <c r="P81" s="172"/>
      <c r="Q81" s="149" t="str">
        <f t="shared" si="60"/>
        <v/>
      </c>
      <c r="R81" s="117" t="str">
        <f t="shared" ref="R81" si="61">IF(COUNTA(D81:O81)=0,"",COUNTA(D81:O81))</f>
        <v/>
      </c>
      <c r="S81" s="21"/>
      <c r="T81" s="136" t="s">
        <v>286</v>
      </c>
      <c r="U81" s="40"/>
      <c r="V81" s="172"/>
      <c r="W81" s="40"/>
      <c r="X81" s="154"/>
    </row>
    <row r="82" spans="1:26" x14ac:dyDescent="0.25">
      <c r="A82" s="142"/>
      <c r="B82" s="137" t="s">
        <v>287</v>
      </c>
      <c r="C82" s="23" t="s">
        <v>28</v>
      </c>
      <c r="D82" s="142"/>
      <c r="E82" s="142"/>
      <c r="F82" s="142"/>
      <c r="G82" s="145"/>
      <c r="H82" s="203"/>
      <c r="I82" s="145"/>
      <c r="J82" s="145"/>
      <c r="K82" s="145"/>
      <c r="L82" s="145"/>
      <c r="M82" s="145"/>
      <c r="N82" s="142"/>
      <c r="O82" s="142"/>
      <c r="P82" s="142"/>
      <c r="Q82" s="142" t="str">
        <f t="shared" ref="Q82" si="62">IF(Q80="","",Q80/Q81)</f>
        <v/>
      </c>
      <c r="R82" s="26"/>
      <c r="S82" s="21"/>
      <c r="T82" s="137" t="s">
        <v>287</v>
      </c>
      <c r="U82" s="40"/>
      <c r="V82" s="142"/>
      <c r="W82" s="40"/>
      <c r="X82" s="145"/>
    </row>
    <row r="83" spans="1:26" x14ac:dyDescent="0.25">
      <c r="A83" s="143">
        <v>0</v>
      </c>
      <c r="B83" s="38" t="s">
        <v>83</v>
      </c>
      <c r="C83" s="18" t="s">
        <v>24</v>
      </c>
      <c r="D83" s="154"/>
      <c r="E83" s="149"/>
      <c r="F83" s="149"/>
      <c r="G83" s="149"/>
      <c r="H83" s="200"/>
      <c r="I83" s="149"/>
      <c r="J83" s="149"/>
      <c r="K83" s="149"/>
      <c r="L83" s="149"/>
      <c r="M83" s="149"/>
      <c r="N83" s="149"/>
      <c r="O83" s="149"/>
      <c r="P83" s="149"/>
      <c r="Q83" s="149" t="str">
        <f t="shared" ref="Q83:Q84" si="63">IF(SUM(D83:O83)=0,"",SUM(D83:O83))</f>
        <v/>
      </c>
      <c r="R83" s="20"/>
      <c r="S83" s="29"/>
      <c r="T83" s="38" t="s">
        <v>83</v>
      </c>
      <c r="U83" s="40"/>
      <c r="V83" s="143"/>
      <c r="W83" s="40"/>
      <c r="X83" s="149"/>
      <c r="Z83" s="207"/>
    </row>
    <row r="84" spans="1:26" x14ac:dyDescent="0.25">
      <c r="A84" s="143"/>
      <c r="B84" s="138" t="s">
        <v>84</v>
      </c>
      <c r="C84" s="23" t="s">
        <v>26</v>
      </c>
      <c r="D84" s="154"/>
      <c r="E84" s="149"/>
      <c r="F84" s="149"/>
      <c r="G84" s="149"/>
      <c r="H84" s="200"/>
      <c r="I84" s="149"/>
      <c r="J84" s="149"/>
      <c r="K84" s="149"/>
      <c r="L84" s="149"/>
      <c r="M84" s="149"/>
      <c r="N84" s="149"/>
      <c r="O84" s="149"/>
      <c r="P84" s="149"/>
      <c r="Q84" s="149" t="str">
        <f t="shared" si="63"/>
        <v/>
      </c>
      <c r="R84" s="117" t="str">
        <f t="shared" ref="R84" si="64">IF(COUNTA(D84:O84)=0,"",COUNTA(D84:O84))</f>
        <v/>
      </c>
      <c r="S84" s="165"/>
      <c r="T84" s="28" t="s">
        <v>84</v>
      </c>
      <c r="U84" s="40"/>
      <c r="V84" s="143"/>
      <c r="W84" s="40"/>
      <c r="X84" s="149"/>
      <c r="Z84" s="207"/>
    </row>
    <row r="85" spans="1:26" x14ac:dyDescent="0.25">
      <c r="A85" s="142"/>
      <c r="B85" s="139" t="s">
        <v>85</v>
      </c>
      <c r="C85" s="23" t="s">
        <v>28</v>
      </c>
      <c r="D85" s="145"/>
      <c r="E85" s="145"/>
      <c r="F85" s="145"/>
      <c r="G85" s="145"/>
      <c r="H85" s="198"/>
      <c r="I85" s="145"/>
      <c r="J85" s="145"/>
      <c r="K85" s="145"/>
      <c r="L85" s="145"/>
      <c r="M85" s="145"/>
      <c r="N85" s="145"/>
      <c r="O85" s="145"/>
      <c r="P85" s="145"/>
      <c r="Q85" s="142" t="str">
        <f t="shared" ref="Q85" si="65">IF(Q83="","",Q83/Q84)</f>
        <v/>
      </c>
      <c r="R85" s="26"/>
      <c r="S85" s="24"/>
      <c r="T85" s="139" t="s">
        <v>85</v>
      </c>
      <c r="U85" s="40"/>
      <c r="V85" s="142"/>
      <c r="W85" s="40"/>
      <c r="X85" s="145"/>
      <c r="Z85" s="208"/>
    </row>
    <row r="86" spans="1:26" x14ac:dyDescent="0.25">
      <c r="A86" s="143">
        <v>0</v>
      </c>
      <c r="B86" s="38" t="s">
        <v>86</v>
      </c>
      <c r="C86" s="18" t="s">
        <v>24</v>
      </c>
      <c r="D86" s="154"/>
      <c r="E86" s="149"/>
      <c r="F86" s="149"/>
      <c r="G86" s="149"/>
      <c r="H86" s="200"/>
      <c r="I86" s="149"/>
      <c r="J86" s="149"/>
      <c r="K86" s="149"/>
      <c r="L86" s="149"/>
      <c r="M86" s="149"/>
      <c r="N86" s="149"/>
      <c r="O86" s="149"/>
      <c r="P86" s="149"/>
      <c r="Q86" s="149" t="str">
        <f t="shared" ref="Q86:Q87" si="66">IF(SUM(D86:O86)=0,"",SUM(D86:O86))</f>
        <v/>
      </c>
      <c r="R86" s="20"/>
      <c r="S86" s="21"/>
      <c r="T86" s="38" t="s">
        <v>86</v>
      </c>
      <c r="U86" s="40"/>
      <c r="V86" s="143"/>
      <c r="W86" s="40"/>
      <c r="X86" s="149"/>
      <c r="Z86" s="207"/>
    </row>
    <row r="87" spans="1:26" x14ac:dyDescent="0.25">
      <c r="A87" s="143"/>
      <c r="B87" s="138" t="s">
        <v>87</v>
      </c>
      <c r="C87" s="23" t="s">
        <v>26</v>
      </c>
      <c r="D87" s="154"/>
      <c r="E87" s="149"/>
      <c r="F87" s="149"/>
      <c r="G87" s="149"/>
      <c r="H87" s="200"/>
      <c r="I87" s="149"/>
      <c r="J87" s="149"/>
      <c r="K87" s="149"/>
      <c r="L87" s="149"/>
      <c r="M87" s="149"/>
      <c r="N87" s="149"/>
      <c r="O87" s="149"/>
      <c r="P87" s="149"/>
      <c r="Q87" s="149" t="str">
        <f t="shared" si="66"/>
        <v/>
      </c>
      <c r="R87" s="117" t="str">
        <f t="shared" ref="R87" si="67">IF(COUNTA(D87:O87)=0,"",COUNTA(D87:O87))</f>
        <v/>
      </c>
      <c r="S87" s="165"/>
      <c r="T87" s="28" t="s">
        <v>87</v>
      </c>
      <c r="U87" s="40"/>
      <c r="V87" s="143"/>
      <c r="W87" s="40"/>
      <c r="X87" s="149"/>
      <c r="Z87" s="207"/>
    </row>
    <row r="88" spans="1:26" x14ac:dyDescent="0.25">
      <c r="A88" s="142"/>
      <c r="B88" s="139" t="s">
        <v>88</v>
      </c>
      <c r="C88" s="23" t="s">
        <v>28</v>
      </c>
      <c r="D88" s="145"/>
      <c r="E88" s="145"/>
      <c r="F88" s="142"/>
      <c r="G88" s="145"/>
      <c r="H88" s="198"/>
      <c r="I88" s="145"/>
      <c r="J88" s="145"/>
      <c r="K88" s="145"/>
      <c r="L88" s="145"/>
      <c r="M88" s="145"/>
      <c r="N88" s="145"/>
      <c r="O88" s="145"/>
      <c r="P88" s="145"/>
      <c r="Q88" s="142" t="str">
        <f t="shared" ref="Q88" si="68">IF(Q86="","",Q86/Q87)</f>
        <v/>
      </c>
      <c r="R88" s="26"/>
      <c r="S88" s="24"/>
      <c r="T88" s="139" t="s">
        <v>88</v>
      </c>
      <c r="U88" s="40"/>
      <c r="V88" s="142"/>
      <c r="W88" s="40"/>
      <c r="X88" s="145"/>
      <c r="Z88" s="208"/>
    </row>
    <row r="89" spans="1:26" x14ac:dyDescent="0.25">
      <c r="A89" s="115">
        <v>0</v>
      </c>
      <c r="B89" s="41" t="s">
        <v>89</v>
      </c>
      <c r="C89" s="18" t="s">
        <v>24</v>
      </c>
      <c r="D89" s="154"/>
      <c r="E89" s="149"/>
      <c r="F89" s="149"/>
      <c r="G89" s="149"/>
      <c r="H89" s="200"/>
      <c r="I89" s="149"/>
      <c r="J89" s="149"/>
      <c r="K89" s="149"/>
      <c r="L89" s="149">
        <v>1117</v>
      </c>
      <c r="M89" s="149"/>
      <c r="N89" s="149"/>
      <c r="O89" s="149"/>
      <c r="P89" s="149"/>
      <c r="Q89" s="149">
        <f t="shared" ref="Q89:Q90" si="69">IF(SUM(D89:P89)=0,"",SUM(D89:P89))</f>
        <v>1117</v>
      </c>
      <c r="R89" s="20"/>
      <c r="S89" s="40"/>
      <c r="T89" s="41" t="s">
        <v>89</v>
      </c>
      <c r="U89" s="40"/>
      <c r="V89" s="115"/>
      <c r="W89" s="40"/>
      <c r="X89" s="149"/>
      <c r="Z89" s="209"/>
    </row>
    <row r="90" spans="1:26" x14ac:dyDescent="0.25">
      <c r="A90" s="115"/>
      <c r="B90" s="136" t="s">
        <v>90</v>
      </c>
      <c r="C90" s="23" t="s">
        <v>26</v>
      </c>
      <c r="D90" s="154"/>
      <c r="E90" s="149"/>
      <c r="F90" s="149"/>
      <c r="G90" s="149"/>
      <c r="H90" s="200"/>
      <c r="I90" s="149"/>
      <c r="J90" s="149"/>
      <c r="K90" s="149"/>
      <c r="L90" s="149">
        <v>7</v>
      </c>
      <c r="M90" s="149"/>
      <c r="N90" s="149"/>
      <c r="O90" s="149"/>
      <c r="P90" s="149"/>
      <c r="Q90" s="149">
        <f t="shared" si="69"/>
        <v>7</v>
      </c>
      <c r="R90" s="117">
        <f t="shared" ref="R90:R94" si="70">IF(COUNTA(D90:P90)=0,"",COUNTA(D90:P90))</f>
        <v>1</v>
      </c>
      <c r="S90" s="165" t="s">
        <v>386</v>
      </c>
      <c r="T90" s="32" t="s">
        <v>90</v>
      </c>
      <c r="U90" s="40"/>
      <c r="V90" s="115"/>
      <c r="W90" s="40"/>
      <c r="X90" s="149"/>
      <c r="Z90" s="209"/>
    </row>
    <row r="91" spans="1:26" x14ac:dyDescent="0.25">
      <c r="A91" s="142"/>
      <c r="B91" s="137" t="s">
        <v>91</v>
      </c>
      <c r="C91" s="23" t="s">
        <v>28</v>
      </c>
      <c r="D91" s="145"/>
      <c r="E91" s="145"/>
      <c r="F91" s="145"/>
      <c r="G91" s="145"/>
      <c r="H91" s="198"/>
      <c r="I91" s="145"/>
      <c r="J91" s="145"/>
      <c r="K91" s="145"/>
      <c r="L91" s="142">
        <f>+L89/L90</f>
        <v>159.57142857142858</v>
      </c>
      <c r="M91" s="142"/>
      <c r="N91" s="145"/>
      <c r="O91" s="145"/>
      <c r="P91" s="145"/>
      <c r="Q91" s="142">
        <f t="shared" ref="Q91" si="71">IF(Q89="","",Q89/Q90)</f>
        <v>159.57142857142858</v>
      </c>
      <c r="R91" s="26"/>
      <c r="S91" s="24"/>
      <c r="T91" s="137" t="s">
        <v>91</v>
      </c>
      <c r="U91" s="40"/>
      <c r="V91" s="142"/>
      <c r="W91" s="40"/>
      <c r="X91" s="145"/>
      <c r="Z91" s="208"/>
    </row>
    <row r="92" spans="1:26" x14ac:dyDescent="0.25">
      <c r="A92" s="115">
        <v>0</v>
      </c>
      <c r="B92" s="38" t="s">
        <v>92</v>
      </c>
      <c r="C92" s="18" t="s">
        <v>24</v>
      </c>
      <c r="D92" s="154"/>
      <c r="E92" s="149"/>
      <c r="F92" s="149"/>
      <c r="G92" s="149"/>
      <c r="H92" s="200">
        <v>1244</v>
      </c>
      <c r="I92" s="149"/>
      <c r="J92" s="149"/>
      <c r="K92" s="149"/>
      <c r="L92" s="149"/>
      <c r="M92" s="149"/>
      <c r="N92" s="149"/>
      <c r="O92" s="149"/>
      <c r="P92" s="149"/>
      <c r="Q92" s="149">
        <f t="shared" ref="Q92:Q93" si="72">IF(SUM(D92:P92)=0,"",SUM(D92:P92))</f>
        <v>1244</v>
      </c>
      <c r="R92" s="20"/>
      <c r="S92" s="24"/>
      <c r="T92" s="38" t="s">
        <v>92</v>
      </c>
      <c r="U92" s="40"/>
      <c r="V92" s="115"/>
      <c r="W92" s="40"/>
      <c r="X92" s="154"/>
      <c r="Z92" s="209"/>
    </row>
    <row r="93" spans="1:26" x14ac:dyDescent="0.25">
      <c r="A93" s="117"/>
      <c r="B93" s="138" t="s">
        <v>93</v>
      </c>
      <c r="C93" s="23" t="s">
        <v>26</v>
      </c>
      <c r="D93" s="154"/>
      <c r="E93" s="149"/>
      <c r="F93" s="149"/>
      <c r="G93" s="149"/>
      <c r="H93" s="200">
        <v>8</v>
      </c>
      <c r="I93" s="149"/>
      <c r="J93" s="149"/>
      <c r="K93" s="149"/>
      <c r="L93" s="149"/>
      <c r="M93" s="149"/>
      <c r="N93" s="149"/>
      <c r="O93" s="149"/>
      <c r="P93" s="149"/>
      <c r="Q93" s="149">
        <f t="shared" si="72"/>
        <v>8</v>
      </c>
      <c r="R93" s="117">
        <f t="shared" ref="R93:R94" si="73">IF(COUNTA(D93:P93)=0,"",COUNTA(D93:P93))</f>
        <v>1</v>
      </c>
      <c r="S93" s="165" t="s">
        <v>338</v>
      </c>
      <c r="T93" s="28" t="s">
        <v>93</v>
      </c>
      <c r="U93" s="40"/>
      <c r="V93" s="117"/>
      <c r="W93" s="40"/>
      <c r="X93" s="149"/>
      <c r="Z93" s="210"/>
    </row>
    <row r="94" spans="1:26" x14ac:dyDescent="0.25">
      <c r="A94" s="142"/>
      <c r="B94" s="139" t="s">
        <v>94</v>
      </c>
      <c r="C94" s="23" t="s">
        <v>28</v>
      </c>
      <c r="D94" s="145"/>
      <c r="E94" s="145"/>
      <c r="F94" s="145"/>
      <c r="G94" s="145"/>
      <c r="H94" s="145">
        <f t="shared" ref="H94" si="74">IF(H93=0,"",(H92/H93))</f>
        <v>155.5</v>
      </c>
      <c r="I94" s="145"/>
      <c r="J94" s="145"/>
      <c r="K94" s="145"/>
      <c r="L94" s="145"/>
      <c r="M94" s="145"/>
      <c r="N94" s="145"/>
      <c r="O94" s="145"/>
      <c r="P94" s="145"/>
      <c r="Q94" s="142">
        <f t="shared" ref="Q94" si="75">IF(Q92="","",Q92/Q93)</f>
        <v>155.5</v>
      </c>
      <c r="R94" s="26"/>
      <c r="S94" s="24"/>
      <c r="T94" s="139" t="s">
        <v>94</v>
      </c>
      <c r="U94" s="40"/>
      <c r="V94" s="142"/>
      <c r="W94" s="40"/>
      <c r="X94" s="145"/>
      <c r="Z94" s="208"/>
    </row>
    <row r="95" spans="1:26" x14ac:dyDescent="0.25">
      <c r="A95" s="143">
        <v>0</v>
      </c>
      <c r="B95" s="41" t="s">
        <v>95</v>
      </c>
      <c r="C95" s="18" t="s">
        <v>24</v>
      </c>
      <c r="D95" s="154"/>
      <c r="E95" s="149"/>
      <c r="F95" s="149"/>
      <c r="G95" s="149"/>
      <c r="H95" s="200"/>
      <c r="I95" s="149"/>
      <c r="J95" s="149"/>
      <c r="K95" s="149"/>
      <c r="L95" s="149"/>
      <c r="M95" s="149"/>
      <c r="N95" s="149"/>
      <c r="O95" s="149"/>
      <c r="P95" s="149"/>
      <c r="Q95" s="149" t="str">
        <f t="shared" ref="Q95:Q96" si="76">IF(SUM(D95:O95)=0,"",SUM(D95:O95))</f>
        <v/>
      </c>
      <c r="R95" s="20"/>
      <c r="S95" s="24"/>
      <c r="T95" s="41" t="s">
        <v>95</v>
      </c>
      <c r="U95" s="40"/>
      <c r="V95" s="143"/>
      <c r="W95" s="40"/>
      <c r="X95" s="149"/>
      <c r="Z95" s="207"/>
    </row>
    <row r="96" spans="1:26" x14ac:dyDescent="0.25">
      <c r="A96" s="143"/>
      <c r="B96" s="136" t="s">
        <v>96</v>
      </c>
      <c r="C96" s="23" t="s">
        <v>26</v>
      </c>
      <c r="D96" s="154"/>
      <c r="E96" s="149"/>
      <c r="F96" s="149"/>
      <c r="G96" s="149"/>
      <c r="H96" s="200"/>
      <c r="I96" s="149"/>
      <c r="J96" s="149"/>
      <c r="K96" s="149"/>
      <c r="L96" s="149"/>
      <c r="M96" s="149"/>
      <c r="N96" s="149"/>
      <c r="O96" s="149"/>
      <c r="P96" s="149"/>
      <c r="Q96" s="149" t="str">
        <f t="shared" si="76"/>
        <v/>
      </c>
      <c r="R96" s="117" t="str">
        <f t="shared" ref="R96" si="77">IF(COUNTA(D96:O96)=0,"",COUNTA(D96:O96))</f>
        <v/>
      </c>
      <c r="S96" s="165"/>
      <c r="T96" s="32" t="s">
        <v>96</v>
      </c>
      <c r="U96" s="40"/>
      <c r="V96" s="143"/>
      <c r="W96" s="40"/>
      <c r="X96" s="149"/>
      <c r="Z96" s="207"/>
    </row>
    <row r="97" spans="1:26" x14ac:dyDescent="0.25">
      <c r="A97" s="142"/>
      <c r="B97" s="137" t="s">
        <v>97</v>
      </c>
      <c r="C97" s="23" t="s">
        <v>28</v>
      </c>
      <c r="D97" s="145"/>
      <c r="E97" s="145"/>
      <c r="F97" s="142"/>
      <c r="G97" s="145"/>
      <c r="H97" s="198"/>
      <c r="I97" s="142"/>
      <c r="J97" s="145"/>
      <c r="K97" s="145"/>
      <c r="L97" s="145"/>
      <c r="M97" s="145"/>
      <c r="N97" s="145"/>
      <c r="O97" s="145"/>
      <c r="P97" s="145"/>
      <c r="Q97" s="142" t="str">
        <f t="shared" ref="Q97" si="78">IF(Q95="","",Q95/Q96)</f>
        <v/>
      </c>
      <c r="R97" s="26"/>
      <c r="S97" s="165"/>
      <c r="T97" s="137" t="s">
        <v>97</v>
      </c>
      <c r="U97" s="40"/>
      <c r="V97" s="142"/>
      <c r="W97" s="40"/>
      <c r="X97" s="145"/>
      <c r="Z97" s="208"/>
    </row>
    <row r="98" spans="1:26" x14ac:dyDescent="0.25">
      <c r="A98" s="117">
        <v>1404</v>
      </c>
      <c r="B98" s="41" t="s">
        <v>98</v>
      </c>
      <c r="C98" s="18" t="s">
        <v>24</v>
      </c>
      <c r="D98" s="143"/>
      <c r="E98" s="149"/>
      <c r="F98" s="149"/>
      <c r="G98" s="149"/>
      <c r="H98" s="200"/>
      <c r="I98" s="149"/>
      <c r="J98" s="149"/>
      <c r="K98" s="149"/>
      <c r="L98" s="149"/>
      <c r="M98" s="149"/>
      <c r="N98" s="149"/>
      <c r="O98" s="149"/>
      <c r="P98" s="149"/>
      <c r="Q98" s="149" t="str">
        <f t="shared" ref="Q98:Q99" si="79">IF(SUM(D98:O98)=0,"",SUM(D98:O98))</f>
        <v/>
      </c>
      <c r="R98" s="20"/>
      <c r="S98" s="165"/>
      <c r="T98" s="41" t="s">
        <v>98</v>
      </c>
      <c r="U98" s="40"/>
      <c r="V98" s="117"/>
      <c r="W98" s="40"/>
      <c r="X98" s="149"/>
      <c r="Z98" s="210"/>
    </row>
    <row r="99" spans="1:26" x14ac:dyDescent="0.25">
      <c r="A99" s="117">
        <v>9</v>
      </c>
      <c r="B99" s="136" t="s">
        <v>99</v>
      </c>
      <c r="C99" s="23" t="s">
        <v>26</v>
      </c>
      <c r="D99" s="149"/>
      <c r="E99" s="149"/>
      <c r="F99" s="149"/>
      <c r="G99" s="149"/>
      <c r="H99" s="200"/>
      <c r="I99" s="149"/>
      <c r="J99" s="149"/>
      <c r="K99" s="149"/>
      <c r="L99" s="149"/>
      <c r="M99" s="149"/>
      <c r="N99" s="149"/>
      <c r="O99" s="149"/>
      <c r="P99" s="149"/>
      <c r="Q99" s="149" t="str">
        <f t="shared" si="79"/>
        <v/>
      </c>
      <c r="R99" s="117" t="str">
        <f t="shared" ref="R99" si="80">IF(COUNTA(D99:O99)=0,"",COUNTA(D99:O99))</f>
        <v/>
      </c>
      <c r="S99" s="165"/>
      <c r="T99" s="32" t="s">
        <v>99</v>
      </c>
      <c r="U99" s="40"/>
      <c r="V99" s="117"/>
      <c r="W99" s="40"/>
      <c r="X99" s="149"/>
      <c r="Z99" s="210"/>
    </row>
    <row r="100" spans="1:26" x14ac:dyDescent="0.25">
      <c r="A100" s="142">
        <f>A98/A99</f>
        <v>156</v>
      </c>
      <c r="B100" s="137" t="s">
        <v>100</v>
      </c>
      <c r="C100" s="23" t="s">
        <v>28</v>
      </c>
      <c r="D100" s="145"/>
      <c r="E100" s="145"/>
      <c r="F100" s="142"/>
      <c r="G100" s="145"/>
      <c r="H100" s="198"/>
      <c r="I100" s="145"/>
      <c r="J100" s="145"/>
      <c r="K100" s="145"/>
      <c r="L100" s="142"/>
      <c r="M100" s="142"/>
      <c r="N100" s="145"/>
      <c r="O100" s="145"/>
      <c r="P100" s="145"/>
      <c r="Q100" s="142" t="str">
        <f t="shared" ref="Q100" si="81">IF(Q98="","",Q98/Q99)</f>
        <v/>
      </c>
      <c r="R100" s="26"/>
      <c r="S100" s="24"/>
      <c r="T100" s="137" t="s">
        <v>100</v>
      </c>
      <c r="U100" s="40"/>
      <c r="V100" s="142"/>
      <c r="W100" s="40"/>
      <c r="X100" s="145"/>
      <c r="Z100" s="208"/>
    </row>
    <row r="101" spans="1:26" x14ac:dyDescent="0.25">
      <c r="A101" s="115">
        <v>0</v>
      </c>
      <c r="B101" s="41" t="s">
        <v>101</v>
      </c>
      <c r="C101" s="18" t="s">
        <v>24</v>
      </c>
      <c r="D101" s="149"/>
      <c r="E101" s="149"/>
      <c r="F101" s="149"/>
      <c r="G101" s="149"/>
      <c r="H101" s="200"/>
      <c r="I101" s="149"/>
      <c r="J101" s="149"/>
      <c r="K101" s="149"/>
      <c r="L101" s="149"/>
      <c r="M101" s="149"/>
      <c r="N101" s="149"/>
      <c r="O101" s="149"/>
      <c r="P101" s="149"/>
      <c r="Q101" s="149" t="str">
        <f t="shared" ref="Q101:Q102" si="82">IF(SUM(D101:O101)=0,"",SUM(D101:O101))</f>
        <v/>
      </c>
      <c r="R101" s="20"/>
      <c r="S101" s="24"/>
      <c r="T101" s="41" t="s">
        <v>101</v>
      </c>
      <c r="U101" s="40"/>
      <c r="V101" s="115"/>
      <c r="W101" s="40"/>
      <c r="X101" s="149"/>
      <c r="Z101" s="209"/>
    </row>
    <row r="102" spans="1:26" x14ac:dyDescent="0.25">
      <c r="A102" s="115"/>
      <c r="B102" s="136" t="s">
        <v>102</v>
      </c>
      <c r="C102" s="23" t="s">
        <v>26</v>
      </c>
      <c r="D102" s="149"/>
      <c r="E102" s="149"/>
      <c r="F102" s="149"/>
      <c r="G102" s="149"/>
      <c r="H102" s="200"/>
      <c r="I102" s="149"/>
      <c r="J102" s="149"/>
      <c r="K102" s="149"/>
      <c r="L102" s="149"/>
      <c r="M102" s="149"/>
      <c r="N102" s="149"/>
      <c r="O102" s="149"/>
      <c r="P102" s="149"/>
      <c r="Q102" s="149" t="str">
        <f t="shared" si="82"/>
        <v/>
      </c>
      <c r="R102" s="117" t="str">
        <f t="shared" ref="R102" si="83">IF(COUNTA(D102:O102)=0,"",COUNTA(D102:O102))</f>
        <v/>
      </c>
      <c r="S102" s="165"/>
      <c r="T102" s="32" t="s">
        <v>102</v>
      </c>
      <c r="U102" s="40"/>
      <c r="V102" s="115"/>
      <c r="W102" s="40"/>
      <c r="X102" s="149"/>
      <c r="Z102" s="209"/>
    </row>
    <row r="103" spans="1:26" x14ac:dyDescent="0.25">
      <c r="A103" s="142"/>
      <c r="B103" s="137" t="s">
        <v>103</v>
      </c>
      <c r="C103" s="23" t="s">
        <v>28</v>
      </c>
      <c r="D103" s="142"/>
      <c r="E103" s="145"/>
      <c r="F103" s="142"/>
      <c r="G103" s="145"/>
      <c r="H103" s="198"/>
      <c r="I103" s="145"/>
      <c r="J103" s="142"/>
      <c r="K103" s="145"/>
      <c r="L103" s="145"/>
      <c r="M103" s="145"/>
      <c r="N103" s="145"/>
      <c r="O103" s="145"/>
      <c r="P103" s="145"/>
      <c r="Q103" s="142" t="str">
        <f t="shared" ref="Q103" si="84">IF(Q101="","",Q101/Q102)</f>
        <v/>
      </c>
      <c r="R103" s="26"/>
      <c r="S103" s="167"/>
      <c r="T103" s="137" t="s">
        <v>103</v>
      </c>
      <c r="U103" s="40"/>
      <c r="V103" s="142"/>
      <c r="W103" s="40"/>
      <c r="X103" s="145"/>
      <c r="Z103" s="208"/>
    </row>
    <row r="104" spans="1:26" x14ac:dyDescent="0.25">
      <c r="A104" s="143">
        <v>3070</v>
      </c>
      <c r="B104" s="38" t="s">
        <v>101</v>
      </c>
      <c r="C104" s="18" t="s">
        <v>24</v>
      </c>
      <c r="D104" s="149"/>
      <c r="E104" s="149"/>
      <c r="F104" s="149"/>
      <c r="G104" s="149"/>
      <c r="H104" s="200"/>
      <c r="I104" s="149"/>
      <c r="J104" s="149"/>
      <c r="K104" s="149"/>
      <c r="L104" s="149"/>
      <c r="M104" s="149"/>
      <c r="N104" s="149"/>
      <c r="O104" s="149"/>
      <c r="P104" s="149"/>
      <c r="Q104" s="149" t="str">
        <f t="shared" ref="Q104:Q105" si="85">IF(SUM(D104:O104)=0,"",SUM(D104:O104))</f>
        <v/>
      </c>
      <c r="R104" s="20"/>
      <c r="S104" s="21"/>
      <c r="T104" s="38" t="s">
        <v>101</v>
      </c>
      <c r="U104" s="40"/>
      <c r="V104" s="143"/>
      <c r="W104" s="40"/>
      <c r="X104" s="149"/>
      <c r="Z104" s="207"/>
    </row>
    <row r="105" spans="1:26" x14ac:dyDescent="0.25">
      <c r="A105" s="143">
        <v>15</v>
      </c>
      <c r="B105" s="138" t="s">
        <v>104</v>
      </c>
      <c r="C105" s="23" t="s">
        <v>26</v>
      </c>
      <c r="D105" s="149"/>
      <c r="E105" s="149"/>
      <c r="F105" s="149"/>
      <c r="G105" s="149"/>
      <c r="H105" s="200"/>
      <c r="I105" s="149"/>
      <c r="J105" s="149"/>
      <c r="K105" s="149"/>
      <c r="L105" s="149"/>
      <c r="M105" s="149"/>
      <c r="N105" s="149"/>
      <c r="O105" s="149"/>
      <c r="P105" s="149"/>
      <c r="Q105" s="149" t="str">
        <f t="shared" si="85"/>
        <v/>
      </c>
      <c r="R105" s="117" t="str">
        <f t="shared" ref="R105" si="86">IF(COUNTA(D105:O105)=0,"",COUNTA(D105:O105))</f>
        <v/>
      </c>
      <c r="S105" s="165"/>
      <c r="T105" s="28" t="s">
        <v>104</v>
      </c>
      <c r="U105" s="40"/>
      <c r="V105" s="143"/>
      <c r="W105" s="40"/>
      <c r="X105" s="149"/>
      <c r="Z105" s="207"/>
    </row>
    <row r="106" spans="1:26" x14ac:dyDescent="0.25">
      <c r="A106" s="219">
        <f>A104/A105</f>
        <v>204.66666666666666</v>
      </c>
      <c r="B106" s="139" t="s">
        <v>105</v>
      </c>
      <c r="C106" s="23" t="s">
        <v>28</v>
      </c>
      <c r="D106" s="218"/>
      <c r="E106" s="177"/>
      <c r="F106" s="142"/>
      <c r="G106" s="145"/>
      <c r="H106" s="198"/>
      <c r="I106" s="142"/>
      <c r="J106" s="142"/>
      <c r="K106" s="142"/>
      <c r="L106" s="177"/>
      <c r="M106" s="177"/>
      <c r="N106" s="142"/>
      <c r="O106" s="142"/>
      <c r="P106" s="142"/>
      <c r="Q106" s="142" t="str">
        <f t="shared" ref="Q106" si="87">IF(Q104="","",Q104/Q105)</f>
        <v/>
      </c>
      <c r="R106" s="26"/>
      <c r="S106" s="185"/>
      <c r="T106" s="139" t="s">
        <v>105</v>
      </c>
      <c r="U106" s="40"/>
      <c r="V106" s="142"/>
      <c r="W106" s="40"/>
      <c r="X106" s="145"/>
      <c r="Z106" s="208"/>
    </row>
    <row r="107" spans="1:26" x14ac:dyDescent="0.25">
      <c r="A107" s="115">
        <v>1397</v>
      </c>
      <c r="B107" s="41" t="s">
        <v>101</v>
      </c>
      <c r="C107" s="18" t="s">
        <v>24</v>
      </c>
      <c r="D107" s="149"/>
      <c r="E107" s="149"/>
      <c r="F107" s="149"/>
      <c r="G107" s="149"/>
      <c r="H107" s="200"/>
      <c r="I107" s="149"/>
      <c r="J107" s="149"/>
      <c r="K107" s="149">
        <v>1930</v>
      </c>
      <c r="L107" s="149"/>
      <c r="M107" s="149"/>
      <c r="N107" s="149"/>
      <c r="O107" s="149"/>
      <c r="P107" s="149"/>
      <c r="Q107" s="149">
        <f t="shared" ref="Q107:Q108" si="88">IF(SUM(D107:P107)=0,"",SUM(D107:P107))</f>
        <v>1930</v>
      </c>
      <c r="R107" s="20"/>
      <c r="S107" s="165"/>
      <c r="T107" s="41" t="s">
        <v>101</v>
      </c>
      <c r="U107" s="40"/>
      <c r="V107" s="115"/>
      <c r="W107" s="40"/>
      <c r="X107" s="149"/>
      <c r="Z107" s="209"/>
    </row>
    <row r="108" spans="1:26" x14ac:dyDescent="0.25">
      <c r="A108" s="115">
        <v>8</v>
      </c>
      <c r="B108" s="136" t="s">
        <v>106</v>
      </c>
      <c r="C108" s="23" t="s">
        <v>26</v>
      </c>
      <c r="D108" s="149"/>
      <c r="E108" s="149"/>
      <c r="F108" s="149"/>
      <c r="G108" s="149"/>
      <c r="H108" s="200"/>
      <c r="I108" s="149"/>
      <c r="J108" s="149"/>
      <c r="K108" s="149">
        <v>11</v>
      </c>
      <c r="L108" s="149"/>
      <c r="M108" s="149"/>
      <c r="N108" s="149"/>
      <c r="O108" s="149"/>
      <c r="P108" s="149"/>
      <c r="Q108" s="149">
        <f t="shared" si="88"/>
        <v>11</v>
      </c>
      <c r="R108" s="117">
        <f t="shared" ref="R108:R118" si="89">IF(COUNTA(D108:P108)=0,"",COUNTA(D108:P108))</f>
        <v>1</v>
      </c>
      <c r="S108" s="165" t="s">
        <v>383</v>
      </c>
      <c r="T108" s="32" t="s">
        <v>106</v>
      </c>
      <c r="U108" s="40"/>
      <c r="V108" s="115"/>
      <c r="W108" s="40"/>
      <c r="X108" s="149"/>
      <c r="Z108" s="209"/>
    </row>
    <row r="109" spans="1:26" x14ac:dyDescent="0.25">
      <c r="A109" s="142">
        <f>A107/A108</f>
        <v>174.625</v>
      </c>
      <c r="B109" s="137" t="s">
        <v>107</v>
      </c>
      <c r="C109" s="23" t="s">
        <v>28</v>
      </c>
      <c r="D109" s="142"/>
      <c r="E109" s="142"/>
      <c r="F109" s="142"/>
      <c r="G109" s="145"/>
      <c r="H109" s="198"/>
      <c r="I109" s="145"/>
      <c r="J109" s="142"/>
      <c r="K109" s="145">
        <f t="shared" ref="K109" si="90">IF(K108=0,"",(K107/K108))</f>
        <v>175.45454545454547</v>
      </c>
      <c r="L109" s="142"/>
      <c r="M109" s="142"/>
      <c r="N109" s="145"/>
      <c r="O109" s="145"/>
      <c r="P109" s="145"/>
      <c r="Q109" s="142">
        <f t="shared" ref="Q109" si="91">IF(Q107="","",Q107/Q108)</f>
        <v>175.45454545454547</v>
      </c>
      <c r="R109" s="26"/>
      <c r="S109" s="165"/>
      <c r="T109" s="137" t="s">
        <v>107</v>
      </c>
      <c r="U109" s="40"/>
      <c r="V109" s="142"/>
      <c r="W109" s="40"/>
      <c r="X109" s="145"/>
      <c r="Z109" s="208"/>
    </row>
    <row r="110" spans="1:26" x14ac:dyDescent="0.25">
      <c r="A110" s="115">
        <v>0</v>
      </c>
      <c r="B110" s="41" t="s">
        <v>108</v>
      </c>
      <c r="C110" s="18" t="s">
        <v>24</v>
      </c>
      <c r="D110" s="154"/>
      <c r="E110" s="149"/>
      <c r="F110" s="149"/>
      <c r="G110" s="149"/>
      <c r="H110" s="200"/>
      <c r="I110" s="149"/>
      <c r="J110" s="149"/>
      <c r="K110" s="149"/>
      <c r="L110" s="149">
        <v>1136</v>
      </c>
      <c r="M110" s="149"/>
      <c r="N110" s="149"/>
      <c r="O110" s="149"/>
      <c r="P110" s="149"/>
      <c r="Q110" s="149">
        <f t="shared" ref="Q110:Q111" si="92">IF(SUM(D110:P110)=0,"",SUM(D110:P110))</f>
        <v>1136</v>
      </c>
      <c r="R110" s="20"/>
      <c r="S110" s="24"/>
      <c r="T110" s="41" t="s">
        <v>108</v>
      </c>
      <c r="U110" s="40"/>
      <c r="V110" s="115"/>
      <c r="W110" s="40"/>
      <c r="X110" s="149"/>
      <c r="Z110" s="209"/>
    </row>
    <row r="111" spans="1:26" x14ac:dyDescent="0.25">
      <c r="A111" s="115"/>
      <c r="B111" s="136" t="s">
        <v>109</v>
      </c>
      <c r="C111" s="23" t="s">
        <v>26</v>
      </c>
      <c r="D111" s="154"/>
      <c r="E111" s="149"/>
      <c r="F111" s="149"/>
      <c r="G111" s="149"/>
      <c r="H111" s="200"/>
      <c r="I111" s="149"/>
      <c r="J111" s="149"/>
      <c r="K111" s="149"/>
      <c r="L111" s="149">
        <v>7</v>
      </c>
      <c r="M111" s="149"/>
      <c r="N111" s="149"/>
      <c r="O111" s="149"/>
      <c r="P111" s="149"/>
      <c r="Q111" s="149">
        <f t="shared" si="92"/>
        <v>7</v>
      </c>
      <c r="R111" s="117">
        <f t="shared" ref="R111:R118" si="93">IF(COUNTA(D111:P111)=0,"",COUNTA(D111:P111))</f>
        <v>1</v>
      </c>
      <c r="S111" s="165" t="s">
        <v>385</v>
      </c>
      <c r="T111" s="32" t="s">
        <v>109</v>
      </c>
      <c r="U111" s="40"/>
      <c r="V111" s="115"/>
      <c r="W111" s="40"/>
      <c r="X111" s="149"/>
      <c r="Z111" s="209"/>
    </row>
    <row r="112" spans="1:26" x14ac:dyDescent="0.25">
      <c r="A112" s="142"/>
      <c r="B112" s="137" t="s">
        <v>110</v>
      </c>
      <c r="C112" s="23" t="s">
        <v>28</v>
      </c>
      <c r="D112" s="145"/>
      <c r="E112" s="142"/>
      <c r="F112" s="142"/>
      <c r="G112" s="145"/>
      <c r="H112" s="198"/>
      <c r="I112" s="145"/>
      <c r="J112" s="145"/>
      <c r="K112" s="142"/>
      <c r="L112" s="142">
        <f>+L110/L111</f>
        <v>162.28571428571428</v>
      </c>
      <c r="M112" s="142"/>
      <c r="N112" s="142"/>
      <c r="O112" s="142"/>
      <c r="P112" s="142"/>
      <c r="Q112" s="142">
        <f t="shared" ref="Q112" si="94">IF(Q110="","",Q110/Q111)</f>
        <v>162.28571428571428</v>
      </c>
      <c r="R112" s="26"/>
      <c r="S112" s="24"/>
      <c r="T112" s="137" t="s">
        <v>110</v>
      </c>
      <c r="U112" s="40"/>
      <c r="V112" s="142"/>
      <c r="W112" s="40"/>
      <c r="X112" s="145"/>
      <c r="Z112" s="208"/>
    </row>
    <row r="113" spans="1:24" x14ac:dyDescent="0.25">
      <c r="A113" s="143">
        <v>10559</v>
      </c>
      <c r="B113" s="41" t="s">
        <v>279</v>
      </c>
      <c r="C113" s="18" t="s">
        <v>24</v>
      </c>
      <c r="D113" s="154"/>
      <c r="E113" s="143"/>
      <c r="F113" s="143"/>
      <c r="G113" s="143">
        <v>2316</v>
      </c>
      <c r="H113" s="206"/>
      <c r="I113" s="143"/>
      <c r="J113" s="143">
        <v>3384</v>
      </c>
      <c r="K113" s="143">
        <v>2052</v>
      </c>
      <c r="L113" s="143"/>
      <c r="M113" s="143"/>
      <c r="N113" s="143"/>
      <c r="O113" s="143"/>
      <c r="P113" s="143"/>
      <c r="Q113" s="149">
        <f t="shared" ref="Q113:Q114" si="95">IF(SUM(D113:P113)=0,"",SUM(D113:P113))</f>
        <v>7752</v>
      </c>
      <c r="R113" s="20"/>
      <c r="S113" s="24"/>
      <c r="T113" s="41" t="s">
        <v>279</v>
      </c>
      <c r="U113" s="40"/>
      <c r="V113" s="143"/>
      <c r="W113" s="40"/>
      <c r="X113" s="154"/>
    </row>
    <row r="114" spans="1:24" x14ac:dyDescent="0.25">
      <c r="A114" s="143">
        <v>59</v>
      </c>
      <c r="B114" s="136" t="s">
        <v>280</v>
      </c>
      <c r="C114" s="23" t="s">
        <v>26</v>
      </c>
      <c r="D114" s="154"/>
      <c r="E114" s="143"/>
      <c r="F114" s="143"/>
      <c r="G114" s="143">
        <v>14</v>
      </c>
      <c r="H114" s="206"/>
      <c r="I114" s="143"/>
      <c r="J114" s="143">
        <v>18</v>
      </c>
      <c r="K114" s="143">
        <v>11</v>
      </c>
      <c r="L114" s="143"/>
      <c r="M114" s="143"/>
      <c r="N114" s="143"/>
      <c r="O114" s="143"/>
      <c r="P114" s="143"/>
      <c r="Q114" s="149">
        <f t="shared" si="95"/>
        <v>43</v>
      </c>
      <c r="R114" s="117">
        <f t="shared" ref="R114:R118" si="96">IF(COUNTA(D114:P114)=0,"",COUNTA(D114:P114))</f>
        <v>3</v>
      </c>
      <c r="S114" s="232" t="s">
        <v>382</v>
      </c>
      <c r="T114" s="136" t="s">
        <v>280</v>
      </c>
      <c r="U114" s="40"/>
      <c r="V114" s="143"/>
      <c r="W114" s="40"/>
      <c r="X114" s="154"/>
    </row>
    <row r="115" spans="1:24" x14ac:dyDescent="0.25">
      <c r="A115" s="142">
        <f>A113/A114</f>
        <v>178.96610169491527</v>
      </c>
      <c r="B115" s="192" t="s">
        <v>284</v>
      </c>
      <c r="C115" s="23" t="s">
        <v>28</v>
      </c>
      <c r="D115" s="145"/>
      <c r="E115" s="177"/>
      <c r="F115" s="142"/>
      <c r="G115" s="145">
        <f t="shared" ref="G115" si="97">IF(G114=0,"",(G113/G114))</f>
        <v>165.42857142857142</v>
      </c>
      <c r="H115" s="198"/>
      <c r="I115" s="142"/>
      <c r="J115" s="145">
        <f t="shared" ref="J115:K115" si="98">IF(J114=0,"",(J113/J114))</f>
        <v>188</v>
      </c>
      <c r="K115" s="145">
        <f t="shared" si="98"/>
        <v>186.54545454545453</v>
      </c>
      <c r="L115" s="142"/>
      <c r="M115" s="142"/>
      <c r="N115" s="142"/>
      <c r="O115" s="142"/>
      <c r="P115" s="142"/>
      <c r="Q115" s="142">
        <f t="shared" ref="Q115" si="99">IF(Q113="","",Q113/Q114)</f>
        <v>180.27906976744185</v>
      </c>
      <c r="R115" s="26"/>
      <c r="S115" s="165"/>
      <c r="T115" s="192" t="s">
        <v>284</v>
      </c>
      <c r="U115" s="40"/>
      <c r="V115" s="142"/>
      <c r="W115" s="40"/>
      <c r="X115" s="145">
        <f>Q115-A115</f>
        <v>1.3129680725265871</v>
      </c>
    </row>
    <row r="116" spans="1:24" x14ac:dyDescent="0.25">
      <c r="A116" s="115">
        <v>5294</v>
      </c>
      <c r="B116" s="41" t="s">
        <v>111</v>
      </c>
      <c r="C116" s="18" t="s">
        <v>24</v>
      </c>
      <c r="D116" s="149"/>
      <c r="E116" s="149">
        <v>1417</v>
      </c>
      <c r="F116" s="149"/>
      <c r="G116" s="149"/>
      <c r="H116" s="200"/>
      <c r="I116" s="149">
        <v>1585</v>
      </c>
      <c r="J116" s="149"/>
      <c r="K116" s="149">
        <v>761</v>
      </c>
      <c r="L116" s="149"/>
      <c r="M116" s="149"/>
      <c r="N116" s="149"/>
      <c r="O116" s="149"/>
      <c r="P116" s="149"/>
      <c r="Q116" s="149">
        <f t="shared" ref="Q116:Q117" si="100">IF(SUM(D116:P116)=0,"",SUM(D116:P116))</f>
        <v>3763</v>
      </c>
      <c r="R116" s="20"/>
      <c r="S116" s="24"/>
      <c r="T116" s="41" t="s">
        <v>111</v>
      </c>
      <c r="U116" s="40"/>
      <c r="V116" s="115"/>
      <c r="W116" s="40"/>
      <c r="X116" s="149"/>
    </row>
    <row r="117" spans="1:24" x14ac:dyDescent="0.25">
      <c r="A117" s="115">
        <v>32</v>
      </c>
      <c r="B117" s="136" t="s">
        <v>112</v>
      </c>
      <c r="C117" s="23" t="s">
        <v>26</v>
      </c>
      <c r="D117" s="149"/>
      <c r="E117" s="149">
        <v>8</v>
      </c>
      <c r="F117" s="149"/>
      <c r="G117" s="149"/>
      <c r="H117" s="200"/>
      <c r="I117" s="149">
        <v>9</v>
      </c>
      <c r="J117" s="149"/>
      <c r="K117" s="149">
        <v>5</v>
      </c>
      <c r="L117" s="149"/>
      <c r="M117" s="149"/>
      <c r="N117" s="149"/>
      <c r="O117" s="149"/>
      <c r="P117" s="149"/>
      <c r="Q117" s="149">
        <f t="shared" si="100"/>
        <v>22</v>
      </c>
      <c r="R117" s="117">
        <f t="shared" ref="R117:R118" si="101">IF(COUNTA(D117:P117)=0,"",COUNTA(D117:P117))</f>
        <v>3</v>
      </c>
      <c r="S117" s="165" t="s">
        <v>384</v>
      </c>
      <c r="T117" s="32" t="s">
        <v>112</v>
      </c>
      <c r="U117" s="40"/>
      <c r="V117" s="115"/>
      <c r="W117" s="40"/>
      <c r="X117" s="149"/>
    </row>
    <row r="118" spans="1:24" x14ac:dyDescent="0.25">
      <c r="A118" s="142">
        <f>A116/A117</f>
        <v>165.4375</v>
      </c>
      <c r="B118" s="137" t="s">
        <v>113</v>
      </c>
      <c r="C118" s="23" t="s">
        <v>28</v>
      </c>
      <c r="D118" s="142"/>
      <c r="E118" s="145">
        <f t="shared" ref="E118" si="102">IF(E117=0,"",(E116/E117))</f>
        <v>177.125</v>
      </c>
      <c r="F118" s="142"/>
      <c r="G118" s="145"/>
      <c r="H118" s="198"/>
      <c r="I118" s="145">
        <f t="shared" ref="I118" si="103">IF(I117=0,"",(I116/I117))</f>
        <v>176.11111111111111</v>
      </c>
      <c r="J118" s="142"/>
      <c r="K118" s="145">
        <f t="shared" ref="K118" si="104">IF(K117=0,"",(K116/K117))</f>
        <v>152.19999999999999</v>
      </c>
      <c r="L118" s="145"/>
      <c r="M118" s="145"/>
      <c r="N118" s="145"/>
      <c r="O118" s="145"/>
      <c r="P118" s="145"/>
      <c r="Q118" s="142">
        <f t="shared" ref="Q118" si="105">IF(Q116="","",Q116/Q117)</f>
        <v>171.04545454545453</v>
      </c>
      <c r="R118" s="26"/>
      <c r="S118" s="24"/>
      <c r="T118" s="137" t="s">
        <v>113</v>
      </c>
      <c r="U118" s="40"/>
      <c r="V118" s="142"/>
      <c r="W118" s="40"/>
      <c r="X118" s="145">
        <f>Q118-A118</f>
        <v>5.6079545454545325</v>
      </c>
    </row>
    <row r="119" spans="1:24" x14ac:dyDescent="0.25">
      <c r="A119" s="143">
        <v>0</v>
      </c>
      <c r="B119" s="38" t="s">
        <v>258</v>
      </c>
      <c r="C119" s="18" t="s">
        <v>24</v>
      </c>
      <c r="D119" s="154"/>
      <c r="E119" s="149"/>
      <c r="F119" s="149"/>
      <c r="G119" s="149"/>
      <c r="H119" s="200"/>
      <c r="I119" s="149"/>
      <c r="J119" s="149"/>
      <c r="K119" s="149"/>
      <c r="L119" s="149"/>
      <c r="M119" s="149"/>
      <c r="N119" s="149"/>
      <c r="O119" s="149"/>
      <c r="P119" s="149"/>
      <c r="Q119" s="149" t="str">
        <f t="shared" ref="Q119:Q120" si="106">IF(SUM(D119:O119)=0,"",SUM(D119:O119))</f>
        <v/>
      </c>
      <c r="R119" s="20"/>
      <c r="S119" s="24"/>
      <c r="T119" s="38" t="s">
        <v>258</v>
      </c>
      <c r="U119" s="40"/>
      <c r="V119" s="143"/>
      <c r="W119" s="40"/>
      <c r="X119" s="154"/>
    </row>
    <row r="120" spans="1:24" x14ac:dyDescent="0.25">
      <c r="A120" s="172"/>
      <c r="B120" s="38" t="s">
        <v>259</v>
      </c>
      <c r="C120" s="23" t="s">
        <v>26</v>
      </c>
      <c r="D120" s="154"/>
      <c r="E120" s="154"/>
      <c r="F120" s="172"/>
      <c r="G120" s="154"/>
      <c r="H120" s="199"/>
      <c r="I120" s="154"/>
      <c r="J120" s="172"/>
      <c r="K120" s="154"/>
      <c r="L120" s="154"/>
      <c r="M120" s="154"/>
      <c r="N120" s="154"/>
      <c r="O120" s="154"/>
      <c r="P120" s="154"/>
      <c r="Q120" s="149" t="str">
        <f t="shared" si="106"/>
        <v/>
      </c>
      <c r="R120" s="117" t="str">
        <f t="shared" ref="R120" si="107">IF(COUNTA(D120:O120)=0,"",COUNTA(D120:O120))</f>
        <v/>
      </c>
      <c r="S120" s="165"/>
      <c r="T120" s="38" t="s">
        <v>259</v>
      </c>
      <c r="U120" s="40"/>
      <c r="V120" s="143"/>
      <c r="W120" s="40"/>
      <c r="X120" s="154"/>
    </row>
    <row r="121" spans="1:24" x14ac:dyDescent="0.25">
      <c r="A121" s="142"/>
      <c r="B121" s="139" t="s">
        <v>260</v>
      </c>
      <c r="C121" s="23" t="s">
        <v>28</v>
      </c>
      <c r="D121" s="145"/>
      <c r="E121" s="145"/>
      <c r="F121" s="142"/>
      <c r="G121" s="145"/>
      <c r="H121" s="198"/>
      <c r="I121" s="145"/>
      <c r="J121" s="142"/>
      <c r="K121" s="145"/>
      <c r="L121" s="145"/>
      <c r="M121" s="145"/>
      <c r="N121" s="145"/>
      <c r="O121" s="145"/>
      <c r="P121" s="145"/>
      <c r="Q121" s="142" t="str">
        <f t="shared" ref="Q121" si="108">IF(Q119="","",Q119/Q120)</f>
        <v/>
      </c>
      <c r="R121" s="26"/>
      <c r="S121" s="24"/>
      <c r="T121" s="139" t="s">
        <v>260</v>
      </c>
      <c r="U121" s="40"/>
      <c r="V121" s="142"/>
      <c r="W121" s="40"/>
      <c r="X121" s="145"/>
    </row>
    <row r="122" spans="1:24" x14ac:dyDescent="0.25">
      <c r="A122" s="143">
        <v>0</v>
      </c>
      <c r="B122" s="38" t="s">
        <v>255</v>
      </c>
      <c r="C122" s="18" t="s">
        <v>24</v>
      </c>
      <c r="D122" s="154"/>
      <c r="E122" s="154"/>
      <c r="F122" s="172"/>
      <c r="G122" s="154"/>
      <c r="H122" s="199"/>
      <c r="I122" s="154"/>
      <c r="J122" s="172"/>
      <c r="K122" s="154"/>
      <c r="L122" s="154"/>
      <c r="M122" s="154"/>
      <c r="N122" s="154"/>
      <c r="O122" s="154"/>
      <c r="P122" s="154"/>
      <c r="Q122" s="149" t="str">
        <f t="shared" ref="Q122:Q123" si="109">IF(SUM(D122:O122)=0,"",SUM(D122:O122))</f>
        <v/>
      </c>
      <c r="R122" s="20"/>
      <c r="S122" s="24"/>
      <c r="T122" s="38" t="s">
        <v>255</v>
      </c>
      <c r="U122" s="40"/>
      <c r="V122" s="143"/>
      <c r="W122" s="40"/>
      <c r="X122" s="154"/>
    </row>
    <row r="123" spans="1:24" x14ac:dyDescent="0.25">
      <c r="A123" s="172" t="s">
        <v>278</v>
      </c>
      <c r="B123" s="38" t="s">
        <v>256</v>
      </c>
      <c r="C123" s="23" t="s">
        <v>26</v>
      </c>
      <c r="D123" s="154"/>
      <c r="E123" s="154"/>
      <c r="F123" s="172"/>
      <c r="G123" s="154"/>
      <c r="H123" s="199"/>
      <c r="I123" s="154"/>
      <c r="J123" s="172"/>
      <c r="K123" s="154"/>
      <c r="L123" s="154"/>
      <c r="M123" s="154"/>
      <c r="N123" s="154"/>
      <c r="O123" s="154"/>
      <c r="P123" s="154"/>
      <c r="Q123" s="149" t="str">
        <f t="shared" si="109"/>
        <v/>
      </c>
      <c r="R123" s="117" t="str">
        <f t="shared" ref="R123" si="110">IF(COUNTA(D123:O123)=0,"",COUNTA(D123:O123))</f>
        <v/>
      </c>
      <c r="S123" s="24"/>
      <c r="T123" s="38" t="s">
        <v>256</v>
      </c>
      <c r="U123" s="40"/>
      <c r="V123" s="172"/>
      <c r="W123" s="40"/>
      <c r="X123" s="154"/>
    </row>
    <row r="124" spans="1:24" x14ac:dyDescent="0.25">
      <c r="A124" s="142" t="s">
        <v>278</v>
      </c>
      <c r="B124" s="139" t="s">
        <v>257</v>
      </c>
      <c r="C124" s="23" t="s">
        <v>28</v>
      </c>
      <c r="D124" s="145"/>
      <c r="E124" s="145"/>
      <c r="F124" s="142"/>
      <c r="G124" s="145"/>
      <c r="H124" s="198"/>
      <c r="I124" s="145"/>
      <c r="J124" s="142"/>
      <c r="K124" s="145"/>
      <c r="L124" s="145"/>
      <c r="M124" s="145"/>
      <c r="N124" s="145"/>
      <c r="O124" s="145"/>
      <c r="P124" s="145"/>
      <c r="Q124" s="142" t="str">
        <f t="shared" ref="Q124" si="111">IF(Q122="","",Q122/Q123)</f>
        <v/>
      </c>
      <c r="R124" s="26"/>
      <c r="S124" s="24"/>
      <c r="T124" s="139" t="s">
        <v>257</v>
      </c>
      <c r="U124" s="40"/>
      <c r="V124" s="142"/>
      <c r="W124" s="40"/>
      <c r="X124" s="145"/>
    </row>
    <row r="125" spans="1:24" x14ac:dyDescent="0.25">
      <c r="A125" s="143">
        <v>0</v>
      </c>
      <c r="B125" s="38" t="s">
        <v>114</v>
      </c>
      <c r="C125" s="18" t="s">
        <v>24</v>
      </c>
      <c r="D125" s="154"/>
      <c r="E125" s="149"/>
      <c r="F125" s="149"/>
      <c r="G125" s="149"/>
      <c r="H125" s="200">
        <v>1141</v>
      </c>
      <c r="I125" s="149"/>
      <c r="J125" s="149"/>
      <c r="K125" s="149"/>
      <c r="L125" s="149"/>
      <c r="M125" s="149"/>
      <c r="N125" s="149"/>
      <c r="O125" s="149"/>
      <c r="P125" s="149"/>
      <c r="Q125" s="149">
        <f>IF(SUM(D125:P125)=0,"",SUM(D125:P125))</f>
        <v>1141</v>
      </c>
      <c r="R125" s="20"/>
      <c r="S125" s="24"/>
      <c r="T125" s="38" t="s">
        <v>114</v>
      </c>
      <c r="U125" s="40"/>
      <c r="V125" s="143"/>
      <c r="W125" s="40"/>
      <c r="X125" s="154" t="s">
        <v>115</v>
      </c>
    </row>
    <row r="126" spans="1:24" x14ac:dyDescent="0.25">
      <c r="A126" s="143"/>
      <c r="B126" s="138" t="s">
        <v>116</v>
      </c>
      <c r="C126" s="23" t="s">
        <v>26</v>
      </c>
      <c r="D126" s="154"/>
      <c r="E126" s="149"/>
      <c r="F126" s="149"/>
      <c r="G126" s="149"/>
      <c r="H126" s="200">
        <v>8</v>
      </c>
      <c r="I126" s="149"/>
      <c r="J126" s="149"/>
      <c r="K126" s="149"/>
      <c r="L126" s="149"/>
      <c r="M126" s="149"/>
      <c r="N126" s="149"/>
      <c r="O126" s="149"/>
      <c r="P126" s="149"/>
      <c r="Q126" s="149">
        <f>IF(SUM(D126:P126)=0,"",SUM(D126:P126))</f>
        <v>8</v>
      </c>
      <c r="R126" s="117">
        <f>IF(COUNTA(D126:P126)=0,"",COUNTA(D126:P126))</f>
        <v>1</v>
      </c>
      <c r="S126" s="165" t="s">
        <v>339</v>
      </c>
      <c r="T126" s="28" t="s">
        <v>116</v>
      </c>
      <c r="U126" s="40"/>
      <c r="V126" s="143"/>
      <c r="W126" s="40"/>
      <c r="X126" s="154"/>
    </row>
    <row r="127" spans="1:24" x14ac:dyDescent="0.25">
      <c r="A127" s="142"/>
      <c r="B127" s="139" t="s">
        <v>117</v>
      </c>
      <c r="C127" s="23" t="s">
        <v>28</v>
      </c>
      <c r="D127" s="145"/>
      <c r="E127" s="145"/>
      <c r="F127" s="145"/>
      <c r="G127" s="145"/>
      <c r="H127" s="145">
        <f t="shared" ref="H127" si="112">IF(H126=0,"",(H125/H126))</f>
        <v>142.625</v>
      </c>
      <c r="I127" s="145"/>
      <c r="J127" s="145"/>
      <c r="K127" s="145"/>
      <c r="L127" s="145"/>
      <c r="M127" s="145"/>
      <c r="N127" s="145"/>
      <c r="O127" s="145"/>
      <c r="P127" s="145"/>
      <c r="Q127" s="142">
        <f>IF(Q125="","",Q125/Q126)</f>
        <v>142.625</v>
      </c>
      <c r="R127" s="26"/>
      <c r="S127" s="42"/>
      <c r="T127" s="139" t="s">
        <v>117</v>
      </c>
      <c r="U127" s="40"/>
      <c r="V127" s="142"/>
      <c r="W127" s="40"/>
      <c r="X127" s="145"/>
    </row>
    <row r="128" spans="1:24" x14ac:dyDescent="0.25">
      <c r="A128" s="172">
        <v>0</v>
      </c>
      <c r="B128" s="38" t="s">
        <v>297</v>
      </c>
      <c r="C128" s="18" t="s">
        <v>24</v>
      </c>
      <c r="D128" s="154"/>
      <c r="E128" s="154"/>
      <c r="F128" s="154"/>
      <c r="G128" s="154"/>
      <c r="H128" s="199"/>
      <c r="I128" s="154"/>
      <c r="J128" s="154"/>
      <c r="K128" s="154"/>
      <c r="L128" s="154"/>
      <c r="M128" s="154"/>
      <c r="N128" s="154"/>
      <c r="O128" s="154"/>
      <c r="P128" s="154"/>
      <c r="Q128" s="149" t="str">
        <f t="shared" ref="Q128:Q129" si="113">IF(SUM(D128:O128)=0,"",SUM(D128:O128))</f>
        <v/>
      </c>
      <c r="R128" s="20"/>
      <c r="S128" s="43"/>
      <c r="T128" s="38" t="s">
        <v>297</v>
      </c>
      <c r="U128" s="40"/>
      <c r="V128" s="172"/>
      <c r="W128" s="40"/>
      <c r="X128" s="154"/>
    </row>
    <row r="129" spans="1:24" x14ac:dyDescent="0.25">
      <c r="A129" s="172"/>
      <c r="B129" s="138" t="s">
        <v>41</v>
      </c>
      <c r="C129" s="23" t="s">
        <v>26</v>
      </c>
      <c r="D129" s="154"/>
      <c r="E129" s="154"/>
      <c r="F129" s="154"/>
      <c r="G129" s="154"/>
      <c r="H129" s="199"/>
      <c r="I129" s="154"/>
      <c r="J129" s="154"/>
      <c r="K129" s="154"/>
      <c r="L129" s="154"/>
      <c r="M129" s="154"/>
      <c r="N129" s="154"/>
      <c r="O129" s="154"/>
      <c r="P129" s="154"/>
      <c r="Q129" s="149" t="str">
        <f t="shared" si="113"/>
        <v/>
      </c>
      <c r="R129" s="117" t="str">
        <f t="shared" ref="R129" si="114">IF(COUNTA(D129:O129)=0,"",COUNTA(D129:O129))</f>
        <v/>
      </c>
      <c r="S129" s="43"/>
      <c r="T129" s="138" t="s">
        <v>41</v>
      </c>
      <c r="U129" s="40"/>
      <c r="V129" s="172"/>
      <c r="W129" s="40"/>
      <c r="X129" s="154"/>
    </row>
    <row r="130" spans="1:24" x14ac:dyDescent="0.25">
      <c r="A130" s="142"/>
      <c r="B130" s="139" t="s">
        <v>299</v>
      </c>
      <c r="C130" s="23" t="s">
        <v>28</v>
      </c>
      <c r="D130" s="145"/>
      <c r="E130" s="145"/>
      <c r="F130" s="145"/>
      <c r="G130" s="145"/>
      <c r="H130" s="198"/>
      <c r="I130" s="145"/>
      <c r="J130" s="145"/>
      <c r="K130" s="145"/>
      <c r="L130" s="145"/>
      <c r="M130" s="145"/>
      <c r="N130" s="145"/>
      <c r="O130" s="145"/>
      <c r="P130" s="145"/>
      <c r="Q130" s="142" t="str">
        <f t="shared" ref="Q130" si="115">IF(Q128="","",Q128/Q129)</f>
        <v/>
      </c>
      <c r="R130" s="26"/>
      <c r="S130" s="43"/>
      <c r="T130" s="139" t="s">
        <v>299</v>
      </c>
      <c r="U130" s="40"/>
      <c r="V130" s="142"/>
      <c r="W130" s="40"/>
      <c r="X130" s="145"/>
    </row>
    <row r="131" spans="1:24" x14ac:dyDescent="0.25">
      <c r="A131" s="143">
        <v>2640</v>
      </c>
      <c r="B131" s="38" t="s">
        <v>118</v>
      </c>
      <c r="C131" s="18" t="s">
        <v>24</v>
      </c>
      <c r="D131" s="149"/>
      <c r="E131" s="149"/>
      <c r="F131" s="149"/>
      <c r="G131" s="149"/>
      <c r="H131" s="200"/>
      <c r="I131" s="149"/>
      <c r="J131" s="149"/>
      <c r="K131" s="149"/>
      <c r="L131" s="149"/>
      <c r="M131" s="149"/>
      <c r="N131" s="149"/>
      <c r="O131" s="149"/>
      <c r="P131" s="149"/>
      <c r="Q131" s="149" t="str">
        <f t="shared" ref="Q131:Q132" si="116">IF(SUM(D131:O131)=0,"",SUM(D131:O131))</f>
        <v/>
      </c>
      <c r="R131" s="20"/>
      <c r="S131" s="24"/>
      <c r="T131" s="38" t="s">
        <v>118</v>
      </c>
      <c r="U131" s="40"/>
      <c r="V131" s="143"/>
      <c r="W131" s="40"/>
      <c r="X131" s="149"/>
    </row>
    <row r="132" spans="1:24" x14ac:dyDescent="0.25">
      <c r="A132" s="143">
        <v>15</v>
      </c>
      <c r="B132" s="138" t="s">
        <v>30</v>
      </c>
      <c r="C132" s="23" t="s">
        <v>26</v>
      </c>
      <c r="D132" s="149"/>
      <c r="E132" s="149"/>
      <c r="F132" s="149"/>
      <c r="G132" s="149"/>
      <c r="H132" s="200"/>
      <c r="I132" s="149"/>
      <c r="J132" s="149"/>
      <c r="K132" s="149"/>
      <c r="L132" s="149"/>
      <c r="M132" s="149"/>
      <c r="N132" s="149"/>
      <c r="O132" s="149"/>
      <c r="P132" s="149"/>
      <c r="Q132" s="149" t="str">
        <f t="shared" si="116"/>
        <v/>
      </c>
      <c r="R132" s="117" t="str">
        <f t="shared" ref="R132" si="117">IF(COUNTA(D132:O132)=0,"",COUNTA(D132:O132))</f>
        <v/>
      </c>
      <c r="S132" s="165"/>
      <c r="T132" s="28" t="s">
        <v>30</v>
      </c>
      <c r="U132" s="40"/>
      <c r="V132" s="143"/>
      <c r="W132" s="40"/>
      <c r="X132" s="149"/>
    </row>
    <row r="133" spans="1:24" x14ac:dyDescent="0.25">
      <c r="A133" s="142">
        <f>A131/A132</f>
        <v>176</v>
      </c>
      <c r="B133" s="139" t="s">
        <v>119</v>
      </c>
      <c r="C133" s="23" t="s">
        <v>28</v>
      </c>
      <c r="D133" s="142"/>
      <c r="E133" s="145"/>
      <c r="F133" s="145"/>
      <c r="G133" s="145"/>
      <c r="H133" s="198"/>
      <c r="I133" s="145"/>
      <c r="J133" s="145"/>
      <c r="K133" s="145"/>
      <c r="L133" s="145"/>
      <c r="M133" s="145"/>
      <c r="N133" s="145"/>
      <c r="O133" s="145"/>
      <c r="P133" s="145"/>
      <c r="Q133" s="142" t="str">
        <f t="shared" ref="Q133" si="118">IF(Q131="","",Q131/Q132)</f>
        <v/>
      </c>
      <c r="R133" s="26"/>
      <c r="S133" s="165"/>
      <c r="T133" s="139" t="s">
        <v>119</v>
      </c>
      <c r="U133" s="40"/>
      <c r="V133" s="142"/>
      <c r="W133" s="40"/>
      <c r="X133" s="145"/>
    </row>
    <row r="134" spans="1:24" x14ac:dyDescent="0.25">
      <c r="A134" s="143">
        <v>0</v>
      </c>
      <c r="B134" s="38" t="s">
        <v>120</v>
      </c>
      <c r="C134" s="18" t="s">
        <v>24</v>
      </c>
      <c r="D134" s="154"/>
      <c r="E134" s="154"/>
      <c r="F134" s="154"/>
      <c r="G134" s="154"/>
      <c r="H134" s="199"/>
      <c r="I134" s="154"/>
      <c r="J134" s="154"/>
      <c r="K134" s="154"/>
      <c r="L134" s="154"/>
      <c r="M134" s="154"/>
      <c r="N134" s="154"/>
      <c r="O134" s="154"/>
      <c r="P134" s="154"/>
      <c r="Q134" s="149" t="str">
        <f t="shared" ref="Q134:Q135" si="119">IF(SUM(D134:O134)=0,"",SUM(D134:O134))</f>
        <v/>
      </c>
      <c r="R134" s="20"/>
      <c r="S134" s="29"/>
      <c r="T134" s="36" t="s">
        <v>120</v>
      </c>
      <c r="U134" s="40"/>
      <c r="V134" s="143"/>
      <c r="W134" s="40"/>
      <c r="X134" s="154"/>
    </row>
    <row r="135" spans="1:24" x14ac:dyDescent="0.25">
      <c r="A135" s="143"/>
      <c r="B135" s="138" t="s">
        <v>121</v>
      </c>
      <c r="C135" s="23" t="s">
        <v>26</v>
      </c>
      <c r="D135" s="154"/>
      <c r="E135" s="154"/>
      <c r="F135" s="154"/>
      <c r="G135" s="154"/>
      <c r="H135" s="199"/>
      <c r="I135" s="154"/>
      <c r="J135" s="154"/>
      <c r="K135" s="154"/>
      <c r="L135" s="154"/>
      <c r="M135" s="154"/>
      <c r="N135" s="154"/>
      <c r="O135" s="154"/>
      <c r="P135" s="154"/>
      <c r="Q135" s="149" t="str">
        <f t="shared" si="119"/>
        <v/>
      </c>
      <c r="R135" s="117" t="str">
        <f t="shared" ref="R135" si="120">IF(COUNTA(D135:O135)=0,"",COUNTA(D135:O135))</f>
        <v/>
      </c>
      <c r="S135" s="165"/>
      <c r="T135" s="28" t="s">
        <v>121</v>
      </c>
      <c r="U135" s="40"/>
      <c r="V135" s="143"/>
      <c r="W135" s="40"/>
      <c r="X135" s="154"/>
    </row>
    <row r="136" spans="1:24" x14ac:dyDescent="0.25">
      <c r="A136" s="142"/>
      <c r="B136" s="139" t="s">
        <v>122</v>
      </c>
      <c r="C136" s="23" t="s">
        <v>28</v>
      </c>
      <c r="D136" s="145"/>
      <c r="E136" s="145"/>
      <c r="F136" s="145"/>
      <c r="G136" s="145"/>
      <c r="H136" s="198"/>
      <c r="I136" s="145"/>
      <c r="J136" s="145"/>
      <c r="K136" s="145"/>
      <c r="L136" s="145"/>
      <c r="M136" s="145"/>
      <c r="N136" s="145"/>
      <c r="O136" s="145"/>
      <c r="P136" s="145"/>
      <c r="Q136" s="142" t="str">
        <f t="shared" ref="Q136" si="121">IF(Q134="","",Q134/Q135)</f>
        <v/>
      </c>
      <c r="R136" s="26"/>
      <c r="S136" s="24"/>
      <c r="T136" s="139" t="s">
        <v>122</v>
      </c>
      <c r="U136" s="40"/>
      <c r="V136" s="142"/>
      <c r="W136" s="40"/>
      <c r="X136" s="145"/>
    </row>
    <row r="137" spans="1:24" x14ac:dyDescent="0.25">
      <c r="A137" s="143">
        <v>0</v>
      </c>
      <c r="B137" s="44" t="s">
        <v>123</v>
      </c>
      <c r="C137" s="18" t="s">
        <v>24</v>
      </c>
      <c r="D137" s="154"/>
      <c r="E137" s="154"/>
      <c r="F137" s="154"/>
      <c r="G137" s="154"/>
      <c r="H137" s="199"/>
      <c r="I137" s="154"/>
      <c r="J137" s="154"/>
      <c r="K137" s="154"/>
      <c r="L137" s="154"/>
      <c r="M137" s="154"/>
      <c r="N137" s="154"/>
      <c r="O137" s="154"/>
      <c r="P137" s="154"/>
      <c r="Q137" s="149" t="str">
        <f t="shared" ref="Q137:Q138" si="122">IF(SUM(D137:O137)=0,"",SUM(D137:O137))</f>
        <v/>
      </c>
      <c r="R137" s="20"/>
      <c r="S137" s="29"/>
      <c r="T137" s="44" t="s">
        <v>123</v>
      </c>
      <c r="U137" s="40"/>
      <c r="V137" s="143"/>
      <c r="W137" s="40"/>
      <c r="X137" s="159"/>
    </row>
    <row r="138" spans="1:24" x14ac:dyDescent="0.25">
      <c r="A138" s="143"/>
      <c r="B138" s="136" t="s">
        <v>81</v>
      </c>
      <c r="C138" s="23" t="s">
        <v>26</v>
      </c>
      <c r="D138" s="154"/>
      <c r="E138" s="154"/>
      <c r="F138" s="154"/>
      <c r="G138" s="154"/>
      <c r="H138" s="199"/>
      <c r="I138" s="154"/>
      <c r="J138" s="154"/>
      <c r="K138" s="154"/>
      <c r="L138" s="154"/>
      <c r="M138" s="154"/>
      <c r="N138" s="154"/>
      <c r="O138" s="154"/>
      <c r="P138" s="154"/>
      <c r="Q138" s="149" t="str">
        <f t="shared" si="122"/>
        <v/>
      </c>
      <c r="R138" s="117" t="str">
        <f t="shared" ref="R138" si="123">IF(COUNTA(D138:O138)=0,"",COUNTA(D138:O138))</f>
        <v/>
      </c>
      <c r="S138" s="165"/>
      <c r="T138" s="32" t="s">
        <v>81</v>
      </c>
      <c r="U138" s="40"/>
      <c r="V138" s="143"/>
      <c r="W138" s="40"/>
      <c r="X138" s="154"/>
    </row>
    <row r="139" spans="1:24" x14ac:dyDescent="0.25">
      <c r="A139" s="142"/>
      <c r="B139" s="137" t="s">
        <v>124</v>
      </c>
      <c r="C139" s="23" t="s">
        <v>28</v>
      </c>
      <c r="D139" s="154"/>
      <c r="E139" s="154"/>
      <c r="F139" s="154"/>
      <c r="G139" s="154"/>
      <c r="H139" s="199"/>
      <c r="I139" s="154"/>
      <c r="J139" s="154"/>
      <c r="K139" s="154"/>
      <c r="L139" s="154"/>
      <c r="M139" s="154"/>
      <c r="N139" s="154"/>
      <c r="O139" s="154"/>
      <c r="P139" s="154"/>
      <c r="Q139" s="142" t="str">
        <f t="shared" ref="Q139" si="124">IF(Q137="","",Q137/Q138)</f>
        <v/>
      </c>
      <c r="R139" s="26"/>
      <c r="S139" s="29"/>
      <c r="T139" s="137" t="s">
        <v>124</v>
      </c>
      <c r="U139" s="40"/>
      <c r="V139" s="142"/>
      <c r="W139" s="40"/>
      <c r="X139" s="145"/>
    </row>
    <row r="140" spans="1:24" x14ac:dyDescent="0.25">
      <c r="A140" s="144">
        <v>331455</v>
      </c>
      <c r="B140" s="45"/>
      <c r="C140" s="23" t="s">
        <v>24</v>
      </c>
      <c r="D140" s="144">
        <f>D11+D17+D20+D23+D26+D29+D32+D35+D38+D41+D44+D47+D50+D53+D56+D59+D62+D65+D68+D71+D74+D77+D83+D86+D89+D92+D95+D98+D101+D104+D107+D110+D116+D122+D125+D131+D134+D137</f>
        <v>10542</v>
      </c>
      <c r="E140" s="144">
        <f>E11+E17+E20+E23+E26+E29+E32+E35+E38+E41+E44+E47+E50+E53+E56+E59+E62+E65+E68+E71+E74+E77+E80+E83+E86+E89+E92+E95+E98+E101+E104+E107+E110+E113+E116+E122+E125+E131+E134+E137</f>
        <v>12820</v>
      </c>
      <c r="F140" s="144">
        <f t="shared" ref="F140" si="125">F11+F17+F20+F23+F26+F29+F32+F35+F38+F41+F44+F47+F50+F53+F56+F59+F62+F65+F68+F71+F74+F77+F80+F83+F86+F89+F92+F95+F98+F101+F104+F107+F110+F113+F116+F122+F125+F131+F134+F137</f>
        <v>2814</v>
      </c>
      <c r="G140" s="144">
        <f>G11+G17+G20+G23+G26+G29+G32+G35+G38+G41+G44+G47+G50+G53+G56+G59+G62+G65+G68+G71+G74+G77+G80+G83+G86+G89+G92+G95+G98+G101+G104+G107+G110+G113+G116+G122+G125+G131+G134+G137</f>
        <v>7527</v>
      </c>
      <c r="H140" s="144">
        <f t="shared" ref="H140:N140" si="126">H11+H17+H20+H23+H26+H29+H32+H35+H38+H41+H44+H47+H50+H53+H56+H59+H62+H65+H68+H71+H74+H77+H80+H83+H86+H89+H92+H95+H98+H101+H104+H107+H110+H113+H116+H122+H125+H131+H134+H137</f>
        <v>7309</v>
      </c>
      <c r="I140" s="144">
        <f t="shared" si="126"/>
        <v>9550</v>
      </c>
      <c r="J140" s="144">
        <f t="shared" si="126"/>
        <v>9454</v>
      </c>
      <c r="K140" s="144">
        <f t="shared" si="126"/>
        <v>7589</v>
      </c>
      <c r="L140" s="144">
        <f t="shared" si="126"/>
        <v>4468</v>
      </c>
      <c r="M140" s="144">
        <f t="shared" ref="M140" si="127">M11+M17+M20+M23+M26+M29+M32+M35+M38+M41+M44+M47+M50+M53+M56+M59+M62+M65+M68+M71+M74+M77+M80+M83+M86+M89+M92+M95+M98+M101+M104+M107+M110+M113+M116+M122+M125+M131+M134+M137</f>
        <v>2265</v>
      </c>
      <c r="N140" s="144">
        <f t="shared" si="126"/>
        <v>3205</v>
      </c>
      <c r="O140" s="144">
        <f>O11+O14+O17+O20+O23+O26+O29+O32+O35+O38+O41+O44+O47+O50+O53+O56+O59+O62+O65+O68+O71+O74+O77+O80+O83+O86+O89+O92+O95+O98+O101+O104+O107+O110+O113+O116+O122+O125+O131+O134+O137</f>
        <v>881</v>
      </c>
      <c r="P140" s="144">
        <f>P11+P14+P17+P20+P23+P26+P29+P32+P35+P38+P41+P44+P47+P50+P53+P56+P59+P62+P65+P68+P71+P74+P77+P80+P83+P86+P89+P92+P95+P98+P101+P104+P107+P110+P113+P116+P122+P125+P131+P134+P137</f>
        <v>1782</v>
      </c>
      <c r="Q140" s="144">
        <f>SUM(D140:P140)</f>
        <v>80206</v>
      </c>
      <c r="R140" s="150"/>
      <c r="S140" s="46"/>
      <c r="T140" s="45"/>
      <c r="U140" s="46"/>
      <c r="V140" s="144">
        <f>V11+V17+V20+V23+V26+V29+V32+V35+V38+V41+V44+V47+V50+V53+V56+V59+V62+V65+V68+V71+V74+V77+V83+V86+V89+V92+V95+V98+V101+V104+V107+V110+V113+V116+V119+V122+V125+V131+V134+V137</f>
        <v>0</v>
      </c>
      <c r="W140" s="46"/>
      <c r="X140" s="46"/>
    </row>
    <row r="141" spans="1:24" x14ac:dyDescent="0.25">
      <c r="A141" s="143">
        <v>1946</v>
      </c>
      <c r="B141" s="47"/>
      <c r="C141" s="48" t="s">
        <v>26</v>
      </c>
      <c r="D141" s="143">
        <f>D12+D18+D21+D24+D27+D30+D33+D36+D39+D42+D45+D48+D51+D54+D57+D60+D63+D66+D69+D72+D75+D78+D84+D87+D90+D93+D96+D99+D102+D105+D108+D111+D117+D123+D126+D132+D135+D138</f>
        <v>60</v>
      </c>
      <c r="E141" s="143">
        <f>E12+E18+E21+E24+E27+E30+E33+E36+E39+E42+E45+E48+E51+E54+E57+E60+E63+E66+E69+E72+E75+E78+E84+E87+E90+E93+E96+E99+E102+E105+E108+E111+E114+E117+E123+E126+E132+E135+E138</f>
        <v>72</v>
      </c>
      <c r="F141" s="143">
        <f t="shared" ref="F141:N141" si="128">F12+F18+F21+F24+F27+F30+F33+F36+F39+F42+F45+F48+F51+F54+F57+F60+F63+F66+F69+F72+F75+F78+F84+F87+F90+F93+F96+F99+F102+F105+F108+F111+F114+F117+F123+F126+F132+F135+F138</f>
        <v>15</v>
      </c>
      <c r="G141" s="143">
        <f t="shared" si="128"/>
        <v>44</v>
      </c>
      <c r="H141" s="143">
        <f t="shared" si="128"/>
        <v>48</v>
      </c>
      <c r="I141" s="143">
        <f t="shared" si="128"/>
        <v>54</v>
      </c>
      <c r="J141" s="143">
        <f t="shared" si="128"/>
        <v>54</v>
      </c>
      <c r="K141" s="143">
        <f t="shared" si="128"/>
        <v>44</v>
      </c>
      <c r="L141" s="143">
        <f t="shared" si="128"/>
        <v>28</v>
      </c>
      <c r="M141" s="143">
        <f t="shared" ref="M141" si="129">M12+M18+M21+M24+M27+M30+M33+M36+M39+M42+M45+M48+M51+M54+M57+M60+M63+M66+M69+M72+M75+M78+M84+M87+M90+M93+M96+M99+M102+M105+M108+M111+M114+M117+M123+M126+M132+M135+M138</f>
        <v>12</v>
      </c>
      <c r="N141" s="143">
        <f t="shared" si="128"/>
        <v>18</v>
      </c>
      <c r="O141" s="143">
        <f>O12+O15+O18+O21+O24+O27+O30+O33+O36+O39+O42+O45+O48+O51+O54+O57+O60+O63+O66+O69+O72+O75+O78+O84+O87+O90+O93+O96+O99+O102+O105+O108+O111+O114+O117+O123+O126+O132+O135+O138</f>
        <v>8</v>
      </c>
      <c r="P141" s="143">
        <f>P12+P15+P18+P21+P24+P27+P30+P33+P36+P39+P42+P45+P48+P51+P54+P57+P60+P63+P66+P69+P72+P75+P78+P84+P87+P90+P93+P96+P99+P102+P105+P108+P111+P114+P117+P123+P126+P132+P135+P138</f>
        <v>11</v>
      </c>
      <c r="Q141" s="143">
        <f>SUM(D141:P141)</f>
        <v>468</v>
      </c>
      <c r="R141" s="54">
        <f>SUM(R12:R138)</f>
        <v>49</v>
      </c>
      <c r="S141" s="46"/>
      <c r="T141" s="47"/>
      <c r="U141" s="46"/>
      <c r="V141" s="143">
        <f>V12+V18+V21+V24+V27+V30+V33+V36+V39+V42+V45+V48+V51+V54+V57+V60+V63+V66+V69+V72+V75+V78+V84+V87+V90+V93+V96+V99+V102+V105+V108+V111+V114+V117+V120+V123+V126+V132+V135+V138</f>
        <v>0</v>
      </c>
      <c r="W141" s="46"/>
      <c r="X141" s="46"/>
    </row>
    <row r="142" spans="1:24" x14ac:dyDescent="0.25">
      <c r="A142" s="142">
        <f>A140/A141</f>
        <v>170.32631038026722</v>
      </c>
      <c r="B142" s="45"/>
      <c r="C142" s="23" t="s">
        <v>28</v>
      </c>
      <c r="D142" s="145">
        <f>IF(D141=0,"",(D140/D141))</f>
        <v>175.7</v>
      </c>
      <c r="E142" s="145">
        <f t="shared" ref="E142:I142" si="130">IF(E141=0,"",(E140/E141))</f>
        <v>178.05555555555554</v>
      </c>
      <c r="F142" s="145">
        <f t="shared" si="130"/>
        <v>187.6</v>
      </c>
      <c r="G142" s="145">
        <f t="shared" si="130"/>
        <v>171.06818181818181</v>
      </c>
      <c r="H142" s="198">
        <f t="shared" ref="H142" si="131">IF(H141=0,"",(H140/H141))</f>
        <v>152.27083333333334</v>
      </c>
      <c r="I142" s="145">
        <f t="shared" si="130"/>
        <v>176.85185185185185</v>
      </c>
      <c r="J142" s="145">
        <f t="shared" ref="J142" si="132">IF(J141=0,"",(J140/J141))</f>
        <v>175.07407407407408</v>
      </c>
      <c r="K142" s="145">
        <f t="shared" ref="K142:L142" si="133">IF(K141=0,"",(K140/K141))</f>
        <v>172.47727272727272</v>
      </c>
      <c r="L142" s="145">
        <f t="shared" si="133"/>
        <v>159.57142857142858</v>
      </c>
      <c r="M142" s="145">
        <f t="shared" ref="M142" si="134">IF(M141=0,"",(M140/M141))</f>
        <v>188.75</v>
      </c>
      <c r="N142" s="145">
        <f t="shared" ref="N142:O142" si="135">IF(N141=0,"",(N140/N141))</f>
        <v>178.05555555555554</v>
      </c>
      <c r="O142" s="145">
        <f t="shared" si="135"/>
        <v>110.125</v>
      </c>
      <c r="P142" s="145">
        <f t="shared" ref="P142" si="136">IF(P141=0,"",(P140/P141))</f>
        <v>162</v>
      </c>
      <c r="Q142" s="49">
        <f>Q140/Q141</f>
        <v>171.38034188034189</v>
      </c>
      <c r="R142" s="50"/>
      <c r="S142" s="51"/>
      <c r="T142" s="45"/>
      <c r="U142" s="51"/>
      <c r="V142" s="145" t="str">
        <f>IF(V141=0,"",(V140/V141))</f>
        <v/>
      </c>
      <c r="W142" s="51"/>
      <c r="X142" s="51"/>
    </row>
    <row r="143" spans="1:24" x14ac:dyDescent="0.25"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R143" s="52"/>
      <c r="S143" s="220" t="s">
        <v>245</v>
      </c>
      <c r="T143" s="160">
        <f>COUNTA(T10:T139)/3</f>
        <v>43</v>
      </c>
    </row>
    <row r="144" spans="1:24" x14ac:dyDescent="0.25">
      <c r="A144" s="53"/>
      <c r="B144" s="33" t="s">
        <v>125</v>
      </c>
      <c r="D144" s="64">
        <f t="shared" ref="D144:P144" si="137">COUNTA(D11:D139)/3</f>
        <v>4</v>
      </c>
      <c r="E144" s="64">
        <f t="shared" si="137"/>
        <v>9</v>
      </c>
      <c r="F144" s="64">
        <f t="shared" si="137"/>
        <v>1</v>
      </c>
      <c r="G144" s="64">
        <f t="shared" si="137"/>
        <v>4</v>
      </c>
      <c r="H144" s="64">
        <f t="shared" si="137"/>
        <v>6</v>
      </c>
      <c r="I144" s="64">
        <f t="shared" si="137"/>
        <v>6</v>
      </c>
      <c r="J144" s="64">
        <f t="shared" si="137"/>
        <v>5</v>
      </c>
      <c r="K144" s="64">
        <f t="shared" si="137"/>
        <v>5</v>
      </c>
      <c r="L144" s="64">
        <f t="shared" si="137"/>
        <v>4</v>
      </c>
      <c r="M144" s="64">
        <f t="shared" si="137"/>
        <v>2</v>
      </c>
      <c r="N144" s="64">
        <f t="shared" si="137"/>
        <v>1</v>
      </c>
      <c r="O144" s="64">
        <f t="shared" si="137"/>
        <v>1</v>
      </c>
      <c r="P144" s="64">
        <f t="shared" si="137"/>
        <v>1</v>
      </c>
      <c r="Q144" s="161">
        <f>SUM(D144:P144)</f>
        <v>49</v>
      </c>
      <c r="R144" s="8"/>
      <c r="T144" s="55"/>
    </row>
  </sheetData>
  <mergeCells count="1">
    <mergeCell ref="Q5:R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opLeftCell="A29" workbookViewId="0">
      <selection activeCell="I40" sqref="I40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303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126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127</v>
      </c>
      <c r="B6" s="61" t="s">
        <v>128</v>
      </c>
      <c r="C6" s="61" t="s">
        <v>129</v>
      </c>
      <c r="D6" s="61" t="s">
        <v>130</v>
      </c>
      <c r="E6" s="61"/>
      <c r="F6" s="61" t="s">
        <v>131</v>
      </c>
      <c r="G6" s="70" t="s">
        <v>132</v>
      </c>
      <c r="H6" s="61" t="s">
        <v>133</v>
      </c>
      <c r="I6" s="61" t="s">
        <v>134</v>
      </c>
      <c r="J6" s="61" t="s">
        <v>135</v>
      </c>
      <c r="K6" s="61" t="s">
        <v>14</v>
      </c>
      <c r="L6" s="61" t="s">
        <v>18</v>
      </c>
      <c r="M6" s="71" t="s">
        <v>136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137</v>
      </c>
      <c r="H7" s="73" t="s">
        <v>138</v>
      </c>
      <c r="I7" s="72" t="s">
        <v>139</v>
      </c>
      <c r="J7" s="66">
        <v>2607</v>
      </c>
      <c r="K7" s="64">
        <v>15</v>
      </c>
      <c r="L7" s="67">
        <f t="shared" ref="L7:L55" si="0">J7/K7</f>
        <v>173.8</v>
      </c>
      <c r="M7" s="217" t="s">
        <v>309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137</v>
      </c>
      <c r="H8" s="73" t="s">
        <v>145</v>
      </c>
      <c r="I8" s="86" t="s">
        <v>139</v>
      </c>
      <c r="J8" s="66">
        <v>2851</v>
      </c>
      <c r="K8" s="64">
        <v>15</v>
      </c>
      <c r="L8" s="223">
        <f t="shared" si="0"/>
        <v>190.06666666666666</v>
      </c>
      <c r="M8" s="221" t="s">
        <v>309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137</v>
      </c>
      <c r="H9" s="73" t="s">
        <v>141</v>
      </c>
      <c r="I9" s="217" t="s">
        <v>139</v>
      </c>
      <c r="J9" s="66">
        <v>2773</v>
      </c>
      <c r="K9" s="64">
        <v>15</v>
      </c>
      <c r="L9" s="67">
        <f t="shared" si="0"/>
        <v>184.86666666666667</v>
      </c>
      <c r="M9" s="221" t="s">
        <v>309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137</v>
      </c>
      <c r="H10" s="195" t="s">
        <v>146</v>
      </c>
      <c r="I10" s="86"/>
      <c r="J10" s="66">
        <v>2311</v>
      </c>
      <c r="K10" s="64">
        <v>15</v>
      </c>
      <c r="L10" s="67">
        <f t="shared" si="0"/>
        <v>154.06666666666666</v>
      </c>
      <c r="M10" s="190" t="s">
        <v>310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315</v>
      </c>
      <c r="E11" s="65"/>
      <c r="F11" s="222" t="s">
        <v>321</v>
      </c>
      <c r="G11" s="65" t="s">
        <v>154</v>
      </c>
      <c r="H11" s="195" t="s">
        <v>151</v>
      </c>
      <c r="I11" s="222" t="s">
        <v>139</v>
      </c>
      <c r="J11" s="66">
        <v>1503</v>
      </c>
      <c r="K11" s="64">
        <v>8</v>
      </c>
      <c r="L11" s="67">
        <f t="shared" si="0"/>
        <v>187.875</v>
      </c>
      <c r="M11" s="229" t="s">
        <v>355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315</v>
      </c>
      <c r="E12" s="65"/>
      <c r="F12" s="224" t="s">
        <v>321</v>
      </c>
      <c r="G12" s="65" t="s">
        <v>154</v>
      </c>
      <c r="H12" s="195" t="s">
        <v>148</v>
      </c>
      <c r="I12" s="222" t="s">
        <v>139</v>
      </c>
      <c r="J12" s="66">
        <v>1378</v>
      </c>
      <c r="K12" s="64">
        <v>8</v>
      </c>
      <c r="L12" s="67">
        <f t="shared" si="0"/>
        <v>172.25</v>
      </c>
      <c r="M12" s="229" t="s">
        <v>355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315</v>
      </c>
      <c r="E13" s="65"/>
      <c r="F13" s="224" t="s">
        <v>321</v>
      </c>
      <c r="G13" s="65" t="s">
        <v>154</v>
      </c>
      <c r="H13" s="195" t="s">
        <v>147</v>
      </c>
      <c r="I13" s="222" t="s">
        <v>139</v>
      </c>
      <c r="J13" s="66">
        <v>1529</v>
      </c>
      <c r="K13" s="64">
        <v>8</v>
      </c>
      <c r="L13" s="223">
        <f t="shared" si="0"/>
        <v>191.125</v>
      </c>
      <c r="M13" s="229" t="s">
        <v>355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315</v>
      </c>
      <c r="E14" s="65"/>
      <c r="F14" s="224" t="s">
        <v>321</v>
      </c>
      <c r="G14" s="65" t="s">
        <v>154</v>
      </c>
      <c r="H14" s="195" t="s">
        <v>141</v>
      </c>
      <c r="I14" s="222" t="s">
        <v>314</v>
      </c>
      <c r="J14" s="66">
        <v>1483</v>
      </c>
      <c r="K14" s="64">
        <v>8</v>
      </c>
      <c r="L14" s="67">
        <f t="shared" si="0"/>
        <v>185.375</v>
      </c>
      <c r="M14" s="222" t="s">
        <v>249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315</v>
      </c>
      <c r="E15" s="65"/>
      <c r="F15" s="224" t="s">
        <v>321</v>
      </c>
      <c r="G15" s="65" t="s">
        <v>154</v>
      </c>
      <c r="H15" s="195" t="s">
        <v>311</v>
      </c>
      <c r="I15" s="222" t="s">
        <v>314</v>
      </c>
      <c r="J15" s="66">
        <v>1417</v>
      </c>
      <c r="K15" s="64">
        <v>8</v>
      </c>
      <c r="L15" s="67">
        <f t="shared" si="0"/>
        <v>177.125</v>
      </c>
      <c r="M15" s="222" t="s">
        <v>249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315</v>
      </c>
      <c r="E16" s="65"/>
      <c r="F16" s="224" t="s">
        <v>321</v>
      </c>
      <c r="G16" s="65" t="s">
        <v>154</v>
      </c>
      <c r="H16" s="73" t="s">
        <v>138</v>
      </c>
      <c r="I16" s="222" t="s">
        <v>313</v>
      </c>
      <c r="J16" s="66">
        <v>1395</v>
      </c>
      <c r="K16" s="64">
        <v>8</v>
      </c>
      <c r="L16" s="67">
        <f t="shared" si="0"/>
        <v>174.375</v>
      </c>
      <c r="M16" s="222" t="s">
        <v>316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315</v>
      </c>
      <c r="E17" s="65"/>
      <c r="F17" s="224" t="s">
        <v>321</v>
      </c>
      <c r="G17" s="65" t="s">
        <v>154</v>
      </c>
      <c r="H17" s="73" t="s">
        <v>145</v>
      </c>
      <c r="I17" s="222" t="s">
        <v>313</v>
      </c>
      <c r="J17" s="66">
        <v>1422</v>
      </c>
      <c r="K17" s="64">
        <v>8</v>
      </c>
      <c r="L17" s="67">
        <f t="shared" si="0"/>
        <v>177.75</v>
      </c>
      <c r="M17" s="222" t="s">
        <v>316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315</v>
      </c>
      <c r="E18" s="65"/>
      <c r="F18" s="224" t="s">
        <v>321</v>
      </c>
      <c r="G18" s="65" t="s">
        <v>154</v>
      </c>
      <c r="H18" s="195" t="s">
        <v>312</v>
      </c>
      <c r="I18" s="222" t="s">
        <v>313</v>
      </c>
      <c r="J18" s="66">
        <v>1478</v>
      </c>
      <c r="K18" s="64">
        <v>8</v>
      </c>
      <c r="L18" s="67">
        <f t="shared" si="0"/>
        <v>184.75</v>
      </c>
      <c r="M18" s="222" t="s">
        <v>316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315</v>
      </c>
      <c r="E19" s="65"/>
      <c r="F19" s="224" t="s">
        <v>321</v>
      </c>
      <c r="G19" s="65" t="s">
        <v>154</v>
      </c>
      <c r="H19" s="195" t="s">
        <v>146</v>
      </c>
      <c r="I19" s="222" t="s">
        <v>318</v>
      </c>
      <c r="J19" s="66">
        <v>1215</v>
      </c>
      <c r="K19" s="64">
        <v>8</v>
      </c>
      <c r="L19" s="67">
        <f t="shared" si="0"/>
        <v>151.875</v>
      </c>
      <c r="M19" s="222" t="s">
        <v>317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323</v>
      </c>
      <c r="E20" s="65"/>
      <c r="F20" s="225" t="s">
        <v>322</v>
      </c>
      <c r="G20" s="65" t="s">
        <v>324</v>
      </c>
      <c r="H20" s="195" t="s">
        <v>151</v>
      </c>
      <c r="I20" s="225"/>
      <c r="J20" s="66">
        <v>2814</v>
      </c>
      <c r="K20" s="64">
        <v>15</v>
      </c>
      <c r="L20" s="67">
        <f t="shared" si="0"/>
        <v>187.6</v>
      </c>
      <c r="M20" s="225" t="s">
        <v>325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331</v>
      </c>
      <c r="E21" s="65"/>
      <c r="F21" s="226" t="s">
        <v>22</v>
      </c>
      <c r="G21" s="65" t="s">
        <v>327</v>
      </c>
      <c r="H21" s="195" t="s">
        <v>328</v>
      </c>
      <c r="I21" s="226" t="s">
        <v>139</v>
      </c>
      <c r="J21" s="66">
        <v>1196</v>
      </c>
      <c r="K21" s="64">
        <v>8</v>
      </c>
      <c r="L21" s="67">
        <f t="shared" si="0"/>
        <v>149.5</v>
      </c>
      <c r="M21" s="226" t="s">
        <v>246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331</v>
      </c>
      <c r="E22" s="65"/>
      <c r="F22" s="226" t="s">
        <v>22</v>
      </c>
      <c r="G22" s="65" t="s">
        <v>327</v>
      </c>
      <c r="H22" s="195" t="s">
        <v>312</v>
      </c>
      <c r="I22" s="226" t="s">
        <v>139</v>
      </c>
      <c r="J22" s="66">
        <v>1384</v>
      </c>
      <c r="K22" s="64">
        <v>8</v>
      </c>
      <c r="L22" s="67">
        <f t="shared" si="0"/>
        <v>173</v>
      </c>
      <c r="M22" s="226" t="s">
        <v>246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331</v>
      </c>
      <c r="E23" s="65"/>
      <c r="F23" s="226" t="s">
        <v>22</v>
      </c>
      <c r="G23" s="65" t="s">
        <v>327</v>
      </c>
      <c r="H23" s="195" t="s">
        <v>269</v>
      </c>
      <c r="I23" s="226" t="s">
        <v>314</v>
      </c>
      <c r="J23" s="66">
        <v>1141</v>
      </c>
      <c r="K23" s="64">
        <v>8</v>
      </c>
      <c r="L23" s="67">
        <f t="shared" si="0"/>
        <v>142.625</v>
      </c>
      <c r="M23" s="226" t="s">
        <v>316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331</v>
      </c>
      <c r="E24" s="65"/>
      <c r="F24" s="226" t="s">
        <v>22</v>
      </c>
      <c r="G24" s="65" t="s">
        <v>327</v>
      </c>
      <c r="H24" s="195" t="s">
        <v>330</v>
      </c>
      <c r="I24" s="226" t="s">
        <v>314</v>
      </c>
      <c r="J24" s="66">
        <v>1244</v>
      </c>
      <c r="K24" s="64">
        <v>8</v>
      </c>
      <c r="L24" s="67">
        <f t="shared" si="0"/>
        <v>155.5</v>
      </c>
      <c r="M24" s="226" t="s">
        <v>316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331</v>
      </c>
      <c r="E25" s="65"/>
      <c r="F25" s="226" t="s">
        <v>22</v>
      </c>
      <c r="G25" s="65" t="s">
        <v>327</v>
      </c>
      <c r="H25" s="195" t="s">
        <v>329</v>
      </c>
      <c r="I25" s="226" t="s">
        <v>139</v>
      </c>
      <c r="J25" s="66">
        <v>1288</v>
      </c>
      <c r="K25" s="64">
        <v>8</v>
      </c>
      <c r="L25" s="67">
        <f t="shared" si="0"/>
        <v>161</v>
      </c>
      <c r="M25" s="229" t="s">
        <v>355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331</v>
      </c>
      <c r="E26" s="65"/>
      <c r="F26" s="226" t="s">
        <v>22</v>
      </c>
      <c r="G26" s="65" t="s">
        <v>327</v>
      </c>
      <c r="H26" s="195" t="s">
        <v>152</v>
      </c>
      <c r="I26" s="226" t="s">
        <v>139</v>
      </c>
      <c r="J26" s="66">
        <v>1056</v>
      </c>
      <c r="K26" s="64">
        <v>8</v>
      </c>
      <c r="L26" s="67">
        <f t="shared" si="0"/>
        <v>132</v>
      </c>
      <c r="M26" s="229" t="s">
        <v>355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333</v>
      </c>
      <c r="E27" s="65"/>
      <c r="F27" s="226" t="s">
        <v>22</v>
      </c>
      <c r="G27" s="65" t="s">
        <v>154</v>
      </c>
      <c r="H27" s="195" t="s">
        <v>141</v>
      </c>
      <c r="I27" s="226" t="s">
        <v>139</v>
      </c>
      <c r="J27" s="66">
        <v>1741</v>
      </c>
      <c r="K27" s="64">
        <v>9</v>
      </c>
      <c r="L27" s="67">
        <f t="shared" si="0"/>
        <v>193.44444444444446</v>
      </c>
      <c r="M27" s="226" t="s">
        <v>249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333</v>
      </c>
      <c r="E28" s="65"/>
      <c r="F28" s="226" t="s">
        <v>22</v>
      </c>
      <c r="G28" s="65" t="s">
        <v>154</v>
      </c>
      <c r="H28" s="195" t="s">
        <v>144</v>
      </c>
      <c r="I28" s="226" t="s">
        <v>139</v>
      </c>
      <c r="J28" s="66">
        <v>1620</v>
      </c>
      <c r="K28" s="64">
        <v>9</v>
      </c>
      <c r="L28" s="67">
        <f t="shared" si="0"/>
        <v>180</v>
      </c>
      <c r="M28" s="226" t="s">
        <v>249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333</v>
      </c>
      <c r="E29" s="65"/>
      <c r="F29" s="226" t="s">
        <v>22</v>
      </c>
      <c r="G29" s="65" t="s">
        <v>154</v>
      </c>
      <c r="H29" s="195" t="s">
        <v>147</v>
      </c>
      <c r="I29" s="226" t="s">
        <v>314</v>
      </c>
      <c r="J29" s="66">
        <v>1551</v>
      </c>
      <c r="K29" s="64">
        <v>9</v>
      </c>
      <c r="L29" s="67">
        <f t="shared" si="0"/>
        <v>172.33333333333334</v>
      </c>
      <c r="M29" s="226" t="s">
        <v>332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333</v>
      </c>
      <c r="E30" s="65"/>
      <c r="F30" s="226" t="s">
        <v>22</v>
      </c>
      <c r="G30" s="65" t="s">
        <v>154</v>
      </c>
      <c r="H30" s="195" t="s">
        <v>151</v>
      </c>
      <c r="I30" s="226" t="s">
        <v>314</v>
      </c>
      <c r="J30" s="66">
        <v>1624</v>
      </c>
      <c r="K30" s="64">
        <v>9</v>
      </c>
      <c r="L30" s="67">
        <f t="shared" si="0"/>
        <v>180.44444444444446</v>
      </c>
      <c r="M30" s="226" t="s">
        <v>332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333</v>
      </c>
      <c r="E31" s="65"/>
      <c r="F31" s="226" t="s">
        <v>22</v>
      </c>
      <c r="G31" s="65" t="s">
        <v>154</v>
      </c>
      <c r="H31" s="195" t="s">
        <v>148</v>
      </c>
      <c r="I31" s="226" t="s">
        <v>139</v>
      </c>
      <c r="J31" s="66">
        <v>1429</v>
      </c>
      <c r="K31" s="64">
        <v>9</v>
      </c>
      <c r="L31" s="67">
        <f t="shared" si="0"/>
        <v>158.77777777777777</v>
      </c>
      <c r="M31" s="226" t="s">
        <v>249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333</v>
      </c>
      <c r="E32" s="65"/>
      <c r="F32" s="226" t="s">
        <v>22</v>
      </c>
      <c r="G32" s="65" t="s">
        <v>154</v>
      </c>
      <c r="H32" s="195" t="s">
        <v>311</v>
      </c>
      <c r="I32" s="226" t="s">
        <v>139</v>
      </c>
      <c r="J32" s="66">
        <v>1585</v>
      </c>
      <c r="K32" s="64">
        <v>9</v>
      </c>
      <c r="L32" s="67">
        <f t="shared" si="0"/>
        <v>176.11111111111111</v>
      </c>
      <c r="M32" s="226" t="s">
        <v>249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352</v>
      </c>
      <c r="E33" s="65"/>
      <c r="F33" s="227" t="s">
        <v>22</v>
      </c>
      <c r="G33" s="65" t="s">
        <v>353</v>
      </c>
      <c r="H33" s="73" t="s">
        <v>145</v>
      </c>
      <c r="I33" s="227" t="s">
        <v>139</v>
      </c>
      <c r="J33" s="66">
        <v>1320</v>
      </c>
      <c r="K33" s="64">
        <v>8</v>
      </c>
      <c r="L33" s="67">
        <f t="shared" si="0"/>
        <v>165</v>
      </c>
      <c r="M33" s="227" t="s">
        <v>356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352</v>
      </c>
      <c r="E34" s="65"/>
      <c r="F34" s="227" t="s">
        <v>22</v>
      </c>
      <c r="G34" s="65" t="s">
        <v>353</v>
      </c>
      <c r="H34" s="73" t="s">
        <v>159</v>
      </c>
      <c r="I34" s="227" t="s">
        <v>139</v>
      </c>
      <c r="J34" s="66">
        <v>1459</v>
      </c>
      <c r="K34" s="64">
        <v>8</v>
      </c>
      <c r="L34" s="67">
        <f t="shared" si="0"/>
        <v>182.375</v>
      </c>
      <c r="M34" s="227" t="s">
        <v>356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352</v>
      </c>
      <c r="E35" s="65"/>
      <c r="F35" s="227" t="s">
        <v>22</v>
      </c>
      <c r="G35" s="65" t="s">
        <v>353</v>
      </c>
      <c r="H35" s="73" t="s">
        <v>138</v>
      </c>
      <c r="I35" s="227" t="s">
        <v>139</v>
      </c>
      <c r="J35" s="66">
        <v>2432</v>
      </c>
      <c r="K35" s="64">
        <v>14</v>
      </c>
      <c r="L35" s="67">
        <f t="shared" si="0"/>
        <v>173.71428571428572</v>
      </c>
      <c r="M35" s="229" t="s">
        <v>355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352</v>
      </c>
      <c r="E36" s="65"/>
      <c r="F36" s="227" t="s">
        <v>22</v>
      </c>
      <c r="G36" s="65" t="s">
        <v>353</v>
      </c>
      <c r="H36" s="73" t="s">
        <v>354</v>
      </c>
      <c r="I36" s="227" t="s">
        <v>139</v>
      </c>
      <c r="J36" s="66">
        <v>2316</v>
      </c>
      <c r="K36" s="64">
        <v>14</v>
      </c>
      <c r="L36" s="67">
        <f t="shared" si="0"/>
        <v>165.42857142857142</v>
      </c>
      <c r="M36" s="229" t="s">
        <v>355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368</v>
      </c>
      <c r="E37" s="65"/>
      <c r="F37" s="230" t="s">
        <v>367</v>
      </c>
      <c r="G37" s="65" t="s">
        <v>137</v>
      </c>
      <c r="H37" s="73" t="s">
        <v>138</v>
      </c>
      <c r="I37" s="230" t="s">
        <v>139</v>
      </c>
      <c r="J37" s="66">
        <v>1551</v>
      </c>
      <c r="K37" s="64">
        <v>9</v>
      </c>
      <c r="L37" s="67">
        <f t="shared" si="0"/>
        <v>172.33333333333334</v>
      </c>
      <c r="M37" s="230" t="s">
        <v>366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368</v>
      </c>
      <c r="E38" s="65"/>
      <c r="F38" s="230" t="s">
        <v>367</v>
      </c>
      <c r="G38" s="65" t="s">
        <v>137</v>
      </c>
      <c r="H38" s="195" t="s">
        <v>151</v>
      </c>
      <c r="I38" s="230" t="s">
        <v>139</v>
      </c>
      <c r="J38" s="66">
        <v>1585</v>
      </c>
      <c r="K38" s="64">
        <v>9</v>
      </c>
      <c r="L38" s="67">
        <f t="shared" si="0"/>
        <v>176.11111111111111</v>
      </c>
      <c r="M38" s="230" t="s">
        <v>366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368</v>
      </c>
      <c r="E39" s="65"/>
      <c r="F39" s="230" t="s">
        <v>367</v>
      </c>
      <c r="G39" s="65" t="s">
        <v>137</v>
      </c>
      <c r="H39" s="195" t="s">
        <v>146</v>
      </c>
      <c r="I39" s="230"/>
      <c r="J39" s="66">
        <v>1383</v>
      </c>
      <c r="K39" s="64">
        <v>9</v>
      </c>
      <c r="L39" s="67">
        <f t="shared" si="0"/>
        <v>153.66666666666666</v>
      </c>
      <c r="M39" s="230" t="s">
        <v>364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368</v>
      </c>
      <c r="E40" s="65"/>
      <c r="F40" s="230" t="s">
        <v>367</v>
      </c>
      <c r="G40" s="65" t="s">
        <v>137</v>
      </c>
      <c r="H40" s="195" t="s">
        <v>141</v>
      </c>
      <c r="I40" s="230"/>
      <c r="J40" s="66">
        <v>1551</v>
      </c>
      <c r="K40" s="64">
        <v>9</v>
      </c>
      <c r="L40" s="67">
        <f t="shared" si="0"/>
        <v>172.33333333333334</v>
      </c>
      <c r="M40" s="230" t="s">
        <v>365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368</v>
      </c>
      <c r="E41" s="65"/>
      <c r="F41" s="230" t="s">
        <v>367</v>
      </c>
      <c r="G41" s="65" t="s">
        <v>137</v>
      </c>
      <c r="H41" s="73" t="s">
        <v>354</v>
      </c>
      <c r="I41" s="230"/>
      <c r="J41" s="66">
        <v>3384</v>
      </c>
      <c r="K41" s="64">
        <v>18</v>
      </c>
      <c r="L41" s="67">
        <f t="shared" si="0"/>
        <v>188</v>
      </c>
      <c r="M41" s="230" t="s">
        <v>369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372</v>
      </c>
      <c r="E42" s="65"/>
      <c r="F42" s="231" t="s">
        <v>371</v>
      </c>
      <c r="G42" s="65" t="s">
        <v>262</v>
      </c>
      <c r="H42" s="73" t="s">
        <v>354</v>
      </c>
      <c r="I42" s="231"/>
      <c r="J42" s="66">
        <v>2052</v>
      </c>
      <c r="K42" s="64">
        <v>11</v>
      </c>
      <c r="L42" s="67">
        <f t="shared" si="0"/>
        <v>186.54545454545453</v>
      </c>
      <c r="M42" s="231" t="s">
        <v>332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372</v>
      </c>
      <c r="E43" s="65"/>
      <c r="F43" s="231" t="s">
        <v>371</v>
      </c>
      <c r="G43" s="65" t="s">
        <v>262</v>
      </c>
      <c r="H43" s="73" t="s">
        <v>138</v>
      </c>
      <c r="I43" s="231"/>
      <c r="J43" s="66">
        <v>1910</v>
      </c>
      <c r="K43" s="64">
        <v>11</v>
      </c>
      <c r="L43" s="67">
        <f t="shared" si="0"/>
        <v>173.63636363636363</v>
      </c>
      <c r="M43" s="231" t="s">
        <v>332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372</v>
      </c>
      <c r="E44" s="65"/>
      <c r="F44" s="231" t="s">
        <v>371</v>
      </c>
      <c r="G44" s="65" t="s">
        <v>262</v>
      </c>
      <c r="H44" s="195" t="s">
        <v>311</v>
      </c>
      <c r="I44" s="231"/>
      <c r="J44" s="66">
        <v>761</v>
      </c>
      <c r="K44" s="64">
        <v>5</v>
      </c>
      <c r="L44" s="67">
        <f t="shared" si="0"/>
        <v>152.19999999999999</v>
      </c>
      <c r="M44" s="231" t="s">
        <v>332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372</v>
      </c>
      <c r="E45" s="65"/>
      <c r="F45" s="231" t="s">
        <v>371</v>
      </c>
      <c r="G45" s="65" t="s">
        <v>262</v>
      </c>
      <c r="H45" s="73" t="s">
        <v>373</v>
      </c>
      <c r="I45" s="231"/>
      <c r="J45" s="66">
        <v>936</v>
      </c>
      <c r="K45" s="64">
        <v>6</v>
      </c>
      <c r="L45" s="67">
        <f t="shared" si="0"/>
        <v>156</v>
      </c>
      <c r="M45" s="231" t="s">
        <v>332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372</v>
      </c>
      <c r="E46" s="65"/>
      <c r="F46" s="231" t="s">
        <v>371</v>
      </c>
      <c r="G46" s="65" t="s">
        <v>262</v>
      </c>
      <c r="H46" s="73" t="s">
        <v>142</v>
      </c>
      <c r="I46" s="231"/>
      <c r="J46" s="66">
        <v>1930</v>
      </c>
      <c r="K46" s="64">
        <v>11</v>
      </c>
      <c r="L46" s="67">
        <f t="shared" si="0"/>
        <v>175.45454545454547</v>
      </c>
      <c r="M46" s="231" t="s">
        <v>332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380</v>
      </c>
      <c r="E47" s="65"/>
      <c r="F47" s="231" t="s">
        <v>371</v>
      </c>
      <c r="G47" s="65" t="s">
        <v>353</v>
      </c>
      <c r="H47" s="195" t="s">
        <v>148</v>
      </c>
      <c r="I47" s="231"/>
      <c r="J47" s="66">
        <v>1142</v>
      </c>
      <c r="K47" s="64">
        <v>7</v>
      </c>
      <c r="L47" s="67">
        <f t="shared" si="0"/>
        <v>163.14285714285714</v>
      </c>
      <c r="M47" s="229" t="s">
        <v>355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380</v>
      </c>
      <c r="E48" s="65"/>
      <c r="F48" s="231" t="s">
        <v>371</v>
      </c>
      <c r="G48" s="65" t="s">
        <v>353</v>
      </c>
      <c r="H48" s="73" t="s">
        <v>158</v>
      </c>
      <c r="I48" s="231"/>
      <c r="J48" s="66">
        <v>1117</v>
      </c>
      <c r="K48" s="64">
        <v>7</v>
      </c>
      <c r="L48" s="67">
        <f t="shared" si="0"/>
        <v>159.57142857142858</v>
      </c>
      <c r="M48" s="229" t="s">
        <v>355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380</v>
      </c>
      <c r="E49" s="65"/>
      <c r="F49" s="231" t="s">
        <v>371</v>
      </c>
      <c r="G49" s="65" t="s">
        <v>353</v>
      </c>
      <c r="H49" s="73" t="s">
        <v>379</v>
      </c>
      <c r="I49" s="231"/>
      <c r="J49" s="66">
        <v>1136</v>
      </c>
      <c r="K49" s="64">
        <v>7</v>
      </c>
      <c r="L49" s="67">
        <f t="shared" si="0"/>
        <v>162.28571428571428</v>
      </c>
      <c r="M49" s="229" t="s">
        <v>355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380</v>
      </c>
      <c r="E50" s="65"/>
      <c r="F50" s="231" t="s">
        <v>371</v>
      </c>
      <c r="G50" s="65" t="s">
        <v>353</v>
      </c>
      <c r="H50" s="195" t="s">
        <v>146</v>
      </c>
      <c r="I50" s="231"/>
      <c r="J50" s="66">
        <v>1073</v>
      </c>
      <c r="K50" s="64">
        <v>7</v>
      </c>
      <c r="L50" s="67">
        <f t="shared" si="0"/>
        <v>153.28571428571428</v>
      </c>
      <c r="M50" s="229" t="s">
        <v>355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405</v>
      </c>
      <c r="E51" s="65"/>
      <c r="F51" s="239" t="s">
        <v>371</v>
      </c>
      <c r="G51" s="65" t="s">
        <v>327</v>
      </c>
      <c r="H51" s="195" t="s">
        <v>312</v>
      </c>
      <c r="I51" s="239"/>
      <c r="J51" s="66">
        <v>1152</v>
      </c>
      <c r="K51" s="64">
        <v>6</v>
      </c>
      <c r="L51" s="67">
        <f t="shared" si="0"/>
        <v>192</v>
      </c>
      <c r="M51" s="239" t="s">
        <v>406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405</v>
      </c>
      <c r="E52" s="65"/>
      <c r="F52" s="239" t="s">
        <v>371</v>
      </c>
      <c r="G52" s="65" t="s">
        <v>327</v>
      </c>
      <c r="H52" s="195" t="s">
        <v>151</v>
      </c>
      <c r="I52" s="239"/>
      <c r="J52" s="66">
        <v>1113</v>
      </c>
      <c r="K52" s="64">
        <v>6</v>
      </c>
      <c r="L52" s="67">
        <f t="shared" si="0"/>
        <v>185.5</v>
      </c>
      <c r="M52" s="239" t="s">
        <v>406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36" t="s">
        <v>322</v>
      </c>
      <c r="G53" s="65" t="s">
        <v>391</v>
      </c>
      <c r="H53" s="73" t="s">
        <v>138</v>
      </c>
      <c r="I53" s="236"/>
      <c r="J53" s="66">
        <v>3205</v>
      </c>
      <c r="K53" s="64">
        <v>18</v>
      </c>
      <c r="L53" s="67">
        <f t="shared" si="0"/>
        <v>178.05555555555554</v>
      </c>
      <c r="M53" s="236" t="s">
        <v>392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403</v>
      </c>
      <c r="E54" s="65"/>
      <c r="F54" s="238" t="s">
        <v>400</v>
      </c>
      <c r="G54" s="65" t="s">
        <v>154</v>
      </c>
      <c r="H54" s="73" t="s">
        <v>401</v>
      </c>
      <c r="I54" s="238"/>
      <c r="J54" s="66">
        <v>881</v>
      </c>
      <c r="K54" s="64">
        <v>8</v>
      </c>
      <c r="L54" s="67">
        <f t="shared" si="0"/>
        <v>110.125</v>
      </c>
      <c r="M54" s="238" t="s">
        <v>402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411</v>
      </c>
      <c r="E55" s="65"/>
      <c r="F55" s="240" t="s">
        <v>412</v>
      </c>
      <c r="G55" s="65" t="s">
        <v>154</v>
      </c>
      <c r="H55" s="73" t="s">
        <v>373</v>
      </c>
      <c r="I55" s="240"/>
      <c r="J55" s="66">
        <v>1782</v>
      </c>
      <c r="K55" s="64">
        <v>11</v>
      </c>
      <c r="L55" s="67">
        <f t="shared" si="0"/>
        <v>162</v>
      </c>
      <c r="M55" s="240" t="s">
        <v>413</v>
      </c>
    </row>
    <row r="56" spans="1:13" x14ac:dyDescent="0.25">
      <c r="A56" s="53"/>
      <c r="B56" s="53"/>
      <c r="C56" s="53"/>
      <c r="D56" s="33"/>
      <c r="E56" s="33"/>
      <c r="F56" s="55"/>
      <c r="G56" s="60"/>
      <c r="H56" s="72">
        <f>COUNTA(H7:H55)</f>
        <v>49</v>
      </c>
      <c r="I56" s="72"/>
      <c r="J56" s="162">
        <f>SUBTOTAL(9,J7:J55)</f>
        <v>80206</v>
      </c>
      <c r="K56" s="82">
        <f>SUBTOTAL(9,K7:K55)</f>
        <v>468</v>
      </c>
      <c r="L56" s="163">
        <f t="shared" ref="L56" si="1">J56/K56</f>
        <v>171.38034188034189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topLeftCell="A23" workbookViewId="0">
      <selection activeCell="J39" sqref="J39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44" t="s">
        <v>307</v>
      </c>
      <c r="B2" s="245"/>
      <c r="C2" s="245"/>
      <c r="D2" s="245"/>
      <c r="E2" s="245"/>
      <c r="F2" s="245"/>
      <c r="G2" s="245"/>
      <c r="H2" s="245"/>
      <c r="I2" s="246"/>
    </row>
    <row r="4" spans="1:10" x14ac:dyDescent="0.25">
      <c r="J4" s="64" t="s">
        <v>164</v>
      </c>
    </row>
    <row r="5" spans="1:10" ht="15.75" x14ac:dyDescent="0.25">
      <c r="A5" s="74" t="s">
        <v>360</v>
      </c>
    </row>
    <row r="6" spans="1:10" x14ac:dyDescent="0.25">
      <c r="A6" s="65" t="s">
        <v>351</v>
      </c>
      <c r="C6" s="228" t="s">
        <v>346</v>
      </c>
      <c r="D6" s="65" t="s">
        <v>345</v>
      </c>
      <c r="J6" s="53">
        <v>2</v>
      </c>
    </row>
    <row r="7" spans="1:10" x14ac:dyDescent="0.25">
      <c r="A7" s="65" t="s">
        <v>361</v>
      </c>
      <c r="B7" s="80"/>
      <c r="C7" s="64" t="s">
        <v>353</v>
      </c>
      <c r="D7" s="68" t="s">
        <v>362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296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4</v>
      </c>
    </row>
    <row r="11" spans="1:10" ht="15.75" x14ac:dyDescent="0.25">
      <c r="A11" s="74" t="s">
        <v>293</v>
      </c>
      <c r="D11" s="80"/>
      <c r="J11" s="64"/>
    </row>
    <row r="12" spans="1:10" x14ac:dyDescent="0.25">
      <c r="D12" s="80"/>
      <c r="J12" s="64"/>
    </row>
    <row r="13" spans="1:10" x14ac:dyDescent="0.25">
      <c r="A13" s="183" t="s">
        <v>294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238</v>
      </c>
      <c r="D16" s="55"/>
      <c r="E16" s="33"/>
      <c r="J16" s="64"/>
    </row>
    <row r="17" spans="1:10" ht="15.75" x14ac:dyDescent="0.25">
      <c r="A17" s="56" t="s">
        <v>240</v>
      </c>
      <c r="C17" s="53" t="s">
        <v>154</v>
      </c>
      <c r="D17" s="68" t="s">
        <v>319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281</v>
      </c>
      <c r="B20" s="33"/>
      <c r="D20" s="33"/>
      <c r="F20" s="33"/>
      <c r="J20" s="64"/>
    </row>
    <row r="21" spans="1:10" x14ac:dyDescent="0.25">
      <c r="A21" s="249"/>
      <c r="B21" s="249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237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414</v>
      </c>
      <c r="J26" s="53"/>
    </row>
    <row r="27" spans="1:10" x14ac:dyDescent="0.25">
      <c r="J27" s="53"/>
    </row>
    <row r="28" spans="1:10" x14ac:dyDescent="0.25">
      <c r="A28" s="214" t="s">
        <v>249</v>
      </c>
      <c r="B28" s="84"/>
      <c r="C28" s="168"/>
      <c r="D28" s="68"/>
      <c r="E28" s="73"/>
      <c r="F28" s="65"/>
      <c r="G28" s="65"/>
      <c r="H28" s="65"/>
      <c r="I28" s="65"/>
      <c r="J28" s="64"/>
    </row>
    <row r="29" spans="1:10" x14ac:dyDescent="0.25">
      <c r="A29" s="169" t="s">
        <v>289</v>
      </c>
      <c r="B29" s="84"/>
      <c r="C29" s="53" t="s">
        <v>154</v>
      </c>
      <c r="D29" s="68" t="s">
        <v>320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290</v>
      </c>
      <c r="B30" s="84"/>
      <c r="C30" s="53" t="s">
        <v>154</v>
      </c>
      <c r="D30" s="68" t="s">
        <v>348</v>
      </c>
      <c r="E30" s="73"/>
      <c r="F30" s="65"/>
      <c r="G30" s="65"/>
      <c r="H30" s="65"/>
      <c r="I30" s="65"/>
      <c r="J30" s="64">
        <v>2</v>
      </c>
    </row>
    <row r="31" spans="1:10" x14ac:dyDescent="0.25">
      <c r="A31" s="84" t="s">
        <v>290</v>
      </c>
      <c r="C31" s="53" t="s">
        <v>154</v>
      </c>
      <c r="D31" s="65" t="s">
        <v>347</v>
      </c>
      <c r="E31" s="73"/>
      <c r="F31" s="65"/>
      <c r="G31" s="65"/>
      <c r="H31" s="65"/>
      <c r="I31" s="65"/>
      <c r="J31" s="64">
        <v>2</v>
      </c>
    </row>
    <row r="32" spans="1:10" x14ac:dyDescent="0.25">
      <c r="A32" s="65" t="s">
        <v>405</v>
      </c>
      <c r="B32" s="84"/>
      <c r="C32" s="64" t="s">
        <v>346</v>
      </c>
      <c r="D32" s="68" t="s">
        <v>410</v>
      </c>
      <c r="E32" s="73"/>
      <c r="F32" s="65"/>
      <c r="G32" s="65"/>
      <c r="H32" s="65"/>
      <c r="I32" s="65"/>
      <c r="J32" s="103">
        <v>2</v>
      </c>
    </row>
    <row r="33" spans="1:10" x14ac:dyDescent="0.25">
      <c r="C33" s="53"/>
      <c r="E33" s="73"/>
      <c r="F33" s="65"/>
      <c r="G33" s="65"/>
      <c r="H33" s="65"/>
      <c r="I33" s="65"/>
      <c r="J33" s="82">
        <f>SUM(J28:J32)</f>
        <v>8</v>
      </c>
    </row>
    <row r="34" spans="1:10" x14ac:dyDescent="0.25">
      <c r="A34" s="174"/>
      <c r="B34" s="84"/>
      <c r="C34" s="227"/>
      <c r="D34" s="173"/>
      <c r="E34" s="73"/>
      <c r="F34" s="65"/>
      <c r="G34" s="65"/>
      <c r="H34" s="65"/>
      <c r="I34" s="65"/>
      <c r="J34" s="103"/>
    </row>
    <row r="35" spans="1:10" x14ac:dyDescent="0.25">
      <c r="A35" s="214" t="s">
        <v>246</v>
      </c>
      <c r="B35" s="84"/>
      <c r="C35" s="227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349</v>
      </c>
      <c r="B36" s="84"/>
      <c r="C36" s="64" t="s">
        <v>346</v>
      </c>
      <c r="D36" s="68" t="s">
        <v>350</v>
      </c>
      <c r="E36" s="73"/>
      <c r="F36" s="65"/>
      <c r="G36" s="65"/>
      <c r="H36" s="65"/>
      <c r="I36" s="65"/>
      <c r="J36" s="64"/>
    </row>
    <row r="37" spans="1:10" x14ac:dyDescent="0.25">
      <c r="A37" s="84" t="s">
        <v>415</v>
      </c>
      <c r="B37" s="84"/>
      <c r="C37" s="53" t="s">
        <v>154</v>
      </c>
      <c r="D37" s="68" t="s">
        <v>416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188"/>
      <c r="B38" s="84"/>
      <c r="C38" s="64"/>
      <c r="D38" s="68"/>
      <c r="E38" s="68"/>
      <c r="F38" s="65"/>
      <c r="G38" s="65"/>
      <c r="H38" s="65"/>
      <c r="I38" s="65"/>
      <c r="J38" s="64">
        <v>1</v>
      </c>
    </row>
    <row r="39" spans="1:10" x14ac:dyDescent="0.25">
      <c r="A39" s="64"/>
      <c r="B39" s="65"/>
      <c r="C39" s="65"/>
      <c r="D39" s="65"/>
      <c r="E39" s="65"/>
      <c r="F39" s="65"/>
      <c r="G39" s="65"/>
      <c r="H39" s="65"/>
      <c r="I39" s="65"/>
      <c r="J39" s="82">
        <f>SUM(J35:J38)</f>
        <v>3</v>
      </c>
    </row>
    <row r="40" spans="1:10" ht="15.75" x14ac:dyDescent="0.25">
      <c r="A40" s="74" t="s">
        <v>182</v>
      </c>
      <c r="J40" s="53"/>
    </row>
    <row r="41" spans="1:10" x14ac:dyDescent="0.25">
      <c r="A41" s="53"/>
      <c r="J41" s="53"/>
    </row>
    <row r="42" spans="1:10" ht="15.75" x14ac:dyDescent="0.25">
      <c r="A42" s="74" t="s">
        <v>183</v>
      </c>
      <c r="J42" s="53"/>
    </row>
    <row r="43" spans="1:10" ht="15.75" x14ac:dyDescent="0.25">
      <c r="A43" s="74"/>
      <c r="J43" s="53"/>
    </row>
    <row r="44" spans="1:10" x14ac:dyDescent="0.25">
      <c r="A44" s="72" t="s">
        <v>301</v>
      </c>
      <c r="B44" s="84"/>
      <c r="C44" s="64"/>
      <c r="D44" s="68"/>
      <c r="E44" s="73"/>
      <c r="F44" s="80"/>
      <c r="G44" s="80"/>
      <c r="H44" s="80"/>
      <c r="I44" s="80"/>
      <c r="J44" s="64"/>
    </row>
    <row r="45" spans="1:10" x14ac:dyDescent="0.25">
      <c r="A45" s="72"/>
      <c r="B45" s="84"/>
      <c r="C45" s="80"/>
      <c r="D45" s="80"/>
      <c r="E45" s="80"/>
      <c r="F45" s="80"/>
      <c r="G45" s="80"/>
      <c r="H45" s="80"/>
      <c r="I45" s="80"/>
      <c r="J45" s="82">
        <f>SUM(J44:J44)</f>
        <v>0</v>
      </c>
    </row>
    <row r="46" spans="1:10" ht="15.75" x14ac:dyDescent="0.25">
      <c r="A46" s="74" t="s">
        <v>184</v>
      </c>
      <c r="J46" s="53"/>
    </row>
    <row r="47" spans="1:10" x14ac:dyDescent="0.25">
      <c r="J47" s="53"/>
    </row>
    <row r="48" spans="1:10" x14ac:dyDescent="0.25">
      <c r="A48" s="72" t="s">
        <v>263</v>
      </c>
      <c r="B48" s="189" t="s">
        <v>262</v>
      </c>
      <c r="C48" s="233" t="s">
        <v>388</v>
      </c>
      <c r="D48" s="84" t="s">
        <v>389</v>
      </c>
      <c r="E48" s="73"/>
      <c r="F48" s="80"/>
      <c r="G48" s="80"/>
      <c r="J48" s="53"/>
    </row>
    <row r="49" spans="1:10" x14ac:dyDescent="0.25">
      <c r="A49" s="178" t="s">
        <v>264</v>
      </c>
      <c r="B49" s="189" t="s">
        <v>353</v>
      </c>
      <c r="C49" s="229" t="s">
        <v>387</v>
      </c>
      <c r="D49" s="68" t="s">
        <v>390</v>
      </c>
      <c r="E49" s="73"/>
      <c r="F49" s="80"/>
      <c r="G49" s="80"/>
      <c r="J49" s="53">
        <v>4</v>
      </c>
    </row>
    <row r="50" spans="1:10" x14ac:dyDescent="0.25">
      <c r="A50" s="178" t="s">
        <v>265</v>
      </c>
      <c r="B50" s="179" t="s">
        <v>137</v>
      </c>
      <c r="C50" s="179"/>
      <c r="D50" s="68"/>
      <c r="E50" s="73"/>
      <c r="F50" s="80"/>
      <c r="G50" s="80"/>
      <c r="J50" s="53"/>
    </row>
    <row r="51" spans="1:10" x14ac:dyDescent="0.25">
      <c r="A51" s="178" t="s">
        <v>266</v>
      </c>
      <c r="B51" s="64" t="s">
        <v>254</v>
      </c>
      <c r="C51" s="180"/>
      <c r="D51" s="68"/>
      <c r="E51" s="73"/>
      <c r="F51" s="80"/>
      <c r="G51" s="80"/>
      <c r="J51" s="53"/>
    </row>
    <row r="52" spans="1:10" x14ac:dyDescent="0.25">
      <c r="A52" s="178" t="s">
        <v>266</v>
      </c>
      <c r="B52" s="64" t="s">
        <v>254</v>
      </c>
      <c r="C52" s="180"/>
      <c r="D52" s="68"/>
      <c r="E52" s="73"/>
      <c r="F52" s="80"/>
      <c r="G52" s="80"/>
      <c r="J52" s="53"/>
    </row>
    <row r="53" spans="1:10" x14ac:dyDescent="0.25">
      <c r="A53" s="178" t="s">
        <v>267</v>
      </c>
      <c r="B53" s="181" t="s">
        <v>248</v>
      </c>
      <c r="C53" s="179"/>
      <c r="D53" s="68"/>
      <c r="J53" s="53"/>
    </row>
    <row r="54" spans="1:10" x14ac:dyDescent="0.25">
      <c r="A54" s="178"/>
      <c r="J54" s="63">
        <f>SUM(J48:J53)</f>
        <v>4</v>
      </c>
    </row>
    <row r="55" spans="1:10" ht="15.75" x14ac:dyDescent="0.25">
      <c r="A55" s="74" t="s">
        <v>185</v>
      </c>
      <c r="J55" s="53"/>
    </row>
    <row r="56" spans="1:10" ht="15.75" x14ac:dyDescent="0.25">
      <c r="A56" s="74"/>
      <c r="J56" s="53"/>
    </row>
    <row r="57" spans="1:10" x14ac:dyDescent="0.25">
      <c r="A57" s="175" t="s">
        <v>253</v>
      </c>
      <c r="J57" s="53"/>
    </row>
    <row r="58" spans="1:10" x14ac:dyDescent="0.25">
      <c r="A58" s="73"/>
      <c r="B58" s="64"/>
      <c r="C58" s="64"/>
      <c r="D58" s="65"/>
      <c r="J58" s="64"/>
    </row>
    <row r="59" spans="1:10" ht="15.75" x14ac:dyDescent="0.25">
      <c r="A59" s="74"/>
      <c r="J59" s="82">
        <f>SUM(J58:J58)</f>
        <v>0</v>
      </c>
    </row>
    <row r="60" spans="1:10" x14ac:dyDescent="0.25">
      <c r="A60" s="76" t="s">
        <v>186</v>
      </c>
      <c r="J60" s="53"/>
    </row>
    <row r="61" spans="1:10" x14ac:dyDescent="0.25">
      <c r="A61" s="76"/>
      <c r="J61" s="53"/>
    </row>
    <row r="62" spans="1:10" x14ac:dyDescent="0.25">
      <c r="A62" s="76" t="s">
        <v>187</v>
      </c>
      <c r="J62" s="53"/>
    </row>
    <row r="63" spans="1:10" x14ac:dyDescent="0.25">
      <c r="A63" s="76"/>
      <c r="B63" s="76" t="s">
        <v>188</v>
      </c>
      <c r="J63" s="53"/>
    </row>
    <row r="64" spans="1:10" x14ac:dyDescent="0.25">
      <c r="A64" s="33"/>
      <c r="B64" s="33"/>
      <c r="C64" s="33"/>
      <c r="E64" s="33"/>
      <c r="F64" s="33"/>
      <c r="G64" s="33"/>
      <c r="J64" s="53"/>
    </row>
    <row r="65" spans="1:10" x14ac:dyDescent="0.25">
      <c r="B65" s="77" t="s">
        <v>189</v>
      </c>
      <c r="C65" s="33"/>
      <c r="E65" s="33"/>
      <c r="F65" s="33"/>
      <c r="G65" s="33"/>
      <c r="J65" s="53"/>
    </row>
    <row r="66" spans="1:10" x14ac:dyDescent="0.25">
      <c r="A66" s="187"/>
      <c r="B66" s="186"/>
      <c r="C66" s="190"/>
      <c r="D66" s="68"/>
      <c r="E66" s="33"/>
      <c r="F66" s="33"/>
      <c r="G66" s="33"/>
      <c r="J66" s="53"/>
    </row>
    <row r="67" spans="1:10" x14ac:dyDescent="0.25">
      <c r="A67" s="194"/>
      <c r="B67" s="193"/>
      <c r="C67" s="193"/>
      <c r="D67" s="68"/>
      <c r="E67" s="73"/>
      <c r="F67" s="73"/>
      <c r="G67" s="73"/>
      <c r="H67" s="80"/>
      <c r="I67" s="80"/>
      <c r="J67" s="64"/>
    </row>
    <row r="68" spans="1:10" x14ac:dyDescent="0.25">
      <c r="A68" s="212"/>
      <c r="B68" s="211"/>
      <c r="C68" s="211"/>
      <c r="D68" s="68"/>
      <c r="E68" s="73"/>
      <c r="F68" s="73"/>
      <c r="G68" s="73"/>
      <c r="H68" s="80"/>
      <c r="I68" s="80"/>
      <c r="J68" s="64"/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2">
        <f>SUM(J64:J68)</f>
        <v>0</v>
      </c>
    </row>
    <row r="70" spans="1:10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103"/>
    </row>
    <row r="71" spans="1:10" x14ac:dyDescent="0.25">
      <c r="A71" s="76" t="s">
        <v>282</v>
      </c>
    </row>
    <row r="72" spans="1:10" x14ac:dyDescent="0.25">
      <c r="A72" s="76"/>
      <c r="I72" s="64" t="s">
        <v>195</v>
      </c>
      <c r="J72" s="64">
        <f>J10+J13+J19+J22+J33+J39+J45+J54+J59+J69</f>
        <v>22</v>
      </c>
    </row>
    <row r="73" spans="1:10" x14ac:dyDescent="0.25">
      <c r="B73" s="247" t="s">
        <v>191</v>
      </c>
      <c r="C73" s="247"/>
      <c r="E73" s="248" t="s">
        <v>192</v>
      </c>
      <c r="F73" s="248"/>
    </row>
    <row r="74" spans="1:10" x14ac:dyDescent="0.25">
      <c r="B74" s="53"/>
      <c r="C74" s="33"/>
      <c r="E74" s="53"/>
      <c r="F74" s="33"/>
    </row>
    <row r="75" spans="1:10" x14ac:dyDescent="0.25">
      <c r="B75" s="53"/>
      <c r="C75" s="33"/>
      <c r="E75" s="78"/>
      <c r="F75" s="33"/>
    </row>
    <row r="76" spans="1:10" x14ac:dyDescent="0.25">
      <c r="A76" s="76" t="s">
        <v>194</v>
      </c>
      <c r="B76" s="53"/>
      <c r="C76" s="33"/>
      <c r="E76" s="79"/>
    </row>
    <row r="78" spans="1:10" x14ac:dyDescent="0.25">
      <c r="B78" s="243"/>
      <c r="C78" s="243"/>
      <c r="D78" s="64"/>
      <c r="E78" s="65"/>
      <c r="F78" s="53"/>
    </row>
    <row r="79" spans="1:10" x14ac:dyDescent="0.25">
      <c r="B79" s="243"/>
      <c r="C79" s="243"/>
      <c r="D79" s="64"/>
      <c r="E79" s="65"/>
      <c r="F79" s="53"/>
    </row>
    <row r="80" spans="1:10" x14ac:dyDescent="0.25">
      <c r="B80" s="243"/>
      <c r="C80" s="243"/>
      <c r="D80" s="64"/>
      <c r="E80" s="65"/>
    </row>
    <row r="81" spans="2:5" x14ac:dyDescent="0.25">
      <c r="B81" s="243"/>
      <c r="C81" s="243"/>
      <c r="D81" s="64"/>
      <c r="E81" s="65"/>
    </row>
    <row r="82" spans="2:5" x14ac:dyDescent="0.25">
      <c r="B82" s="243"/>
      <c r="C82" s="243"/>
      <c r="D82" s="64"/>
    </row>
    <row r="83" spans="2:5" x14ac:dyDescent="0.25">
      <c r="B83" s="243"/>
      <c r="C83" s="243"/>
      <c r="D83" s="64"/>
    </row>
  </sheetData>
  <mergeCells count="10">
    <mergeCell ref="A2:I2"/>
    <mergeCell ref="B73:C73"/>
    <mergeCell ref="E73:F73"/>
    <mergeCell ref="A21:B21"/>
    <mergeCell ref="B78:C78"/>
    <mergeCell ref="B80:C80"/>
    <mergeCell ref="B81:C81"/>
    <mergeCell ref="B82:C82"/>
    <mergeCell ref="B83:C83"/>
    <mergeCell ref="B79:C7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9" workbookViewId="0">
      <selection activeCell="B57" sqref="B57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44" t="s">
        <v>308</v>
      </c>
      <c r="C2" s="245"/>
      <c r="D2" s="245"/>
      <c r="E2" s="245"/>
      <c r="F2" s="245"/>
      <c r="G2" s="245"/>
      <c r="H2" s="245"/>
      <c r="I2" s="245"/>
      <c r="J2" s="245"/>
    </row>
    <row r="4" spans="2:10" x14ac:dyDescent="0.25">
      <c r="C4" s="87" t="s">
        <v>196</v>
      </c>
      <c r="D4" s="63" t="s">
        <v>156</v>
      </c>
      <c r="E4" s="63" t="s">
        <v>157</v>
      </c>
      <c r="F4" s="63" t="s">
        <v>197</v>
      </c>
      <c r="G4" s="63" t="s">
        <v>198</v>
      </c>
      <c r="H4" s="63" t="s">
        <v>247</v>
      </c>
      <c r="I4" s="63" t="s">
        <v>199</v>
      </c>
      <c r="J4" s="3" t="s">
        <v>12</v>
      </c>
    </row>
    <row r="5" spans="2:10" x14ac:dyDescent="0.25">
      <c r="C5" s="88" t="s">
        <v>200</v>
      </c>
      <c r="D5" s="89"/>
      <c r="E5" s="89"/>
      <c r="F5" s="89" t="s">
        <v>201</v>
      </c>
      <c r="G5" s="89" t="s">
        <v>202</v>
      </c>
      <c r="H5" s="89"/>
      <c r="I5" s="89" t="s">
        <v>203</v>
      </c>
      <c r="J5" s="11" t="s">
        <v>204</v>
      </c>
    </row>
    <row r="7" spans="2:10" x14ac:dyDescent="0.25">
      <c r="B7" s="73" t="s">
        <v>277</v>
      </c>
      <c r="C7" s="80"/>
      <c r="D7" s="80"/>
      <c r="E7" s="80"/>
      <c r="F7" s="80"/>
      <c r="G7" s="80"/>
      <c r="H7" s="80"/>
    </row>
    <row r="8" spans="2:10" x14ac:dyDescent="0.25">
      <c r="C8" s="95"/>
      <c r="D8" s="170"/>
      <c r="E8" s="94"/>
      <c r="F8" s="171"/>
      <c r="G8" s="93"/>
      <c r="H8" s="176"/>
      <c r="I8" s="92"/>
      <c r="J8" s="90"/>
    </row>
    <row r="9" spans="2:10" x14ac:dyDescent="0.25">
      <c r="C9" s="91"/>
      <c r="D9" s="91"/>
      <c r="E9" s="91"/>
      <c r="F9" s="91"/>
      <c r="G9" s="91"/>
      <c r="H9" s="191"/>
    </row>
    <row r="10" spans="2:10" x14ac:dyDescent="0.25">
      <c r="B10" s="73" t="s">
        <v>291</v>
      </c>
      <c r="C10" s="95">
        <v>1</v>
      </c>
      <c r="D10" s="170">
        <v>1</v>
      </c>
      <c r="E10" s="91"/>
      <c r="F10" s="171">
        <v>1</v>
      </c>
      <c r="G10" s="91"/>
      <c r="H10" s="91"/>
      <c r="I10" s="91"/>
      <c r="J10" s="90">
        <f t="shared" ref="J10:J25" si="0">C10+D10+E10+F10+G10+H10+I10</f>
        <v>3</v>
      </c>
    </row>
    <row r="11" spans="2:10" x14ac:dyDescent="0.25">
      <c r="B11" s="73" t="s">
        <v>176</v>
      </c>
      <c r="C11" s="91"/>
      <c r="D11" s="170">
        <v>1</v>
      </c>
      <c r="E11" s="91"/>
      <c r="F11" s="171">
        <v>1</v>
      </c>
      <c r="G11" s="91"/>
      <c r="H11" s="191"/>
      <c r="I11" s="167"/>
      <c r="J11" s="90">
        <f t="shared" si="0"/>
        <v>2</v>
      </c>
    </row>
    <row r="12" spans="2:10" x14ac:dyDescent="0.25">
      <c r="B12" s="73" t="s">
        <v>208</v>
      </c>
      <c r="C12" s="91"/>
      <c r="D12" s="170">
        <v>1</v>
      </c>
      <c r="E12" s="94">
        <v>1</v>
      </c>
      <c r="F12" s="91"/>
      <c r="G12" s="91"/>
      <c r="H12" s="91"/>
      <c r="I12" s="91"/>
      <c r="J12" s="90">
        <f t="shared" si="0"/>
        <v>2</v>
      </c>
    </row>
    <row r="13" spans="2:10" x14ac:dyDescent="0.25">
      <c r="B13" s="73" t="s">
        <v>178</v>
      </c>
      <c r="C13" s="91"/>
      <c r="D13" s="170">
        <v>2</v>
      </c>
      <c r="E13" s="91"/>
      <c r="F13" s="91"/>
      <c r="G13" s="91"/>
      <c r="H13" s="91"/>
      <c r="I13" s="91"/>
      <c r="J13" s="90">
        <f t="shared" si="0"/>
        <v>2</v>
      </c>
    </row>
    <row r="14" spans="2:10" x14ac:dyDescent="0.25">
      <c r="B14" s="65" t="s">
        <v>172</v>
      </c>
      <c r="C14" s="91"/>
      <c r="D14" s="170">
        <v>2</v>
      </c>
      <c r="E14" s="91"/>
      <c r="F14" s="91"/>
      <c r="G14" s="91"/>
      <c r="H14" s="91"/>
      <c r="I14" s="91"/>
      <c r="J14" s="90">
        <f t="shared" si="0"/>
        <v>2</v>
      </c>
    </row>
    <row r="15" spans="2:10" x14ac:dyDescent="0.25">
      <c r="B15" s="73" t="s">
        <v>179</v>
      </c>
      <c r="C15" s="95">
        <v>1</v>
      </c>
      <c r="D15" s="91"/>
      <c r="E15" s="91"/>
      <c r="F15" s="91"/>
      <c r="G15" s="91"/>
      <c r="H15" s="91"/>
      <c r="I15" s="91"/>
      <c r="J15" s="90">
        <f t="shared" si="0"/>
        <v>1</v>
      </c>
    </row>
    <row r="16" spans="2:10" x14ac:dyDescent="0.25">
      <c r="B16" s="73" t="s">
        <v>181</v>
      </c>
      <c r="C16" s="95">
        <v>1</v>
      </c>
      <c r="D16" s="91"/>
      <c r="E16" s="91"/>
      <c r="F16" s="91"/>
      <c r="G16" s="91"/>
      <c r="H16" s="91"/>
      <c r="I16" s="91"/>
      <c r="J16" s="90">
        <f t="shared" si="0"/>
        <v>1</v>
      </c>
    </row>
    <row r="17" spans="1:10" x14ac:dyDescent="0.25">
      <c r="B17" s="73" t="s">
        <v>165</v>
      </c>
      <c r="C17" s="95">
        <v>1</v>
      </c>
      <c r="D17" s="91"/>
      <c r="E17" s="91"/>
      <c r="F17" s="91"/>
      <c r="G17" s="91"/>
      <c r="H17" s="91"/>
      <c r="I17" s="91"/>
      <c r="J17" s="90">
        <f t="shared" si="0"/>
        <v>1</v>
      </c>
    </row>
    <row r="18" spans="1:10" x14ac:dyDescent="0.25">
      <c r="B18" s="73" t="s">
        <v>283</v>
      </c>
      <c r="C18" s="95">
        <v>1</v>
      </c>
      <c r="D18" s="91"/>
      <c r="E18" s="91"/>
      <c r="F18" s="91"/>
      <c r="G18" s="91"/>
      <c r="H18" s="91"/>
      <c r="I18" s="91"/>
      <c r="J18" s="90">
        <f t="shared" si="0"/>
        <v>1</v>
      </c>
    </row>
    <row r="19" spans="1:10" x14ac:dyDescent="0.25">
      <c r="B19" s="73" t="s">
        <v>211</v>
      </c>
      <c r="C19" s="95">
        <v>1</v>
      </c>
      <c r="D19" s="91"/>
      <c r="E19" s="91"/>
      <c r="F19" s="91"/>
      <c r="G19" s="91"/>
      <c r="H19" s="91"/>
      <c r="I19" s="91"/>
      <c r="J19" s="90">
        <f t="shared" si="0"/>
        <v>1</v>
      </c>
    </row>
    <row r="20" spans="1:10" x14ac:dyDescent="0.25">
      <c r="B20" s="73" t="s">
        <v>169</v>
      </c>
      <c r="C20" s="95">
        <v>1</v>
      </c>
      <c r="D20" s="91"/>
      <c r="E20" s="91"/>
      <c r="F20" s="91"/>
      <c r="G20" s="91"/>
      <c r="H20" s="91"/>
      <c r="I20" s="91"/>
      <c r="J20" s="90">
        <f t="shared" si="0"/>
        <v>1</v>
      </c>
    </row>
    <row r="21" spans="1:10" x14ac:dyDescent="0.25">
      <c r="B21" s="73" t="s">
        <v>193</v>
      </c>
      <c r="C21" s="95">
        <v>1</v>
      </c>
      <c r="D21" s="91"/>
      <c r="E21" s="91"/>
      <c r="F21" s="91"/>
      <c r="G21" s="91"/>
      <c r="H21" s="91"/>
      <c r="I21" s="91"/>
      <c r="J21" s="90">
        <f t="shared" si="0"/>
        <v>1</v>
      </c>
    </row>
    <row r="22" spans="1:10" x14ac:dyDescent="0.25">
      <c r="B22" s="73" t="s">
        <v>210</v>
      </c>
      <c r="C22" s="91"/>
      <c r="D22" s="91"/>
      <c r="E22" s="94">
        <v>1</v>
      </c>
      <c r="F22" s="91"/>
      <c r="G22" s="91"/>
      <c r="H22" s="91"/>
      <c r="I22" s="91"/>
      <c r="J22" s="90">
        <f t="shared" si="0"/>
        <v>1</v>
      </c>
    </row>
    <row r="23" spans="1:10" x14ac:dyDescent="0.25">
      <c r="B23" s="73" t="s">
        <v>167</v>
      </c>
      <c r="C23" s="91"/>
      <c r="D23" s="91"/>
      <c r="E23" s="91"/>
      <c r="F23" s="171">
        <v>1</v>
      </c>
      <c r="G23" s="91"/>
      <c r="H23" s="191"/>
      <c r="I23" s="91"/>
      <c r="J23" s="90">
        <f t="shared" si="0"/>
        <v>1</v>
      </c>
    </row>
    <row r="24" spans="1:10" x14ac:dyDescent="0.25">
      <c r="B24" s="73" t="s">
        <v>175</v>
      </c>
      <c r="C24" s="91"/>
      <c r="D24" s="170">
        <v>1</v>
      </c>
      <c r="E24" s="91"/>
      <c r="F24" s="91"/>
      <c r="G24" s="91"/>
      <c r="H24" s="91"/>
      <c r="I24" s="91"/>
      <c r="J24" s="90">
        <f t="shared" si="0"/>
        <v>1</v>
      </c>
    </row>
    <row r="25" spans="1:10" x14ac:dyDescent="0.25">
      <c r="B25" s="73" t="s">
        <v>180</v>
      </c>
      <c r="C25" s="91"/>
      <c r="D25" s="91"/>
      <c r="E25" s="94">
        <v>1</v>
      </c>
      <c r="F25" s="91"/>
      <c r="G25" s="91"/>
      <c r="H25" s="91"/>
      <c r="I25" s="91"/>
      <c r="J25" s="90">
        <f t="shared" si="0"/>
        <v>1</v>
      </c>
    </row>
    <row r="26" spans="1:10" x14ac:dyDescent="0.25">
      <c r="B26" s="73"/>
      <c r="C26" s="91"/>
      <c r="D26" s="91"/>
      <c r="E26" s="91"/>
      <c r="F26" s="91"/>
      <c r="G26" s="91"/>
      <c r="H26" s="91"/>
      <c r="I26" s="64"/>
      <c r="J26" s="191"/>
    </row>
    <row r="27" spans="1:10" x14ac:dyDescent="0.25">
      <c r="A27" t="s">
        <v>12</v>
      </c>
      <c r="B27" s="64">
        <f>COUNTA(B10:B25)</f>
        <v>16</v>
      </c>
      <c r="C27" s="64">
        <f>SUM(C10:C25)</f>
        <v>8</v>
      </c>
      <c r="D27" s="64">
        <f t="shared" ref="D27:F27" si="1">SUM(D10:D25)</f>
        <v>8</v>
      </c>
      <c r="E27" s="64">
        <f t="shared" si="1"/>
        <v>3</v>
      </c>
      <c r="F27" s="64">
        <f t="shared" si="1"/>
        <v>3</v>
      </c>
      <c r="G27" s="64"/>
      <c r="H27" s="64"/>
      <c r="I27" s="64"/>
      <c r="J27" s="64">
        <f>SUM(J10:J25)</f>
        <v>22</v>
      </c>
    </row>
    <row r="28" spans="1:10" x14ac:dyDescent="0.25">
      <c r="B28" s="73"/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73" t="s">
        <v>217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213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219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65" t="s">
        <v>218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292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214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190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212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206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205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274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288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65" t="s">
        <v>215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170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207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166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168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171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173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174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276</v>
      </c>
      <c r="C49" s="64"/>
      <c r="D49" s="91"/>
      <c r="E49" s="91"/>
      <c r="F49" s="64"/>
      <c r="G49" s="64"/>
      <c r="H49" s="64"/>
      <c r="I49" s="64"/>
      <c r="J49" s="64"/>
    </row>
    <row r="50" spans="1:10" x14ac:dyDescent="0.25">
      <c r="B50" s="65" t="s">
        <v>275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177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298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209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216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220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4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COUNTA(B30:B55)</f>
        <v>26</v>
      </c>
    </row>
  </sheetData>
  <sortState ref="B10:J24">
    <sortCondition descending="1" ref="J10:J24"/>
    <sortCondition descending="1" ref="C10:C24"/>
    <sortCondition ref="F10:F24"/>
    <sortCondition ref="H10:H24"/>
    <sortCondition ref="G10:G24"/>
    <sortCondition ref="I10:I24"/>
    <sortCondition ref="D10:D24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36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381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221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127</v>
      </c>
      <c r="C7" s="61" t="s">
        <v>128</v>
      </c>
      <c r="D7" s="61" t="s">
        <v>129</v>
      </c>
      <c r="E7" s="61" t="s">
        <v>222</v>
      </c>
      <c r="F7" s="61" t="s">
        <v>131</v>
      </c>
      <c r="G7" s="61" t="s">
        <v>132</v>
      </c>
      <c r="H7" s="61" t="s">
        <v>133</v>
      </c>
      <c r="I7" s="61" t="s">
        <v>135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50" t="s">
        <v>223</v>
      </c>
      <c r="F9" s="250"/>
      <c r="G9" s="250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224</v>
      </c>
      <c r="F11" s="72">
        <v>4</v>
      </c>
      <c r="G11" s="73" t="s">
        <v>262</v>
      </c>
      <c r="H11" s="73" t="s">
        <v>138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224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224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31">
        <v>10</v>
      </c>
      <c r="C16" s="64">
        <v>10</v>
      </c>
      <c r="D16" s="64">
        <v>2021</v>
      </c>
      <c r="E16" s="72" t="s">
        <v>224</v>
      </c>
      <c r="F16" s="72">
        <v>4</v>
      </c>
      <c r="G16" s="73" t="s">
        <v>262</v>
      </c>
      <c r="H16" s="73" t="s">
        <v>354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8"/>
      <c r="E17" s="72" t="s">
        <v>224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8" t="s">
        <v>224</v>
      </c>
      <c r="F18" s="178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31">
        <v>10</v>
      </c>
      <c r="C21" s="64">
        <v>10</v>
      </c>
      <c r="D21" s="64">
        <v>2021</v>
      </c>
      <c r="E21" s="72" t="s">
        <v>224</v>
      </c>
      <c r="F21" s="72">
        <v>4</v>
      </c>
      <c r="G21" s="73" t="s">
        <v>262</v>
      </c>
      <c r="H21" s="73" t="s">
        <v>142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8"/>
      <c r="E22" s="72" t="s">
        <v>224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224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31">
        <v>10</v>
      </c>
      <c r="C26" s="64">
        <v>10</v>
      </c>
      <c r="D26" s="64">
        <v>2021</v>
      </c>
      <c r="E26" s="72" t="s">
        <v>224</v>
      </c>
      <c r="F26" s="72">
        <v>4</v>
      </c>
      <c r="G26" s="73" t="s">
        <v>262</v>
      </c>
      <c r="H26" s="73" t="s">
        <v>225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8"/>
      <c r="E27" s="72" t="s">
        <v>224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224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31">
        <v>10</v>
      </c>
      <c r="C31" s="64">
        <v>10</v>
      </c>
      <c r="D31" s="64">
        <v>2021</v>
      </c>
      <c r="E31" s="72" t="s">
        <v>224</v>
      </c>
      <c r="F31" s="72">
        <v>4</v>
      </c>
      <c r="G31" s="73" t="s">
        <v>262</v>
      </c>
      <c r="H31" s="73" t="s">
        <v>226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8"/>
      <c r="E32" s="72" t="s">
        <v>224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224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227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50" t="s">
        <v>228</v>
      </c>
      <c r="F39" s="250"/>
      <c r="G39" s="250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31">
        <v>10</v>
      </c>
      <c r="C41" s="64">
        <v>10</v>
      </c>
      <c r="D41" s="64">
        <v>2021</v>
      </c>
      <c r="E41" s="72" t="s">
        <v>229</v>
      </c>
      <c r="F41" s="72">
        <v>4</v>
      </c>
      <c r="G41" s="73" t="s">
        <v>353</v>
      </c>
      <c r="H41" s="73" t="s">
        <v>149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8"/>
      <c r="E42" s="72" t="s">
        <v>229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229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31">
        <v>10</v>
      </c>
      <c r="C46" s="64">
        <v>10</v>
      </c>
      <c r="D46" s="64">
        <v>2021</v>
      </c>
      <c r="E46" s="72" t="s">
        <v>229</v>
      </c>
      <c r="F46" s="72">
        <v>4</v>
      </c>
      <c r="G46" s="73" t="s">
        <v>353</v>
      </c>
      <c r="H46" s="73" t="s">
        <v>148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8"/>
      <c r="E47" s="72" t="s">
        <v>229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229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31">
        <v>10</v>
      </c>
      <c r="C51" s="64">
        <v>10</v>
      </c>
      <c r="D51" s="64">
        <v>2021</v>
      </c>
      <c r="E51" s="72" t="s">
        <v>229</v>
      </c>
      <c r="F51" s="72">
        <v>4</v>
      </c>
      <c r="G51" s="73" t="s">
        <v>353</v>
      </c>
      <c r="H51" s="73" t="s">
        <v>146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8"/>
      <c r="E52" s="72" t="s">
        <v>229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8" t="s">
        <v>229</v>
      </c>
      <c r="F53" s="178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8"/>
      <c r="C56" s="64"/>
      <c r="D56" s="64"/>
      <c r="E56" s="72" t="s">
        <v>229</v>
      </c>
      <c r="F56" s="72">
        <v>4</v>
      </c>
      <c r="G56" s="73"/>
      <c r="H56" s="73" t="s">
        <v>155</v>
      </c>
      <c r="I56" s="64"/>
      <c r="J56" s="64"/>
      <c r="K56" s="67"/>
    </row>
    <row r="57" spans="2:11" x14ac:dyDescent="0.25">
      <c r="B57" s="101"/>
      <c r="C57" s="64"/>
      <c r="D57" s="178"/>
      <c r="E57" s="72" t="s">
        <v>229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31">
        <v>10</v>
      </c>
      <c r="C61" s="64">
        <v>10</v>
      </c>
      <c r="D61" s="64">
        <v>2021</v>
      </c>
      <c r="E61" s="72" t="s">
        <v>229</v>
      </c>
      <c r="F61" s="72">
        <v>4</v>
      </c>
      <c r="G61" s="73" t="s">
        <v>353</v>
      </c>
      <c r="H61" s="68" t="s">
        <v>158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8"/>
      <c r="E62" s="72" t="s">
        <v>229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8" t="s">
        <v>229</v>
      </c>
      <c r="F63" s="178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227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50" t="s">
        <v>230</v>
      </c>
      <c r="F67" s="250"/>
      <c r="G67" s="250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8">
        <v>17</v>
      </c>
      <c r="C69" s="64">
        <v>11</v>
      </c>
      <c r="D69" s="64">
        <v>2019</v>
      </c>
      <c r="E69" s="72" t="s">
        <v>231</v>
      </c>
      <c r="F69" s="72">
        <v>3</v>
      </c>
      <c r="G69" s="73" t="s">
        <v>137</v>
      </c>
      <c r="H69" s="65" t="s">
        <v>232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231</v>
      </c>
      <c r="F70" s="178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231</v>
      </c>
      <c r="F71" s="178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8">
        <v>17</v>
      </c>
      <c r="C74" s="64">
        <v>11</v>
      </c>
      <c r="D74" s="64">
        <v>2019</v>
      </c>
      <c r="E74" s="72" t="s">
        <v>231</v>
      </c>
      <c r="F74" s="178">
        <v>3</v>
      </c>
      <c r="G74" s="73" t="s">
        <v>137</v>
      </c>
      <c r="H74" s="73" t="s">
        <v>152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8"/>
      <c r="C75" s="64"/>
      <c r="D75" s="64"/>
      <c r="E75" s="178" t="s">
        <v>231</v>
      </c>
      <c r="F75" s="178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231</v>
      </c>
      <c r="F76" s="178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8">
        <v>17</v>
      </c>
      <c r="C79" s="64">
        <v>11</v>
      </c>
      <c r="D79" s="64">
        <v>2019</v>
      </c>
      <c r="E79" s="72" t="s">
        <v>231</v>
      </c>
      <c r="F79" s="178">
        <v>3</v>
      </c>
      <c r="G79" s="73" t="s">
        <v>137</v>
      </c>
      <c r="H79" s="65" t="s">
        <v>148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231</v>
      </c>
      <c r="F80" s="178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231</v>
      </c>
      <c r="F81" s="178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8">
        <v>17</v>
      </c>
      <c r="C84" s="64">
        <v>11</v>
      </c>
      <c r="D84" s="64">
        <v>2019</v>
      </c>
      <c r="E84" s="72" t="s">
        <v>231</v>
      </c>
      <c r="F84" s="178">
        <v>3</v>
      </c>
      <c r="G84" s="73" t="s">
        <v>154</v>
      </c>
      <c r="H84" s="73" t="s">
        <v>153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8"/>
      <c r="C85" s="64"/>
      <c r="D85" s="64"/>
      <c r="E85" s="178" t="s">
        <v>231</v>
      </c>
      <c r="F85" s="178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231</v>
      </c>
      <c r="F86" s="178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227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261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233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127</v>
      </c>
      <c r="C6" s="61" t="s">
        <v>128</v>
      </c>
      <c r="D6" s="61" t="s">
        <v>129</v>
      </c>
      <c r="E6" s="61" t="s">
        <v>222</v>
      </c>
      <c r="F6" s="61" t="s">
        <v>131</v>
      </c>
      <c r="G6" s="61" t="s">
        <v>132</v>
      </c>
      <c r="H6" s="61" t="s">
        <v>133</v>
      </c>
      <c r="I6" s="61" t="s">
        <v>135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234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231</v>
      </c>
      <c r="F9" s="72">
        <v>5</v>
      </c>
      <c r="G9" s="65" t="s">
        <v>235</v>
      </c>
      <c r="H9" s="73" t="s">
        <v>147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231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231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1">
        <v>17</v>
      </c>
      <c r="C14" s="64">
        <v>11</v>
      </c>
      <c r="D14" s="64">
        <v>2019</v>
      </c>
      <c r="E14" s="181" t="s">
        <v>231</v>
      </c>
      <c r="F14" s="181">
        <v>5</v>
      </c>
      <c r="G14" s="65" t="s">
        <v>235</v>
      </c>
      <c r="H14" s="73" t="s">
        <v>143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231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231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1">
        <v>17</v>
      </c>
      <c r="C19" s="64">
        <v>11</v>
      </c>
      <c r="D19" s="64">
        <v>2019</v>
      </c>
      <c r="E19" s="181" t="s">
        <v>231</v>
      </c>
      <c r="F19" s="181">
        <v>5</v>
      </c>
      <c r="G19" s="65" t="s">
        <v>235</v>
      </c>
      <c r="H19" s="73" t="s">
        <v>144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231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231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1">
        <v>17</v>
      </c>
      <c r="C24" s="64">
        <v>11</v>
      </c>
      <c r="D24" s="64">
        <v>2019</v>
      </c>
      <c r="E24" s="181" t="s">
        <v>231</v>
      </c>
      <c r="F24" s="181">
        <v>5</v>
      </c>
      <c r="G24" s="65" t="s">
        <v>235</v>
      </c>
      <c r="H24" s="73" t="s">
        <v>151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231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231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1">
        <v>17</v>
      </c>
      <c r="C29" s="64">
        <v>11</v>
      </c>
      <c r="D29" s="64">
        <v>2019</v>
      </c>
      <c r="E29" s="181" t="s">
        <v>231</v>
      </c>
      <c r="F29" s="181">
        <v>5</v>
      </c>
      <c r="G29" s="65" t="s">
        <v>235</v>
      </c>
      <c r="H29" s="73" t="s">
        <v>159</v>
      </c>
      <c r="I29" s="64">
        <v>1381</v>
      </c>
      <c r="J29" s="64">
        <v>7</v>
      </c>
      <c r="K29" s="182">
        <f>I29/J29</f>
        <v>197.28571428571428</v>
      </c>
    </row>
    <row r="30" spans="2:11" x14ac:dyDescent="0.25">
      <c r="B30" s="101"/>
      <c r="C30" s="64"/>
      <c r="D30" s="72"/>
      <c r="E30" s="72" t="s">
        <v>231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231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1">
        <v>17</v>
      </c>
      <c r="C34" s="64">
        <v>11</v>
      </c>
      <c r="D34" s="64">
        <v>2019</v>
      </c>
      <c r="E34" s="181" t="s">
        <v>231</v>
      </c>
      <c r="F34" s="181">
        <v>5</v>
      </c>
      <c r="G34" s="65" t="s">
        <v>235</v>
      </c>
      <c r="H34" s="73" t="s">
        <v>145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231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231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227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234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1">
        <v>17</v>
      </c>
      <c r="C42" s="64">
        <v>11</v>
      </c>
      <c r="D42" s="64">
        <v>2019</v>
      </c>
      <c r="E42" s="181" t="s">
        <v>231</v>
      </c>
      <c r="F42" s="181">
        <v>5</v>
      </c>
      <c r="G42" s="65" t="s">
        <v>235</v>
      </c>
      <c r="H42" s="73" t="s">
        <v>140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1">
        <v>17</v>
      </c>
      <c r="C46" s="64">
        <v>11</v>
      </c>
      <c r="D46" s="64">
        <v>2019</v>
      </c>
      <c r="E46" s="181" t="s">
        <v>231</v>
      </c>
      <c r="F46" s="181">
        <v>5</v>
      </c>
      <c r="G46" s="65" t="s">
        <v>235</v>
      </c>
      <c r="H46" s="73" t="s">
        <v>141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1">
        <v>17</v>
      </c>
      <c r="C51" s="64">
        <v>11</v>
      </c>
      <c r="D51" s="64">
        <v>2019</v>
      </c>
      <c r="E51" s="181" t="s">
        <v>231</v>
      </c>
      <c r="F51" s="181">
        <v>5</v>
      </c>
      <c r="G51" s="65" t="s">
        <v>235</v>
      </c>
      <c r="H51" s="73" t="s">
        <v>161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1">
        <v>17</v>
      </c>
      <c r="C55" s="64">
        <v>11</v>
      </c>
      <c r="D55" s="64">
        <v>2019</v>
      </c>
      <c r="E55" s="181" t="s">
        <v>231</v>
      </c>
      <c r="F55" s="181">
        <v>5</v>
      </c>
      <c r="G55" s="65" t="s">
        <v>235</v>
      </c>
      <c r="H55" s="73" t="s">
        <v>150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1">
        <v>17</v>
      </c>
      <c r="C61" s="64">
        <v>11</v>
      </c>
      <c r="D61" s="64">
        <v>2019</v>
      </c>
      <c r="E61" s="181" t="s">
        <v>231</v>
      </c>
      <c r="F61" s="181">
        <v>5</v>
      </c>
      <c r="G61" s="65" t="s">
        <v>235</v>
      </c>
      <c r="H61" s="73" t="s">
        <v>160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1">
        <v>17</v>
      </c>
      <c r="C66" s="64">
        <v>11</v>
      </c>
      <c r="D66" s="64">
        <v>2019</v>
      </c>
      <c r="E66" s="181" t="s">
        <v>231</v>
      </c>
      <c r="F66" s="181">
        <v>5</v>
      </c>
      <c r="G66" s="65" t="s">
        <v>235</v>
      </c>
      <c r="H66" s="73" t="s">
        <v>163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1" t="s">
        <v>227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271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1">
        <v>17</v>
      </c>
      <c r="C75" s="64">
        <v>11</v>
      </c>
      <c r="D75" s="64">
        <v>2019</v>
      </c>
      <c r="E75" s="181" t="s">
        <v>272</v>
      </c>
      <c r="F75" s="181">
        <v>5</v>
      </c>
      <c r="G75" s="65" t="s">
        <v>236</v>
      </c>
      <c r="H75" s="65" t="s">
        <v>162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1">
        <v>17</v>
      </c>
      <c r="C79" s="64">
        <v>11</v>
      </c>
      <c r="D79" s="64">
        <v>2019</v>
      </c>
      <c r="E79" s="181" t="s">
        <v>272</v>
      </c>
      <c r="F79" s="181">
        <v>5</v>
      </c>
      <c r="G79" s="65" t="s">
        <v>236</v>
      </c>
      <c r="H79" s="65" t="s">
        <v>270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1">
        <v>17</v>
      </c>
      <c r="C83" s="64">
        <v>11</v>
      </c>
      <c r="D83" s="64">
        <v>2019</v>
      </c>
      <c r="E83" s="181" t="s">
        <v>272</v>
      </c>
      <c r="F83" s="181">
        <v>5</v>
      </c>
      <c r="G83" s="65" t="s">
        <v>236</v>
      </c>
      <c r="H83" s="65" t="s">
        <v>244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1">
        <v>17</v>
      </c>
      <c r="C87" s="64">
        <v>11</v>
      </c>
      <c r="D87" s="64">
        <v>2019</v>
      </c>
      <c r="E87" s="181" t="s">
        <v>272</v>
      </c>
      <c r="F87" s="181">
        <v>5</v>
      </c>
      <c r="G87" s="65" t="s">
        <v>236</v>
      </c>
      <c r="H87" s="65" t="s">
        <v>269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1">
        <v>17</v>
      </c>
      <c r="C91" s="64">
        <v>11</v>
      </c>
      <c r="D91" s="64">
        <v>2019</v>
      </c>
      <c r="E91" s="181" t="s">
        <v>272</v>
      </c>
      <c r="F91" s="181">
        <v>5</v>
      </c>
      <c r="G91" s="65" t="s">
        <v>236</v>
      </c>
      <c r="H91" s="65" t="s">
        <v>268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1" t="s">
        <v>227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1"/>
      <c r="C95" s="64"/>
      <c r="D95" s="64"/>
      <c r="E95" s="181"/>
      <c r="F95" s="181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273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2021-11-01T18:16:07Z</dcterms:modified>
</cp:coreProperties>
</file>