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19_20" sheetId="5" r:id="rId5"/>
    <sheet name="hommes_clubs_19_20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I27" i="4" l="1"/>
  <c r="R144" i="1"/>
  <c r="S126" i="1"/>
  <c r="R126" i="1"/>
  <c r="R125" i="1"/>
  <c r="R127" i="1" s="1"/>
  <c r="S117" i="1"/>
  <c r="R117" i="1"/>
  <c r="R116" i="1"/>
  <c r="R118" i="1" s="1"/>
  <c r="S114" i="1"/>
  <c r="R114" i="1"/>
  <c r="R113" i="1"/>
  <c r="R115" i="1" s="1"/>
  <c r="S111" i="1"/>
  <c r="R111" i="1"/>
  <c r="R110" i="1"/>
  <c r="R112" i="1" s="1"/>
  <c r="S108" i="1"/>
  <c r="R108" i="1"/>
  <c r="R107" i="1"/>
  <c r="R109" i="1" s="1"/>
  <c r="S93" i="1"/>
  <c r="R93" i="1"/>
  <c r="R92" i="1"/>
  <c r="R94" i="1" s="1"/>
  <c r="S90" i="1"/>
  <c r="R90" i="1"/>
  <c r="R89" i="1"/>
  <c r="R91" i="1" s="1"/>
  <c r="S78" i="1"/>
  <c r="R78" i="1"/>
  <c r="R77" i="1"/>
  <c r="R79" i="1" s="1"/>
  <c r="S75" i="1"/>
  <c r="R75" i="1"/>
  <c r="R74" i="1"/>
  <c r="R76" i="1" s="1"/>
  <c r="S72" i="1"/>
  <c r="R72" i="1"/>
  <c r="R71" i="1"/>
  <c r="R73" i="1" s="1"/>
  <c r="S69" i="1"/>
  <c r="R69" i="1"/>
  <c r="R68" i="1"/>
  <c r="R70" i="1" s="1"/>
  <c r="S63" i="1"/>
  <c r="R63" i="1"/>
  <c r="R62" i="1"/>
  <c r="R64" i="1" s="1"/>
  <c r="S57" i="1"/>
  <c r="R57" i="1"/>
  <c r="R56" i="1"/>
  <c r="R58" i="1" s="1"/>
  <c r="S54" i="1"/>
  <c r="R54" i="1"/>
  <c r="R53" i="1"/>
  <c r="R55" i="1" s="1"/>
  <c r="S51" i="1"/>
  <c r="R51" i="1"/>
  <c r="R50" i="1"/>
  <c r="R52" i="1" s="1"/>
  <c r="S45" i="1"/>
  <c r="R45" i="1"/>
  <c r="R44" i="1"/>
  <c r="R46" i="1" s="1"/>
  <c r="S42" i="1"/>
  <c r="R42" i="1"/>
  <c r="R41" i="1"/>
  <c r="R43" i="1" s="1"/>
  <c r="S39" i="1"/>
  <c r="R39" i="1"/>
  <c r="R38" i="1"/>
  <c r="R40" i="1" s="1"/>
  <c r="S36" i="1"/>
  <c r="R36" i="1"/>
  <c r="R35" i="1"/>
  <c r="R37" i="1" s="1"/>
  <c r="S33" i="1"/>
  <c r="R33" i="1"/>
  <c r="R32" i="1"/>
  <c r="R34" i="1" s="1"/>
  <c r="S15" i="1"/>
  <c r="R15" i="1"/>
  <c r="R14" i="1"/>
  <c r="R16" i="1" s="1"/>
  <c r="S12" i="1"/>
  <c r="R12" i="1"/>
  <c r="R11" i="1"/>
  <c r="R141" i="1"/>
  <c r="R140" i="1"/>
  <c r="Q141" i="1"/>
  <c r="Q142" i="1" s="1"/>
  <c r="Q140" i="1"/>
  <c r="Q144" i="1"/>
  <c r="Q70" i="1"/>
  <c r="Q52" i="1"/>
  <c r="Q46" i="1"/>
  <c r="Q43" i="1"/>
  <c r="Q37" i="1"/>
  <c r="Q34" i="1"/>
  <c r="H62" i="2"/>
  <c r="K62" i="2"/>
  <c r="L61" i="2"/>
  <c r="J62" i="2"/>
  <c r="L60" i="2"/>
  <c r="L59" i="2"/>
  <c r="L58" i="2"/>
  <c r="L57" i="2"/>
  <c r="L56" i="2"/>
  <c r="P144" i="1" l="1"/>
  <c r="P142" i="1"/>
  <c r="P141" i="1"/>
  <c r="P140" i="1"/>
  <c r="P46" i="1"/>
  <c r="J24" i="4"/>
  <c r="L55" i="2"/>
  <c r="J33" i="3" l="1"/>
  <c r="M144" i="1"/>
  <c r="M142" i="1"/>
  <c r="M141" i="1"/>
  <c r="M140" i="1"/>
  <c r="M70" i="1"/>
  <c r="M55" i="1"/>
  <c r="L52" i="2"/>
  <c r="L51" i="2"/>
  <c r="O141" i="1" l="1"/>
  <c r="O142" i="1" s="1"/>
  <c r="O140" i="1"/>
  <c r="L54" i="2"/>
  <c r="O144" i="1"/>
  <c r="S138" i="1"/>
  <c r="R138" i="1"/>
  <c r="R137" i="1"/>
  <c r="R139" i="1" s="1"/>
  <c r="S135" i="1"/>
  <c r="R135" i="1"/>
  <c r="R134" i="1"/>
  <c r="R136" i="1" s="1"/>
  <c r="S132" i="1"/>
  <c r="R132" i="1"/>
  <c r="R131" i="1"/>
  <c r="R133" i="1" s="1"/>
  <c r="S129" i="1"/>
  <c r="R129" i="1"/>
  <c r="R128" i="1"/>
  <c r="R130" i="1" s="1"/>
  <c r="S123" i="1"/>
  <c r="R123" i="1"/>
  <c r="R122" i="1"/>
  <c r="R124" i="1" s="1"/>
  <c r="S120" i="1"/>
  <c r="R120" i="1"/>
  <c r="R119" i="1"/>
  <c r="R121" i="1" s="1"/>
  <c r="S105" i="1"/>
  <c r="R105" i="1"/>
  <c r="R104" i="1"/>
  <c r="R106" i="1" s="1"/>
  <c r="S102" i="1"/>
  <c r="R102" i="1"/>
  <c r="R101" i="1"/>
  <c r="R103" i="1" s="1"/>
  <c r="S99" i="1"/>
  <c r="R99" i="1"/>
  <c r="R98" i="1"/>
  <c r="R100" i="1" s="1"/>
  <c r="S96" i="1"/>
  <c r="R96" i="1"/>
  <c r="R95" i="1"/>
  <c r="R97" i="1" s="1"/>
  <c r="S87" i="1"/>
  <c r="R87" i="1"/>
  <c r="R86" i="1"/>
  <c r="R88" i="1" s="1"/>
  <c r="S84" i="1"/>
  <c r="R84" i="1"/>
  <c r="R83" i="1"/>
  <c r="R85" i="1" s="1"/>
  <c r="S81" i="1"/>
  <c r="R81" i="1"/>
  <c r="R80" i="1"/>
  <c r="R82" i="1" s="1"/>
  <c r="S66" i="1"/>
  <c r="R66" i="1"/>
  <c r="R65" i="1"/>
  <c r="R67" i="1" s="1"/>
  <c r="S60" i="1"/>
  <c r="R60" i="1"/>
  <c r="R59" i="1"/>
  <c r="R61" i="1" s="1"/>
  <c r="S48" i="1"/>
  <c r="R48" i="1"/>
  <c r="R47" i="1"/>
  <c r="R49" i="1" s="1"/>
  <c r="S30" i="1"/>
  <c r="R30" i="1"/>
  <c r="R29" i="1"/>
  <c r="R31" i="1" s="1"/>
  <c r="S27" i="1"/>
  <c r="R27" i="1"/>
  <c r="R26" i="1"/>
  <c r="R28" i="1" s="1"/>
  <c r="S24" i="1"/>
  <c r="R24" i="1"/>
  <c r="R23" i="1"/>
  <c r="R25" i="1" s="1"/>
  <c r="S21" i="1"/>
  <c r="R21" i="1"/>
  <c r="R20" i="1"/>
  <c r="R22" i="1" s="1"/>
  <c r="S18" i="1"/>
  <c r="R18" i="1"/>
  <c r="R17" i="1"/>
  <c r="R19" i="1" s="1"/>
  <c r="O16" i="1"/>
  <c r="N34" i="1" l="1"/>
  <c r="L53" i="2"/>
  <c r="J19" i="4" l="1"/>
  <c r="J20" i="4"/>
  <c r="J21" i="4"/>
  <c r="F27" i="4"/>
  <c r="E27" i="4"/>
  <c r="D27" i="4"/>
  <c r="C27" i="4"/>
  <c r="B27" i="4"/>
  <c r="J54" i="3"/>
  <c r="L112" i="1"/>
  <c r="L91" i="1"/>
  <c r="L79" i="1"/>
  <c r="L76" i="1"/>
  <c r="L50" i="2"/>
  <c r="L49" i="2"/>
  <c r="L48" i="2"/>
  <c r="L47" i="2"/>
  <c r="K118" i="1" l="1"/>
  <c r="K115" i="1"/>
  <c r="K109" i="1"/>
  <c r="K46" i="1"/>
  <c r="K34" i="1"/>
  <c r="L46" i="2"/>
  <c r="L45" i="2"/>
  <c r="L44" i="2"/>
  <c r="L43" i="2"/>
  <c r="L42" i="2"/>
  <c r="J115" i="1" l="1"/>
  <c r="L41" i="2"/>
  <c r="J79" i="1"/>
  <c r="J70" i="1"/>
  <c r="J52" i="1"/>
  <c r="J34" i="1"/>
  <c r="L38" i="2"/>
  <c r="L39" i="2"/>
  <c r="L40" i="2"/>
  <c r="L37" i="2"/>
  <c r="J17" i="4" l="1"/>
  <c r="J18" i="4"/>
  <c r="B57" i="4"/>
  <c r="G40" i="1"/>
  <c r="G37" i="1"/>
  <c r="G115" i="1"/>
  <c r="G34" i="1"/>
  <c r="L36" i="2"/>
  <c r="L35" i="2"/>
  <c r="L34" i="2"/>
  <c r="L33" i="2"/>
  <c r="J15" i="4" l="1"/>
  <c r="J16" i="4"/>
  <c r="J23" i="4"/>
  <c r="J25" i="4"/>
  <c r="J13" i="4"/>
  <c r="Y43" i="1"/>
  <c r="I118" i="1"/>
  <c r="I76" i="1"/>
  <c r="I73" i="1"/>
  <c r="I70" i="1"/>
  <c r="I52" i="1"/>
  <c r="I43" i="1"/>
  <c r="H127" i="1"/>
  <c r="H94" i="1"/>
  <c r="H64" i="1"/>
  <c r="H58" i="1"/>
  <c r="H55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1" i="4" l="1"/>
  <c r="J19" i="3"/>
  <c r="E118" i="1"/>
  <c r="E79" i="1"/>
  <c r="E76" i="1"/>
  <c r="E73" i="1"/>
  <c r="E70" i="1"/>
  <c r="E55" i="1"/>
  <c r="E52" i="1"/>
  <c r="E37" i="1"/>
  <c r="E34" i="1"/>
  <c r="L19" i="2" l="1"/>
  <c r="L18" i="2"/>
  <c r="L17" i="2"/>
  <c r="L16" i="2"/>
  <c r="L15" i="2"/>
  <c r="L14" i="2"/>
  <c r="L13" i="2"/>
  <c r="L12" i="2"/>
  <c r="L11" i="2"/>
  <c r="D79" i="1" l="1"/>
  <c r="A142" i="1" l="1"/>
  <c r="A133" i="1"/>
  <c r="A118" i="1"/>
  <c r="A115" i="1"/>
  <c r="A109" i="1"/>
  <c r="A106" i="1"/>
  <c r="A100" i="1"/>
  <c r="A79" i="1"/>
  <c r="A76" i="1"/>
  <c r="A73" i="1"/>
  <c r="A70" i="1"/>
  <c r="A64" i="1"/>
  <c r="A58" i="1"/>
  <c r="A55" i="1"/>
  <c r="A52" i="1"/>
  <c r="A46" i="1"/>
  <c r="A43" i="1"/>
  <c r="A19" i="1"/>
  <c r="A13" i="1"/>
  <c r="A37" i="1"/>
  <c r="A34" i="1"/>
  <c r="J10" i="4" l="1"/>
  <c r="N141" i="1"/>
  <c r="L141" i="1"/>
  <c r="K141" i="1"/>
  <c r="J141" i="1"/>
  <c r="I141" i="1"/>
  <c r="H141" i="1"/>
  <c r="G141" i="1"/>
  <c r="F141" i="1"/>
  <c r="N140" i="1"/>
  <c r="L140" i="1"/>
  <c r="K140" i="1"/>
  <c r="J140" i="1"/>
  <c r="I140" i="1"/>
  <c r="H140" i="1"/>
  <c r="G140" i="1"/>
  <c r="J69" i="3"/>
  <c r="J14" i="4"/>
  <c r="J12" i="4"/>
  <c r="J22" i="4"/>
  <c r="J10" i="3"/>
  <c r="J27" i="4" l="1"/>
  <c r="E141" i="1"/>
  <c r="W141" i="1"/>
  <c r="W140" i="1"/>
  <c r="F140" i="1" l="1"/>
  <c r="E140" i="1"/>
  <c r="D52" i="1" l="1"/>
  <c r="D37" i="1"/>
  <c r="D34" i="1"/>
  <c r="Y115" i="1" l="1"/>
  <c r="S141" i="1" l="1"/>
  <c r="J39" i="3" l="1"/>
  <c r="J99" i="6" l="1"/>
  <c r="I99" i="6"/>
  <c r="J71" i="6"/>
  <c r="I71" i="6"/>
  <c r="K94" i="6"/>
  <c r="J94" i="6"/>
  <c r="I94" i="6"/>
  <c r="K91" i="6"/>
  <c r="K87" i="6"/>
  <c r="K83" i="6"/>
  <c r="K79" i="6"/>
  <c r="K75" i="6"/>
  <c r="K71" i="6" l="1"/>
  <c r="D141" i="1" l="1"/>
  <c r="D140" i="1"/>
  <c r="N144" i="1" l="1"/>
  <c r="L142" i="1" l="1"/>
  <c r="L144" i="1"/>
  <c r="N142" i="1" l="1"/>
  <c r="J59" i="3"/>
  <c r="J144" i="1" l="1"/>
  <c r="J142" i="1"/>
  <c r="K142" i="1" l="1"/>
  <c r="K144" i="1" l="1"/>
  <c r="H142" i="1" l="1"/>
  <c r="H144" i="1"/>
  <c r="Y118" i="1" l="1"/>
  <c r="Y55" i="1"/>
  <c r="Y37" i="1"/>
  <c r="Y73" i="1" l="1"/>
  <c r="Y58" i="1"/>
  <c r="Y79" i="1"/>
  <c r="L8" i="2" l="1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45" i="3"/>
  <c r="J22" i="3"/>
  <c r="J72" i="3" s="1"/>
  <c r="L10" i="2"/>
  <c r="L7" i="2"/>
  <c r="I37" i="5" l="1"/>
  <c r="J37" i="5"/>
  <c r="K69" i="6"/>
  <c r="K32" i="6"/>
  <c r="K53" i="6"/>
  <c r="K64" i="6"/>
  <c r="K17" i="6"/>
  <c r="I39" i="6"/>
  <c r="K37" i="6"/>
  <c r="K22" i="6"/>
  <c r="J39" i="6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62" i="2"/>
  <c r="K44" i="6"/>
  <c r="K14" i="5"/>
  <c r="I66" i="5"/>
  <c r="K72" i="5"/>
  <c r="U143" i="1"/>
  <c r="E144" i="1"/>
  <c r="R13" i="1"/>
  <c r="Y13" i="1" s="1"/>
  <c r="K99" i="6" l="1"/>
  <c r="K39" i="6"/>
  <c r="K89" i="5"/>
  <c r="K37" i="5"/>
  <c r="K66" i="5"/>
  <c r="Y70" i="1"/>
  <c r="Y52" i="1"/>
  <c r="F142" i="1"/>
  <c r="W142" i="1"/>
  <c r="D144" i="1"/>
  <c r="F144" i="1"/>
  <c r="G144" i="1"/>
  <c r="I144" i="1"/>
  <c r="Y64" i="1"/>
  <c r="Y34" i="1"/>
  <c r="D142" i="1"/>
  <c r="G142" i="1"/>
  <c r="E142" i="1"/>
  <c r="I142" i="1"/>
  <c r="R142" i="1"/>
  <c r="Y76" i="1" l="1"/>
</calcChain>
</file>

<file path=xl/sharedStrings.xml><?xml version="1.0" encoding="utf-8"?>
<sst xmlns="http://schemas.openxmlformats.org/spreadsheetml/2006/main" count="1123" uniqueCount="420">
  <si>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</si>
  <si>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</si>
  <si>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</si>
  <si>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</si>
  <si>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</si>
  <si>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</si>
  <si>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</si>
  <si>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</si>
  <si>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</si>
  <si>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</si>
  <si>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</si>
  <si>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</si>
  <si>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</si>
  <si>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</si>
  <si>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</si>
  <si>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</si>
  <si>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</si>
  <si>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</si>
  <si>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</si>
  <si>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</si>
  <si>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</si>
  <si>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</si>
  <si>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</si>
  <si>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</si>
  <si>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</si>
  <si>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</si>
  <si>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</si>
  <si>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</si>
  <si>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</si>
  <si>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</si>
  <si>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</si>
  <si>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</si>
  <si>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</si>
  <si>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</si>
  <si>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</si>
  <si>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</si>
  <si>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</si>
  <si>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</si>
  <si>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</si>
  <si>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</si>
  <si>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</si>
  <si>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</si>
  <si>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</si>
  <si>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</si>
  <si>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</si>
  <si>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</si>
  <si>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</si>
  <si>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</si>
  <si>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</si>
  <si>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</si>
  <si>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</si>
  <si>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</si>
  <si>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</si>
  <si>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</si>
  <si>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</si>
  <si>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</si>
  <si>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</si>
  <si>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</si>
  <si>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</si>
  <si>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</si>
  <si>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</si>
  <si>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</si>
  <si>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</si>
  <si>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</si>
  <si>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</si>
  <si>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</si>
  <si>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</si>
  <si>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</si>
  <si>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</si>
  <si>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</si>
  <si>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</si>
  <si>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</si>
  <si>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</si>
  <si>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</si>
  <si>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</si>
  <si>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</si>
  <si>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</si>
  <si>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</si>
  <si>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</si>
  <si>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</si>
  <si>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</si>
  <si>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</si>
  <si>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</si>
  <si>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</si>
  <si>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</si>
  <si>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</si>
  <si>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</si>
  <si>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</si>
  <si>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</si>
  <si>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</si>
  <si>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</si>
  <si>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</si>
  <si>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</si>
  <si>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</si>
  <si>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</si>
  <si>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</si>
  <si>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</si>
  <si>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</si>
  <si>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</si>
  <si>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</si>
  <si>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</si>
  <si>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</si>
  <si>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</si>
  <si>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</si>
  <si>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</si>
  <si>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</si>
  <si>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</si>
  <si>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</si>
  <si>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</si>
  <si>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</si>
  <si>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</si>
  <si>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</si>
  <si>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</si>
  <si>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</si>
  <si>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</si>
  <si>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</si>
  <si>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</si>
  <si>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</si>
  <si>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</si>
  <si>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</si>
  <si>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</si>
  <si>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</si>
  <si>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</si>
  <si>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</si>
  <si>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</si>
  <si>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</si>
  <si>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</si>
  <si>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</si>
  <si>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</si>
  <si>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</si>
  <si>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</si>
  <si>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</si>
  <si>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</si>
  <si>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</si>
  <si>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</si>
  <si>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</si>
  <si>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</si>
  <si>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</si>
  <si>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</si>
  <si>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</si>
  <si>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</si>
  <si>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</si>
  <si>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</si>
  <si>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</si>
  <si>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</si>
  <si>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</si>
  <si>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</si>
  <si>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</si>
  <si>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</si>
  <si>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</si>
  <si>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</si>
  <si>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</si>
  <si>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</si>
  <si>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</si>
  <si>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</si>
  <si>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</si>
  <si>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</si>
  <si>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</si>
  <si>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</si>
  <si>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</si>
  <si>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</si>
  <si>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</si>
  <si>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</si>
  <si>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</si>
  <si>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</si>
  <si>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</si>
  <si>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</si>
  <si>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</si>
  <si>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</si>
  <si>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</si>
  <si>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</si>
  <si>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</si>
  <si>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</si>
  <si>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</si>
  <si>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</si>
  <si>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</si>
  <si>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</si>
  <si>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</si>
  <si>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</si>
  <si>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</si>
  <si>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</si>
  <si>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</si>
  <si>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</si>
  <si>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</si>
  <si>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</si>
  <si>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</si>
  <si>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</si>
  <si>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</si>
  <si>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</si>
  <si>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</si>
  <si>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</si>
  <si>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</si>
  <si>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</si>
  <si>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</si>
  <si>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</si>
  <si>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</si>
  <si>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</si>
  <si>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</si>
  <si>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</si>
  <si>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</si>
  <si>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</si>
  <si>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</si>
  <si>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</si>
  <si>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</si>
  <si>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</si>
  <si>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</si>
  <si>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</si>
  <si>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</si>
  <si>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</si>
  <si>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</si>
  <si>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</si>
  <si>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</si>
  <si>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</si>
  <si>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</si>
  <si>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</si>
  <si>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</si>
  <si>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</si>
  <si>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</si>
  <si>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</si>
  <si>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</si>
  <si>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</si>
  <si>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</si>
  <si>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</si>
  <si>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</si>
  <si>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</si>
  <si>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</si>
  <si>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</si>
  <si>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</si>
  <si>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</si>
  <si>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</si>
  <si>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</si>
  <si>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</si>
  <si>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</si>
  <si>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</si>
  <si>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</si>
  <si>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</si>
  <si>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</si>
  <si>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</si>
  <si>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</si>
  <si>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</si>
  <si>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</si>
  <si>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</si>
  <si>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</si>
  <si>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</si>
  <si>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Lepelletier Guillaume</t>
  </si>
  <si>
    <t>nbre joueurs</t>
  </si>
  <si>
    <t>3 èmes</t>
  </si>
  <si>
    <t>records</t>
  </si>
  <si>
    <t>St - Lô Macao</t>
  </si>
  <si>
    <t>2 èmes</t>
  </si>
  <si>
    <t>yvetot</t>
  </si>
  <si>
    <t xml:space="preserve">LECAMU </t>
  </si>
  <si>
    <t>12.103855</t>
  </si>
  <si>
    <t xml:space="preserve">Basse Normandie  </t>
  </si>
  <si>
    <t>St-Lô 14 P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</si>
  <si>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</si>
  <si>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</si>
  <si>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</si>
  <si>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</si>
  <si>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</si>
  <si>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</si>
  <si>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</si>
  <si>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Audincourt</t>
  </si>
  <si>
    <t>N 2 B Dames</t>
  </si>
  <si>
    <t>N 3 C Dames</t>
  </si>
  <si>
    <t>R 1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</si>
  <si>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</si>
  <si>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</si>
  <si>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</si>
  <si>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</si>
  <si>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</si>
  <si>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</si>
  <si>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</si>
  <si>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</si>
  <si>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</si>
  <si>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</si>
  <si>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</si>
  <si>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</si>
  <si>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/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</si>
  <si>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</si>
  <si>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</si>
  <si>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</si>
  <si>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</si>
  <si>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</si>
  <si>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</si>
  <si>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</si>
  <si>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</si>
  <si>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</si>
  <si>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</si>
  <si>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</si>
  <si>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</si>
  <si>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</si>
  <si>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</si>
  <si>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</si>
  <si>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</si>
  <si>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</si>
  <si>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champions trio corpo promotion district</t>
  </si>
  <si>
    <t>ROULLAND</t>
  </si>
  <si>
    <t>ROULLAND Christophe</t>
  </si>
  <si>
    <t>21.118543</t>
  </si>
  <si>
    <t>macao</t>
  </si>
  <si>
    <t>corpo promotion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</si>
  <si>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</si>
  <si>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</si>
  <si>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</si>
  <si>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inconnu</t>
  </si>
  <si>
    <t>AOUT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</si>
  <si>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</si>
  <si>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</si>
  <si>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</si>
  <si>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</si>
  <si>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</si>
  <si>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</si>
  <si>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</si>
  <si>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</si>
  <si>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</si>
  <si>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</si>
  <si>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</si>
  <si>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</si>
  <si>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</si>
  <si>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</si>
  <si>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</si>
  <si>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</si>
  <si>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</si>
  <si>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</si>
  <si>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</si>
  <si>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</si>
  <si>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</si>
  <si>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</si>
  <si>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</si>
  <si>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</si>
  <si>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</si>
  <si>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</si>
  <si>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</si>
  <si>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</si>
  <si>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</si>
  <si>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</si>
  <si>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superbe début, titre à l'appui !</t>
  </si>
  <si>
    <t>cool,  la reprise !</t>
  </si>
  <si>
    <t>n'est pas prophète qui veux !</t>
  </si>
  <si>
    <t>zen la rentrée !</t>
  </si>
  <si>
    <t>l'essentiel, c'est le titre !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</si>
  <si>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</si>
  <si>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</si>
  <si>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</si>
  <si>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</si>
  <si>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</si>
  <si>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</si>
  <si>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</si>
  <si>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</si>
  <si>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</si>
  <si>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</si>
  <si>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</si>
  <si>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</si>
  <si>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</si>
  <si>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minimum syndical fait !</t>
  </si>
  <si>
    <t>2 TITRES</t>
  </si>
  <si>
    <t>champions doublettes élite région</t>
  </si>
  <si>
    <t>CLAVIER Fanfan2 - METIVIER Virginie</t>
  </si>
  <si>
    <t>le trou !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</si>
  <si>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</si>
  <si>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</si>
  <si>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</si>
  <si>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</si>
  <si>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</si>
  <si>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</si>
  <si>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</si>
  <si>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</si>
  <si>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</si>
  <si>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</si>
  <si>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</si>
  <si>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</si>
  <si>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</si>
  <si>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</si>
  <si>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</si>
  <si>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</si>
  <si>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</si>
  <si>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confirmation du rattrappage !</t>
  </si>
  <si>
    <t>entrée très bonne !</t>
  </si>
  <si>
    <t>pour un trou, c'en est un !</t>
  </si>
  <si>
    <t>bonne rentrée: et !eader !</t>
  </si>
  <si>
    <t>jeu cool et leader !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</si>
  <si>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</si>
  <si>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</si>
  <si>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</si>
  <si>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</si>
  <si>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</si>
  <si>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</si>
  <si>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</si>
  <si>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</si>
  <si>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</si>
  <si>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</si>
  <si>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</si>
  <si>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</si>
  <si>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</si>
  <si>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</si>
  <si>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</si>
  <si>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</si>
  <si>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début honorable !</t>
  </si>
  <si>
    <t>corpo excellence</t>
  </si>
  <si>
    <t xml:space="preserve">2 ème </t>
  </si>
  <si>
    <t>corpo</t>
  </si>
  <si>
    <t>comme quoi, chez soi……!</t>
  </si>
  <si>
    <t>GRESSELIN Cyrille - LECARPENTIER Denis</t>
  </si>
  <si>
    <t>national doublettes dames</t>
  </si>
  <si>
    <t>2 hdp</t>
  </si>
  <si>
    <t xml:space="preserve">3 ème </t>
  </si>
  <si>
    <t>5  PODIUMS : hors 1 ère place</t>
  </si>
  <si>
    <t>doublettes dames</t>
  </si>
  <si>
    <t>GADAIS Cathy</t>
  </si>
  <si>
    <t>dames</t>
  </si>
  <si>
    <t>national doub ecole st lo</t>
  </si>
  <si>
    <t>joue au yoyo ?</t>
  </si>
  <si>
    <t>reparti après la  coupure !</t>
  </si>
  <si>
    <t>ça stagne !</t>
  </si>
  <si>
    <t>faut persévérer !</t>
  </si>
  <si>
    <t>c'est joué le retour !</t>
  </si>
  <si>
    <t>213,29 / 14</t>
  </si>
  <si>
    <t>nat.doub ecole st lo</t>
  </si>
  <si>
    <t>sauve les meubles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</si>
</sst>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/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33" fillId="1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DAEEF3"/>
      <color rgb="FFFFFF00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4"/>
  <sheetViews>
    <sheetView tabSelected="1" topLeftCell="E1" workbookViewId="0">
      <selection activeCell="T43" sqref="T43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17" width="9.7109375" customWidth="1"/>
    <col min="18" max="18" width="10.7109375" customWidth="1"/>
    <col min="19" max="19" width="8.5703125" customWidth="1"/>
    <col min="20" max="20" width="35.140625" customWidth="1"/>
    <col min="21" max="21" width="12.42578125" customWidth="1"/>
    <col min="22" max="22" width="2.28515625" customWidth="1"/>
    <col min="23" max="23" width="9.28515625" customWidth="1"/>
    <col min="24" max="24" width="2.42578125" customWidth="1"/>
    <col min="25" max="25" width="9.85546875" customWidth="1"/>
  </cols>
  <sheetData>
    <row r="1" spans="1:25" ht="15.75" x14ac:dyDescent="0.25">
      <c r="A1" s="56" t="s">
        <v>302</v>
      </c>
    </row>
    <row r="4" spans="1:25" x14ac:dyDescent="0.25">
      <c r="A4" s="1"/>
      <c r="B4" s="146" t="s">
        <v>0</v>
      </c>
      <c r="C4" s="2"/>
      <c r="D4" s="109" t="s">
        <v>1</v>
      </c>
      <c r="E4" s="109" t="s">
        <v>239</v>
      </c>
      <c r="F4" s="109" t="s">
        <v>239</v>
      </c>
      <c r="G4" s="164" t="s">
        <v>250</v>
      </c>
      <c r="H4" s="109" t="s">
        <v>295</v>
      </c>
      <c r="I4" s="109" t="s">
        <v>239</v>
      </c>
      <c r="J4" s="109" t="s">
        <v>1</v>
      </c>
      <c r="K4" s="164" t="s">
        <v>369</v>
      </c>
      <c r="L4" s="164" t="s">
        <v>250</v>
      </c>
      <c r="M4" s="109" t="s">
        <v>295</v>
      </c>
      <c r="N4" s="109" t="s">
        <v>388</v>
      </c>
      <c r="O4" s="109" t="s">
        <v>239</v>
      </c>
      <c r="P4" s="109" t="s">
        <v>239</v>
      </c>
      <c r="Q4" s="109" t="s">
        <v>1</v>
      </c>
      <c r="R4" s="120"/>
      <c r="S4" s="121"/>
      <c r="U4" s="4"/>
      <c r="W4" s="5"/>
      <c r="Y4" s="6" t="s">
        <v>2</v>
      </c>
    </row>
    <row r="5" spans="1:25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300</v>
      </c>
      <c r="I5" s="122"/>
      <c r="J5" s="122"/>
      <c r="K5" s="122"/>
      <c r="L5" s="122"/>
      <c r="M5" s="122" t="s">
        <v>300</v>
      </c>
      <c r="N5" s="122"/>
      <c r="O5" s="122"/>
      <c r="P5" s="122"/>
      <c r="Q5" s="122"/>
      <c r="R5" s="240" t="s">
        <v>304</v>
      </c>
      <c r="S5" s="241"/>
      <c r="U5" s="8"/>
      <c r="W5" s="9" t="s">
        <v>4</v>
      </c>
      <c r="Y5" s="10" t="s">
        <v>5</v>
      </c>
    </row>
    <row r="6" spans="1:25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23"/>
      <c r="S6" s="124"/>
      <c r="U6" s="4"/>
      <c r="W6" s="9" t="s">
        <v>3</v>
      </c>
      <c r="Y6" s="10" t="s">
        <v>7</v>
      </c>
    </row>
    <row r="7" spans="1:25" x14ac:dyDescent="0.25">
      <c r="A7" s="141">
        <v>2020</v>
      </c>
      <c r="B7" s="147" t="s">
        <v>8</v>
      </c>
      <c r="C7" s="7"/>
      <c r="D7" s="112" t="s">
        <v>9</v>
      </c>
      <c r="E7" s="125" t="s">
        <v>240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401</v>
      </c>
      <c r="N7" s="125" t="s">
        <v>9</v>
      </c>
      <c r="O7" s="125" t="s">
        <v>392</v>
      </c>
      <c r="P7" s="112" t="s">
        <v>9</v>
      </c>
      <c r="Q7" s="112" t="s">
        <v>9</v>
      </c>
      <c r="R7" s="117" t="s">
        <v>11</v>
      </c>
      <c r="S7" s="117" t="s">
        <v>12</v>
      </c>
      <c r="U7" s="4"/>
      <c r="W7" s="9" t="s">
        <v>305</v>
      </c>
      <c r="Y7" s="10" t="s">
        <v>16</v>
      </c>
    </row>
    <row r="8" spans="1:25" x14ac:dyDescent="0.25">
      <c r="A8" s="141"/>
      <c r="B8" s="147" t="s">
        <v>13</v>
      </c>
      <c r="C8" s="7"/>
      <c r="D8" s="112"/>
      <c r="E8" s="112"/>
      <c r="F8" s="125" t="s">
        <v>326</v>
      </c>
      <c r="G8" s="125" t="s">
        <v>242</v>
      </c>
      <c r="H8" s="195" t="s">
        <v>334</v>
      </c>
      <c r="I8" s="125" t="s">
        <v>336</v>
      </c>
      <c r="J8" s="125" t="s">
        <v>10</v>
      </c>
      <c r="K8" s="125" t="s">
        <v>370</v>
      </c>
      <c r="L8" s="125" t="s">
        <v>370</v>
      </c>
      <c r="M8" s="125" t="s">
        <v>336</v>
      </c>
      <c r="N8" s="125"/>
      <c r="O8" s="125" t="s">
        <v>393</v>
      </c>
      <c r="P8" s="125" t="s">
        <v>10</v>
      </c>
      <c r="Q8" s="125" t="s">
        <v>10</v>
      </c>
      <c r="R8" s="117" t="s">
        <v>14</v>
      </c>
      <c r="S8" s="117" t="s">
        <v>15</v>
      </c>
      <c r="U8" s="4"/>
      <c r="W8" s="9"/>
      <c r="Y8" s="10" t="s">
        <v>342</v>
      </c>
    </row>
    <row r="9" spans="1:25" x14ac:dyDescent="0.25">
      <c r="A9" s="141">
        <v>2021</v>
      </c>
      <c r="B9" s="141"/>
      <c r="C9" s="7"/>
      <c r="D9" s="112"/>
      <c r="E9" s="112"/>
      <c r="F9" s="125"/>
      <c r="G9" s="125" t="s">
        <v>243</v>
      </c>
      <c r="H9" s="195" t="s">
        <v>335</v>
      </c>
      <c r="I9" s="125" t="s">
        <v>17</v>
      </c>
      <c r="J9" s="125"/>
      <c r="K9" s="125" t="s">
        <v>371</v>
      </c>
      <c r="L9" s="125" t="s">
        <v>373</v>
      </c>
      <c r="M9" s="125"/>
      <c r="N9" s="125"/>
      <c r="O9" s="125"/>
      <c r="P9" s="125" t="s">
        <v>410</v>
      </c>
      <c r="Q9" s="125"/>
      <c r="R9" s="117" t="s">
        <v>18</v>
      </c>
      <c r="S9" s="117" t="s">
        <v>19</v>
      </c>
      <c r="T9" s="215"/>
      <c r="U9" s="8"/>
      <c r="W9" s="12" t="s">
        <v>306</v>
      </c>
      <c r="Y9" s="10"/>
    </row>
    <row r="10" spans="1:25" x14ac:dyDescent="0.25">
      <c r="A10" s="13"/>
      <c r="B10" s="148" t="s">
        <v>20</v>
      </c>
      <c r="C10" s="14"/>
      <c r="D10" s="113" t="s">
        <v>21</v>
      </c>
      <c r="E10" s="113" t="s">
        <v>241</v>
      </c>
      <c r="F10" s="126" t="s">
        <v>322</v>
      </c>
      <c r="G10" s="126" t="s">
        <v>22</v>
      </c>
      <c r="H10" s="126" t="s">
        <v>22</v>
      </c>
      <c r="I10" s="126" t="s">
        <v>22</v>
      </c>
      <c r="J10" s="126" t="s">
        <v>363</v>
      </c>
      <c r="K10" s="126" t="s">
        <v>372</v>
      </c>
      <c r="L10" s="126" t="s">
        <v>366</v>
      </c>
      <c r="M10" s="126" t="s">
        <v>366</v>
      </c>
      <c r="N10" s="126" t="s">
        <v>322</v>
      </c>
      <c r="O10" s="126" t="s">
        <v>394</v>
      </c>
      <c r="P10" s="126" t="s">
        <v>405</v>
      </c>
      <c r="Q10" s="126" t="s">
        <v>405</v>
      </c>
      <c r="R10" s="118" t="s">
        <v>17</v>
      </c>
      <c r="S10" s="119"/>
      <c r="U10" s="15"/>
      <c r="W10" s="16">
        <v>2021</v>
      </c>
      <c r="Y10" s="17"/>
    </row>
    <row r="11" spans="1:25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6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49">
        <f>IF(SUM(D11:Q11)=0,"",SUM(D11:Q11))</f>
        <v>1056</v>
      </c>
      <c r="S11" s="20"/>
      <c r="T11" s="21"/>
      <c r="U11" s="22" t="s">
        <v>23</v>
      </c>
      <c r="W11" s="115"/>
      <c r="Y11" s="19"/>
    </row>
    <row r="12" spans="1:25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6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49">
        <f>IF(SUM(D12:Q12)=0,"",SUM(D12:Q12))</f>
        <v>8</v>
      </c>
      <c r="S12" s="117">
        <f>IF(COUNTA(D12:Q12)=0,"",COUNTA(D12:Q12))</f>
        <v>1</v>
      </c>
      <c r="T12" s="231" t="s">
        <v>341</v>
      </c>
      <c r="U12" s="25" t="s">
        <v>25</v>
      </c>
      <c r="W12" s="117"/>
      <c r="Y12" s="19"/>
    </row>
    <row r="13" spans="1:25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2">
        <f>IF(R11="","",R11/R12)</f>
        <v>132</v>
      </c>
      <c r="S13" s="26"/>
      <c r="T13" s="165"/>
      <c r="U13" s="137" t="s">
        <v>27</v>
      </c>
      <c r="W13" s="142"/>
      <c r="Y13" s="145">
        <f>R13-A13</f>
        <v>-3.3499999999999943</v>
      </c>
    </row>
    <row r="14" spans="1:25" x14ac:dyDescent="0.25">
      <c r="A14" s="172"/>
      <c r="B14" s="38" t="s">
        <v>389</v>
      </c>
      <c r="C14" s="18" t="s">
        <v>24</v>
      </c>
      <c r="D14" s="235"/>
      <c r="E14" s="172"/>
      <c r="F14" s="154"/>
      <c r="G14" s="154"/>
      <c r="H14" s="172"/>
      <c r="I14" s="172"/>
      <c r="J14" s="154"/>
      <c r="K14" s="172"/>
      <c r="L14" s="154"/>
      <c r="M14" s="154"/>
      <c r="N14" s="154"/>
      <c r="O14" s="149">
        <v>881</v>
      </c>
      <c r="P14" s="149"/>
      <c r="Q14" s="149"/>
      <c r="R14" s="149">
        <f>IF(SUM(D14:Q14)=0,"",SUM(D14:Q14))</f>
        <v>881</v>
      </c>
      <c r="S14" s="20"/>
      <c r="T14" s="165"/>
      <c r="U14" s="38" t="s">
        <v>389</v>
      </c>
      <c r="W14" s="172"/>
      <c r="Y14" s="154"/>
    </row>
    <row r="15" spans="1:25" x14ac:dyDescent="0.25">
      <c r="A15" s="172"/>
      <c r="B15" s="138" t="s">
        <v>390</v>
      </c>
      <c r="C15" s="23" t="s">
        <v>26</v>
      </c>
      <c r="D15" s="235"/>
      <c r="E15" s="172"/>
      <c r="F15" s="154"/>
      <c r="G15" s="154"/>
      <c r="H15" s="172"/>
      <c r="I15" s="172"/>
      <c r="J15" s="154"/>
      <c r="K15" s="172"/>
      <c r="L15" s="154"/>
      <c r="M15" s="154"/>
      <c r="N15" s="154"/>
      <c r="O15" s="149">
        <v>8</v>
      </c>
      <c r="P15" s="149"/>
      <c r="Q15" s="149"/>
      <c r="R15" s="149">
        <f>IF(SUM(D15:Q15)=0,"",SUM(D15:Q15))</f>
        <v>8</v>
      </c>
      <c r="S15" s="117">
        <f>IF(COUNTA(D15:Q15)=0,"",COUNTA(D15:Q15))</f>
        <v>1</v>
      </c>
      <c r="T15" s="214" t="s">
        <v>398</v>
      </c>
      <c r="U15" s="138" t="s">
        <v>390</v>
      </c>
      <c r="W15" s="172"/>
      <c r="Y15" s="154"/>
    </row>
    <row r="16" spans="1:25" x14ac:dyDescent="0.25">
      <c r="A16" s="142"/>
      <c r="B16" s="139" t="s">
        <v>391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>
        <f>IF(R14="","",R14/R15)</f>
        <v>110.125</v>
      </c>
      <c r="S16" s="26"/>
      <c r="T16" s="165"/>
      <c r="U16" s="138" t="s">
        <v>391</v>
      </c>
      <c r="W16" s="142"/>
      <c r="Y16" s="145"/>
    </row>
    <row r="17" spans="1:25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8"/>
      <c r="I17" s="154"/>
      <c r="J17" s="154"/>
      <c r="K17" s="154"/>
      <c r="L17" s="154"/>
      <c r="M17" s="154"/>
      <c r="N17" s="154"/>
      <c r="O17" s="154"/>
      <c r="P17" s="154"/>
      <c r="Q17" s="154"/>
      <c r="R17" s="149" t="str">
        <f t="shared" ref="R17:R18" si="0">IF(SUM(D17:O17)=0,"",SUM(D17:O17))</f>
        <v/>
      </c>
      <c r="S17" s="20"/>
      <c r="T17" s="24"/>
      <c r="U17" s="27" t="s">
        <v>29</v>
      </c>
      <c r="W17" s="143"/>
      <c r="Y17" s="149"/>
    </row>
    <row r="18" spans="1:25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8"/>
      <c r="I18" s="154"/>
      <c r="J18" s="154"/>
      <c r="K18" s="154"/>
      <c r="L18" s="154"/>
      <c r="M18" s="154"/>
      <c r="N18" s="154"/>
      <c r="O18" s="154"/>
      <c r="P18" s="154"/>
      <c r="Q18" s="154"/>
      <c r="R18" s="149" t="str">
        <f t="shared" si="0"/>
        <v/>
      </c>
      <c r="S18" s="117" t="str">
        <f t="shared" ref="S18" si="1">IF(COUNTA(D18:O18)=0,"",COUNTA(D18:O18))</f>
        <v/>
      </c>
      <c r="T18" s="165"/>
      <c r="U18" s="28" t="s">
        <v>30</v>
      </c>
      <c r="W18" s="143"/>
      <c r="Y18" s="149"/>
    </row>
    <row r="19" spans="1:25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7"/>
      <c r="I19" s="145"/>
      <c r="J19" s="145"/>
      <c r="K19" s="145"/>
      <c r="L19" s="145"/>
      <c r="M19" s="145"/>
      <c r="N19" s="145"/>
      <c r="O19" s="145"/>
      <c r="P19" s="145"/>
      <c r="Q19" s="145"/>
      <c r="R19" s="142" t="str">
        <f t="shared" ref="R19" si="2">IF(R17="","",R17/R18)</f>
        <v/>
      </c>
      <c r="S19" s="26"/>
      <c r="T19" s="165"/>
      <c r="U19" s="139" t="s">
        <v>31</v>
      </c>
      <c r="W19" s="142"/>
      <c r="Y19" s="145"/>
    </row>
    <row r="20" spans="1:25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9"/>
      <c r="I20" s="149"/>
      <c r="J20" s="149"/>
      <c r="K20" s="149"/>
      <c r="L20" s="149"/>
      <c r="M20" s="149"/>
      <c r="N20" s="149"/>
      <c r="O20" s="149"/>
      <c r="P20" s="149"/>
      <c r="Q20" s="149"/>
      <c r="R20" s="149" t="str">
        <f t="shared" ref="R20:R21" si="3">IF(SUM(D20:O20)=0,"",SUM(D20:O20))</f>
        <v/>
      </c>
      <c r="S20" s="20"/>
      <c r="T20" s="29"/>
      <c r="U20" s="30" t="s">
        <v>32</v>
      </c>
      <c r="W20" s="143"/>
      <c r="Y20" s="149"/>
    </row>
    <row r="21" spans="1:25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9"/>
      <c r="I21" s="149"/>
      <c r="J21" s="149"/>
      <c r="K21" s="149"/>
      <c r="L21" s="149"/>
      <c r="M21" s="149"/>
      <c r="N21" s="149"/>
      <c r="O21" s="149"/>
      <c r="P21" s="149"/>
      <c r="Q21" s="149"/>
      <c r="R21" s="149" t="str">
        <f t="shared" si="3"/>
        <v/>
      </c>
      <c r="S21" s="117" t="str">
        <f t="shared" ref="S21" si="4">IF(COUNTA(D21:O21)=0,"",COUNTA(D21:O21))</f>
        <v/>
      </c>
      <c r="T21" s="165"/>
      <c r="U21" s="28" t="s">
        <v>33</v>
      </c>
      <c r="W21" s="143"/>
      <c r="Y21" s="149"/>
    </row>
    <row r="22" spans="1:25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7"/>
      <c r="I22" s="145"/>
      <c r="J22" s="145"/>
      <c r="K22" s="145"/>
      <c r="L22" s="145"/>
      <c r="M22" s="145"/>
      <c r="N22" s="145"/>
      <c r="O22" s="145"/>
      <c r="P22" s="145"/>
      <c r="Q22" s="145"/>
      <c r="R22" s="142" t="str">
        <f t="shared" ref="R22" si="5">IF(R20="","",R20/R21)</f>
        <v/>
      </c>
      <c r="S22" s="26"/>
      <c r="T22" s="29"/>
      <c r="U22" s="166" t="s">
        <v>34</v>
      </c>
      <c r="W22" s="142"/>
      <c r="Y22" s="145"/>
    </row>
    <row r="23" spans="1:25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200"/>
      <c r="I23" s="156"/>
      <c r="J23" s="156"/>
      <c r="K23" s="156"/>
      <c r="L23" s="156"/>
      <c r="M23" s="156"/>
      <c r="N23" s="156"/>
      <c r="O23" s="156"/>
      <c r="P23" s="156"/>
      <c r="Q23" s="156"/>
      <c r="R23" s="149" t="str">
        <f t="shared" ref="R23:R24" si="6">IF(SUM(D23:O23)=0,"",SUM(D23:O23))</f>
        <v/>
      </c>
      <c r="S23" s="20"/>
      <c r="T23" s="31"/>
      <c r="U23" s="22" t="s">
        <v>35</v>
      </c>
      <c r="W23" s="115"/>
      <c r="Y23" s="149"/>
    </row>
    <row r="24" spans="1:25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200"/>
      <c r="I24" s="156"/>
      <c r="J24" s="156"/>
      <c r="K24" s="156"/>
      <c r="L24" s="156"/>
      <c r="M24" s="156"/>
      <c r="N24" s="156"/>
      <c r="O24" s="156"/>
      <c r="P24" s="156"/>
      <c r="Q24" s="156"/>
      <c r="R24" s="149" t="str">
        <f t="shared" si="6"/>
        <v/>
      </c>
      <c r="S24" s="117" t="str">
        <f t="shared" ref="S24" si="7">IF(COUNTA(D24:O24)=0,"",COUNTA(D24:O24))</f>
        <v/>
      </c>
      <c r="T24" s="165"/>
      <c r="U24" s="32" t="s">
        <v>36</v>
      </c>
      <c r="V24" s="33"/>
      <c r="W24" s="115"/>
      <c r="Y24" s="149"/>
    </row>
    <row r="25" spans="1:25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7"/>
      <c r="I25" s="145"/>
      <c r="J25" s="145"/>
      <c r="K25" s="145"/>
      <c r="L25" s="145"/>
      <c r="M25" s="145"/>
      <c r="N25" s="145"/>
      <c r="O25" s="145"/>
      <c r="P25" s="145"/>
      <c r="Q25" s="145"/>
      <c r="R25" s="142" t="str">
        <f t="shared" ref="R25" si="8">IF(R23="","",R23/R24)</f>
        <v/>
      </c>
      <c r="S25" s="26"/>
      <c r="T25" s="24"/>
      <c r="U25" s="137" t="s">
        <v>37</v>
      </c>
      <c r="V25" s="33"/>
      <c r="W25" s="142"/>
      <c r="X25" s="31"/>
      <c r="Y25" s="145"/>
    </row>
    <row r="26" spans="1:25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200"/>
      <c r="I26" s="156"/>
      <c r="J26" s="156"/>
      <c r="K26" s="156"/>
      <c r="L26" s="156"/>
      <c r="M26" s="156"/>
      <c r="N26" s="156"/>
      <c r="O26" s="156"/>
      <c r="P26" s="156"/>
      <c r="Q26" s="156"/>
      <c r="R26" s="149" t="str">
        <f t="shared" ref="R26:R27" si="9">IF(SUM(D26:O26)=0,"",SUM(D26:O26))</f>
        <v/>
      </c>
      <c r="S26" s="20"/>
      <c r="T26" s="24"/>
      <c r="U26" s="34" t="s">
        <v>35</v>
      </c>
      <c r="V26" s="33"/>
      <c r="W26" s="115"/>
      <c r="X26" s="35"/>
      <c r="Y26" s="149"/>
    </row>
    <row r="27" spans="1:25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200"/>
      <c r="I27" s="156"/>
      <c r="J27" s="156"/>
      <c r="K27" s="156"/>
      <c r="L27" s="156"/>
      <c r="M27" s="156"/>
      <c r="N27" s="156"/>
      <c r="O27" s="156"/>
      <c r="P27" s="156"/>
      <c r="Q27" s="156"/>
      <c r="R27" s="149" t="str">
        <f t="shared" si="9"/>
        <v/>
      </c>
      <c r="S27" s="117" t="str">
        <f t="shared" ref="S27" si="10">IF(COUNTA(D27:O27)=0,"",COUNTA(D27:O27))</f>
        <v/>
      </c>
      <c r="T27" s="165"/>
      <c r="U27" s="28" t="s">
        <v>38</v>
      </c>
      <c r="V27" s="33"/>
      <c r="W27" s="115"/>
      <c r="X27" s="35"/>
      <c r="Y27" s="149"/>
    </row>
    <row r="28" spans="1:25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7"/>
      <c r="I28" s="145"/>
      <c r="J28" s="145"/>
      <c r="K28" s="145"/>
      <c r="L28" s="145"/>
      <c r="M28" s="145"/>
      <c r="N28" s="145"/>
      <c r="O28" s="145"/>
      <c r="P28" s="145"/>
      <c r="Q28" s="145"/>
      <c r="R28" s="142" t="str">
        <f t="shared" ref="R28" si="11">IF(R26="","",R26/R27)</f>
        <v/>
      </c>
      <c r="S28" s="26"/>
      <c r="T28" s="24"/>
      <c r="U28" s="139" t="s">
        <v>39</v>
      </c>
      <c r="V28" s="33"/>
      <c r="W28" s="142"/>
      <c r="X28" s="31"/>
      <c r="Y28" s="145"/>
    </row>
    <row r="29" spans="1:25" x14ac:dyDescent="0.25">
      <c r="A29" s="115">
        <v>0</v>
      </c>
      <c r="B29" s="38" t="s">
        <v>40</v>
      </c>
      <c r="C29" s="23" t="s">
        <v>24</v>
      </c>
      <c r="D29" s="156"/>
      <c r="E29" s="117"/>
      <c r="F29" s="117"/>
      <c r="G29" s="156"/>
      <c r="H29" s="200"/>
      <c r="I29" s="156"/>
      <c r="J29" s="156"/>
      <c r="K29" s="156"/>
      <c r="L29" s="156"/>
      <c r="M29" s="156"/>
      <c r="N29" s="156"/>
      <c r="O29" s="156"/>
      <c r="P29" s="156"/>
      <c r="Q29" s="156"/>
      <c r="R29" s="149" t="str">
        <f t="shared" ref="R29:R30" si="12">IF(SUM(D29:O29)=0,"",SUM(D29:O29))</f>
        <v/>
      </c>
      <c r="S29" s="20"/>
      <c r="T29" s="24"/>
      <c r="U29" s="36" t="s">
        <v>40</v>
      </c>
      <c r="V29" s="33"/>
      <c r="W29" s="115"/>
      <c r="X29" s="31"/>
      <c r="Y29" s="149"/>
    </row>
    <row r="30" spans="1:25" x14ac:dyDescent="0.25">
      <c r="A30" s="115"/>
      <c r="B30" s="138" t="s">
        <v>41</v>
      </c>
      <c r="C30" s="23" t="s">
        <v>26</v>
      </c>
      <c r="D30" s="157"/>
      <c r="E30" s="117"/>
      <c r="F30" s="117"/>
      <c r="G30" s="156"/>
      <c r="H30" s="200"/>
      <c r="I30" s="156"/>
      <c r="J30" s="156"/>
      <c r="K30" s="156"/>
      <c r="L30" s="156"/>
      <c r="M30" s="156"/>
      <c r="N30" s="156"/>
      <c r="O30" s="156"/>
      <c r="P30" s="156"/>
      <c r="Q30" s="156"/>
      <c r="R30" s="149" t="str">
        <f t="shared" si="12"/>
        <v/>
      </c>
      <c r="S30" s="117" t="str">
        <f t="shared" ref="S30" si="13">IF(COUNTA(D30:O30)=0,"",COUNTA(D30:O30))</f>
        <v/>
      </c>
      <c r="T30" s="165"/>
      <c r="U30" s="28" t="s">
        <v>41</v>
      </c>
      <c r="V30" s="31"/>
      <c r="W30" s="115"/>
      <c r="X30" s="31"/>
      <c r="Y30" s="149"/>
    </row>
    <row r="31" spans="1:25" x14ac:dyDescent="0.25">
      <c r="A31" s="142"/>
      <c r="B31" s="139" t="s">
        <v>42</v>
      </c>
      <c r="C31" s="23" t="s">
        <v>28</v>
      </c>
      <c r="D31" s="142"/>
      <c r="E31" s="155"/>
      <c r="F31" s="155"/>
      <c r="G31" s="155"/>
      <c r="H31" s="201"/>
      <c r="I31" s="155"/>
      <c r="J31" s="155"/>
      <c r="K31" s="155"/>
      <c r="L31" s="155"/>
      <c r="M31" s="155"/>
      <c r="N31" s="155"/>
      <c r="O31" s="155"/>
      <c r="P31" s="155"/>
      <c r="Q31" s="155"/>
      <c r="R31" s="142" t="str">
        <f t="shared" ref="R31" si="14">IF(R29="","",R29/R30)</f>
        <v/>
      </c>
      <c r="S31" s="26"/>
      <c r="T31" s="24"/>
      <c r="U31" s="139" t="s">
        <v>42</v>
      </c>
      <c r="V31" s="31"/>
      <c r="W31" s="142"/>
      <c r="X31" s="31"/>
      <c r="Y31" s="145"/>
    </row>
    <row r="32" spans="1:25" x14ac:dyDescent="0.25">
      <c r="A32" s="115">
        <v>12740</v>
      </c>
      <c r="B32" s="37" t="s">
        <v>43</v>
      </c>
      <c r="C32" s="23" t="s">
        <v>24</v>
      </c>
      <c r="D32" s="156">
        <v>2607</v>
      </c>
      <c r="E32" s="156">
        <v>1395</v>
      </c>
      <c r="F32" s="156"/>
      <c r="G32" s="156">
        <v>2432</v>
      </c>
      <c r="H32" s="200"/>
      <c r="I32" s="156"/>
      <c r="J32" s="156">
        <v>1551</v>
      </c>
      <c r="K32" s="156">
        <v>1910</v>
      </c>
      <c r="L32" s="156"/>
      <c r="M32" s="156"/>
      <c r="N32" s="156">
        <v>3205</v>
      </c>
      <c r="O32" s="156"/>
      <c r="P32" s="156"/>
      <c r="Q32" s="156">
        <v>2587</v>
      </c>
      <c r="R32" s="149">
        <f t="shared" ref="R32:R33" si="15">IF(SUM(D32:Q32)=0,"",SUM(D32:Q32))</f>
        <v>15687</v>
      </c>
      <c r="S32" s="20"/>
      <c r="T32" s="21"/>
      <c r="U32" s="37" t="s">
        <v>43</v>
      </c>
      <c r="V32" s="31"/>
      <c r="W32" s="115"/>
      <c r="X32" s="31"/>
      <c r="Y32" s="149"/>
    </row>
    <row r="33" spans="1:25" x14ac:dyDescent="0.25">
      <c r="A33" s="115">
        <v>71</v>
      </c>
      <c r="B33" s="136" t="s">
        <v>44</v>
      </c>
      <c r="C33" s="23" t="s">
        <v>26</v>
      </c>
      <c r="D33" s="157">
        <v>15</v>
      </c>
      <c r="E33" s="156">
        <v>8</v>
      </c>
      <c r="F33" s="156"/>
      <c r="G33" s="156">
        <v>14</v>
      </c>
      <c r="H33" s="200"/>
      <c r="I33" s="156"/>
      <c r="J33" s="156">
        <v>9</v>
      </c>
      <c r="K33" s="156">
        <v>11</v>
      </c>
      <c r="L33" s="156"/>
      <c r="M33" s="156"/>
      <c r="N33" s="156">
        <v>18</v>
      </c>
      <c r="O33" s="156"/>
      <c r="P33" s="156"/>
      <c r="Q33" s="156">
        <v>14</v>
      </c>
      <c r="R33" s="149">
        <f t="shared" si="15"/>
        <v>89</v>
      </c>
      <c r="S33" s="117">
        <f t="shared" ref="S33:S46" si="16">IF(COUNTA(D33:Q33)=0,"",COUNTA(D33:Q33))</f>
        <v>7</v>
      </c>
      <c r="T33" s="214" t="s">
        <v>415</v>
      </c>
      <c r="U33" s="32" t="s">
        <v>44</v>
      </c>
      <c r="V33" s="31"/>
      <c r="W33" s="115"/>
      <c r="X33" s="31"/>
      <c r="Y33" s="149"/>
    </row>
    <row r="34" spans="1:25" x14ac:dyDescent="0.25">
      <c r="A34" s="142">
        <f>A32/A33</f>
        <v>179.43661971830986</v>
      </c>
      <c r="B34" s="137" t="s">
        <v>45</v>
      </c>
      <c r="C34" s="23" t="s">
        <v>28</v>
      </c>
      <c r="D34" s="142">
        <f>+D32/D33</f>
        <v>173.8</v>
      </c>
      <c r="E34" s="142">
        <f>+E32/E33</f>
        <v>174.375</v>
      </c>
      <c r="F34" s="142"/>
      <c r="G34" s="142">
        <f>+G32/G33</f>
        <v>173.71428571428572</v>
      </c>
      <c r="H34" s="202"/>
      <c r="I34" s="142"/>
      <c r="J34" s="142">
        <f>+J32/J33</f>
        <v>172.33333333333334</v>
      </c>
      <c r="K34" s="142">
        <f>+K32/K33</f>
        <v>173.63636363636363</v>
      </c>
      <c r="L34" s="142"/>
      <c r="M34" s="142"/>
      <c r="N34" s="142">
        <f>+N32/N33</f>
        <v>178.05555555555554</v>
      </c>
      <c r="O34" s="142"/>
      <c r="P34" s="142"/>
      <c r="Q34" s="142">
        <f>+Q32/Q33</f>
        <v>184.78571428571428</v>
      </c>
      <c r="R34" s="142">
        <f t="shared" ref="R34" si="17">IF(R32="","",R32/R33)</f>
        <v>176.25842696629215</v>
      </c>
      <c r="S34" s="26"/>
      <c r="T34" s="165"/>
      <c r="U34" s="137" t="s">
        <v>45</v>
      </c>
      <c r="V34" s="31"/>
      <c r="W34" s="142"/>
      <c r="X34" s="31"/>
      <c r="Y34" s="145">
        <f>R34-A34</f>
        <v>-3.1781927520177078</v>
      </c>
    </row>
    <row r="35" spans="1:25" x14ac:dyDescent="0.25">
      <c r="A35" s="115">
        <v>7977</v>
      </c>
      <c r="B35" s="38" t="s">
        <v>46</v>
      </c>
      <c r="C35" s="23" t="s">
        <v>24</v>
      </c>
      <c r="D35" s="117">
        <v>2851</v>
      </c>
      <c r="E35" s="156">
        <v>1422</v>
      </c>
      <c r="F35" s="156"/>
      <c r="G35" s="156">
        <v>1320</v>
      </c>
      <c r="H35" s="200"/>
      <c r="I35" s="156"/>
      <c r="J35" s="156"/>
      <c r="K35" s="156"/>
      <c r="L35" s="156"/>
      <c r="M35" s="156"/>
      <c r="N35" s="156"/>
      <c r="O35" s="156"/>
      <c r="P35" s="156"/>
      <c r="Q35" s="156">
        <v>2650</v>
      </c>
      <c r="R35" s="149">
        <f t="shared" ref="R35:R36" si="18">IF(SUM(D35:Q35)=0,"",SUM(D35:Q35))</f>
        <v>8243</v>
      </c>
      <c r="S35" s="20"/>
      <c r="T35" s="212"/>
      <c r="U35" s="38" t="s">
        <v>46</v>
      </c>
      <c r="V35" s="31"/>
      <c r="W35" s="115"/>
      <c r="X35" s="31"/>
      <c r="Y35" s="149"/>
    </row>
    <row r="36" spans="1:25" x14ac:dyDescent="0.25">
      <c r="A36" s="115">
        <v>44</v>
      </c>
      <c r="B36" s="138" t="s">
        <v>47</v>
      </c>
      <c r="C36" s="23" t="s">
        <v>26</v>
      </c>
      <c r="D36" s="157">
        <v>15</v>
      </c>
      <c r="E36" s="117">
        <v>8</v>
      </c>
      <c r="F36" s="117"/>
      <c r="G36" s="156">
        <v>8</v>
      </c>
      <c r="H36" s="200"/>
      <c r="I36" s="156"/>
      <c r="J36" s="156"/>
      <c r="K36" s="156"/>
      <c r="L36" s="156"/>
      <c r="M36" s="156"/>
      <c r="N36" s="156"/>
      <c r="O36" s="156"/>
      <c r="P36" s="156"/>
      <c r="Q36" s="156">
        <v>14</v>
      </c>
      <c r="R36" s="149">
        <f t="shared" si="18"/>
        <v>45</v>
      </c>
      <c r="S36" s="117">
        <f t="shared" ref="S36:S46" si="19">IF(COUNTA(D36:Q36)=0,"",COUNTA(D36:Q36))</f>
        <v>4</v>
      </c>
      <c r="T36" s="214" t="s">
        <v>416</v>
      </c>
      <c r="U36" s="28" t="s">
        <v>47</v>
      </c>
      <c r="V36" s="31"/>
      <c r="W36" s="115"/>
      <c r="X36" s="31"/>
      <c r="Y36" s="149"/>
    </row>
    <row r="37" spans="1:25" x14ac:dyDescent="0.25">
      <c r="A37" s="142">
        <f>A35/A36</f>
        <v>181.29545454545453</v>
      </c>
      <c r="B37" s="139" t="s">
        <v>48</v>
      </c>
      <c r="C37" s="23" t="s">
        <v>28</v>
      </c>
      <c r="D37" s="177">
        <f>+D35/D36</f>
        <v>190.06666666666666</v>
      </c>
      <c r="E37" s="142">
        <f>+E35/E36</f>
        <v>177.75</v>
      </c>
      <c r="F37" s="142"/>
      <c r="G37" s="142">
        <f>+G35/G36</f>
        <v>165</v>
      </c>
      <c r="H37" s="202"/>
      <c r="I37" s="177"/>
      <c r="J37" s="155"/>
      <c r="K37" s="142"/>
      <c r="L37" s="142"/>
      <c r="M37" s="142"/>
      <c r="N37" s="142"/>
      <c r="O37" s="142"/>
      <c r="P37" s="142"/>
      <c r="Q37" s="142">
        <f>+Q35/Q36</f>
        <v>189.28571428571428</v>
      </c>
      <c r="R37" s="142">
        <f t="shared" ref="R37" si="20">IF(R35="","",R35/R36)</f>
        <v>183.17777777777778</v>
      </c>
      <c r="S37" s="26"/>
      <c r="T37" s="165"/>
      <c r="U37" s="139" t="s">
        <v>48</v>
      </c>
      <c r="V37" s="31"/>
      <c r="W37" s="142"/>
      <c r="X37" s="31"/>
      <c r="Y37" s="145">
        <f>R37-A37</f>
        <v>1.8823232323232446</v>
      </c>
    </row>
    <row r="38" spans="1:25" x14ac:dyDescent="0.25">
      <c r="A38" s="115">
        <v>0</v>
      </c>
      <c r="B38" s="38" t="s">
        <v>46</v>
      </c>
      <c r="C38" s="18" t="s">
        <v>24</v>
      </c>
      <c r="D38" s="117"/>
      <c r="E38" s="156"/>
      <c r="F38" s="156"/>
      <c r="G38" s="156">
        <v>1459</v>
      </c>
      <c r="H38" s="200"/>
      <c r="I38" s="156"/>
      <c r="J38" s="156"/>
      <c r="K38" s="156"/>
      <c r="L38" s="156"/>
      <c r="M38" s="156"/>
      <c r="N38" s="156"/>
      <c r="O38" s="156"/>
      <c r="P38" s="156"/>
      <c r="Q38" s="156"/>
      <c r="R38" s="149">
        <f t="shared" ref="R38:R39" si="21">IF(SUM(D38:Q38)=0,"",SUM(D38:Q38))</f>
        <v>1459</v>
      </c>
      <c r="S38" s="20"/>
      <c r="T38" s="24"/>
      <c r="U38" s="38" t="s">
        <v>46</v>
      </c>
      <c r="W38" s="115"/>
      <c r="Y38" s="149"/>
    </row>
    <row r="39" spans="1:25" x14ac:dyDescent="0.25">
      <c r="A39" s="115"/>
      <c r="B39" s="138" t="s">
        <v>49</v>
      </c>
      <c r="C39" s="23" t="s">
        <v>26</v>
      </c>
      <c r="D39" s="117"/>
      <c r="E39" s="117"/>
      <c r="F39" s="117"/>
      <c r="G39" s="117">
        <v>8</v>
      </c>
      <c r="H39" s="203"/>
      <c r="I39" s="117"/>
      <c r="J39" s="117"/>
      <c r="K39" s="117"/>
      <c r="L39" s="117"/>
      <c r="M39" s="117"/>
      <c r="N39" s="117"/>
      <c r="O39" s="117"/>
      <c r="P39" s="117"/>
      <c r="Q39" s="117"/>
      <c r="R39" s="149">
        <f t="shared" si="21"/>
        <v>8</v>
      </c>
      <c r="S39" s="117">
        <f t="shared" ref="S39:S46" si="22">IF(COUNTA(D39:Q39)=0,"",COUNTA(D39:Q39))</f>
        <v>1</v>
      </c>
      <c r="T39" s="165" t="s">
        <v>355</v>
      </c>
      <c r="U39" s="28" t="s">
        <v>49</v>
      </c>
      <c r="W39" s="115"/>
      <c r="Y39" s="149"/>
    </row>
    <row r="40" spans="1:25" x14ac:dyDescent="0.25">
      <c r="A40" s="142"/>
      <c r="B40" s="139" t="s">
        <v>50</v>
      </c>
      <c r="C40" s="23" t="s">
        <v>28</v>
      </c>
      <c r="D40" s="142"/>
      <c r="E40" s="145"/>
      <c r="F40" s="145"/>
      <c r="G40" s="142">
        <f>+G38/G39</f>
        <v>182.375</v>
      </c>
      <c r="H40" s="197"/>
      <c r="I40" s="145"/>
      <c r="J40" s="145"/>
      <c r="K40" s="145"/>
      <c r="L40" s="145"/>
      <c r="M40" s="145"/>
      <c r="N40" s="145"/>
      <c r="O40" s="145"/>
      <c r="P40" s="145"/>
      <c r="Q40" s="145"/>
      <c r="R40" s="142">
        <f t="shared" ref="R40" si="23">IF(R38="","",R38/R39)</f>
        <v>182.375</v>
      </c>
      <c r="S40" s="26"/>
      <c r="T40" s="24"/>
      <c r="U40" s="139" t="s">
        <v>50</v>
      </c>
      <c r="V40" s="31"/>
      <c r="W40" s="142"/>
      <c r="X40" s="31"/>
      <c r="Y40" s="145"/>
    </row>
    <row r="41" spans="1:25" x14ac:dyDescent="0.25">
      <c r="A41" s="115">
        <v>4751</v>
      </c>
      <c r="B41" s="38" t="s">
        <v>51</v>
      </c>
      <c r="C41" s="23" t="s">
        <v>24</v>
      </c>
      <c r="D41" s="158"/>
      <c r="E41" s="158"/>
      <c r="F41" s="158"/>
      <c r="G41" s="156"/>
      <c r="H41" s="200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49">
        <f t="shared" ref="R41:R42" si="24">IF(SUM(D41:Q41)=0,"",SUM(D41:Q41))</f>
        <v>4108</v>
      </c>
      <c r="S41" s="20"/>
      <c r="T41" s="165"/>
      <c r="U41" s="38" t="s">
        <v>51</v>
      </c>
      <c r="W41" s="115"/>
      <c r="Y41" s="149"/>
    </row>
    <row r="42" spans="1:25" x14ac:dyDescent="0.25">
      <c r="A42" s="115">
        <v>26</v>
      </c>
      <c r="B42" s="138" t="s">
        <v>52</v>
      </c>
      <c r="C42" s="23" t="s">
        <v>26</v>
      </c>
      <c r="D42" s="157"/>
      <c r="E42" s="156"/>
      <c r="F42" s="156"/>
      <c r="G42" s="156"/>
      <c r="H42" s="200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49">
        <f t="shared" si="24"/>
        <v>23</v>
      </c>
      <c r="S42" s="117">
        <f t="shared" ref="S42:S46" si="25">IF(COUNTA(D42:Q42)=0,"",COUNTA(D42:Q42))</f>
        <v>2</v>
      </c>
      <c r="T42" s="214" t="s">
        <v>419</v>
      </c>
      <c r="U42" s="28" t="s">
        <v>52</v>
      </c>
      <c r="W42" s="115"/>
      <c r="Y42" s="149"/>
    </row>
    <row r="43" spans="1:25" x14ac:dyDescent="0.25">
      <c r="A43" s="142">
        <f>A41/A42</f>
        <v>182.73076923076923</v>
      </c>
      <c r="B43" s="139" t="s">
        <v>53</v>
      </c>
      <c r="C43" s="23" t="s">
        <v>28</v>
      </c>
      <c r="D43" s="142"/>
      <c r="E43" s="142"/>
      <c r="F43" s="177"/>
      <c r="G43" s="155"/>
      <c r="H43" s="201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 t="shared" ref="R43" si="26">IF(R41="","",R41/R42)</f>
        <v>178.60869565217391</v>
      </c>
      <c r="S43" s="26"/>
      <c r="T43" s="24"/>
      <c r="U43" s="139" t="s">
        <v>53</v>
      </c>
      <c r="V43" s="31"/>
      <c r="W43" s="142"/>
      <c r="X43" s="31"/>
      <c r="Y43" s="145">
        <f>R43-A43</f>
        <v>-4.1220735785953195</v>
      </c>
    </row>
    <row r="44" spans="1:25" x14ac:dyDescent="0.25">
      <c r="A44" s="115">
        <v>3057</v>
      </c>
      <c r="B44" s="37" t="s">
        <v>51</v>
      </c>
      <c r="C44" s="23" t="s">
        <v>24</v>
      </c>
      <c r="D44" s="156"/>
      <c r="E44" s="156"/>
      <c r="F44" s="156"/>
      <c r="G44" s="156"/>
      <c r="H44" s="200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49">
        <f t="shared" ref="R44:R45" si="27">IF(SUM(D44:Q44)=0,"",SUM(D44:Q44))</f>
        <v>4981</v>
      </c>
      <c r="S44" s="20"/>
      <c r="T44" s="165"/>
      <c r="U44" s="37" t="s">
        <v>51</v>
      </c>
      <c r="V44" s="31"/>
      <c r="W44" s="115"/>
      <c r="X44" s="31"/>
      <c r="Y44" s="149"/>
    </row>
    <row r="45" spans="1:25" x14ac:dyDescent="0.25">
      <c r="A45" s="115">
        <v>18</v>
      </c>
      <c r="B45" s="140" t="s">
        <v>54</v>
      </c>
      <c r="C45" s="23" t="s">
        <v>26</v>
      </c>
      <c r="D45" s="117"/>
      <c r="E45" s="156"/>
      <c r="F45" s="156"/>
      <c r="G45" s="156"/>
      <c r="H45" s="200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49">
        <f t="shared" si="27"/>
        <v>31</v>
      </c>
      <c r="S45" s="117">
        <f t="shared" ref="S45:S46" si="28">IF(COUNTA(D45:Q45)=0,"",COUNTA(D45:Q45))</f>
        <v>3</v>
      </c>
      <c r="T45" s="214" t="s">
        <v>414</v>
      </c>
      <c r="U45" s="39" t="s">
        <v>54</v>
      </c>
      <c r="V45" s="31"/>
      <c r="W45" s="115"/>
      <c r="X45" s="31"/>
      <c r="Y45" s="149"/>
    </row>
    <row r="46" spans="1:25" x14ac:dyDescent="0.25">
      <c r="A46" s="142">
        <f>A44/A45</f>
        <v>169.83333333333334</v>
      </c>
      <c r="B46" s="137" t="s">
        <v>55</v>
      </c>
      <c r="C46" s="23" t="s">
        <v>28</v>
      </c>
      <c r="D46" s="142"/>
      <c r="E46" s="142"/>
      <c r="F46" s="142"/>
      <c r="G46" s="145"/>
      <c r="H46" s="197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>
        <f t="shared" ref="R46" si="29">IF(R44="","",R44/R45)</f>
        <v>160.67741935483872</v>
      </c>
      <c r="S46" s="26"/>
      <c r="T46" s="24"/>
      <c r="U46" s="137" t="s">
        <v>55</v>
      </c>
      <c r="V46" s="31"/>
      <c r="W46" s="142"/>
      <c r="X46" s="31"/>
      <c r="Y46" s="145"/>
    </row>
    <row r="47" spans="1:25" x14ac:dyDescent="0.25">
      <c r="A47" s="115">
        <v>0</v>
      </c>
      <c r="B47" s="37" t="s">
        <v>51</v>
      </c>
      <c r="C47" s="23" t="s">
        <v>24</v>
      </c>
      <c r="D47" s="117"/>
      <c r="E47" s="156"/>
      <c r="F47" s="156"/>
      <c r="G47" s="156"/>
      <c r="H47" s="200"/>
      <c r="I47" s="156"/>
      <c r="J47" s="156"/>
      <c r="K47" s="156"/>
      <c r="L47" s="156"/>
      <c r="M47" s="156"/>
      <c r="N47" s="156"/>
      <c r="O47" s="156"/>
      <c r="P47" s="156"/>
      <c r="Q47" s="156"/>
      <c r="R47" s="149" t="str">
        <f t="shared" ref="R47:R48" si="30">IF(SUM(D47:O47)=0,"",SUM(D47:O47))</f>
        <v/>
      </c>
      <c r="S47" s="20"/>
      <c r="T47" s="24"/>
      <c r="U47" s="37" t="s">
        <v>51</v>
      </c>
      <c r="V47" s="31"/>
      <c r="W47" s="115"/>
      <c r="X47" s="31"/>
      <c r="Y47" s="149"/>
    </row>
    <row r="48" spans="1:25" x14ac:dyDescent="0.25">
      <c r="A48" s="115"/>
      <c r="B48" s="136" t="s">
        <v>56</v>
      </c>
      <c r="C48" s="23" t="s">
        <v>26</v>
      </c>
      <c r="D48" s="117"/>
      <c r="E48" s="156"/>
      <c r="F48" s="156"/>
      <c r="G48" s="156"/>
      <c r="H48" s="200"/>
      <c r="I48" s="156"/>
      <c r="J48" s="156"/>
      <c r="K48" s="156"/>
      <c r="L48" s="156"/>
      <c r="M48" s="156"/>
      <c r="N48" s="156"/>
      <c r="O48" s="156"/>
      <c r="P48" s="156"/>
      <c r="Q48" s="156"/>
      <c r="R48" s="149" t="str">
        <f t="shared" si="30"/>
        <v/>
      </c>
      <c r="S48" s="117" t="str">
        <f t="shared" ref="S48" si="31">IF(COUNTA(D48:O48)=0,"",COUNTA(D48:O48))</f>
        <v/>
      </c>
      <c r="T48" s="165"/>
      <c r="U48" s="32" t="s">
        <v>56</v>
      </c>
      <c r="V48" s="31"/>
      <c r="W48" s="115"/>
      <c r="X48" s="31"/>
      <c r="Y48" s="149"/>
    </row>
    <row r="49" spans="1:25" x14ac:dyDescent="0.25">
      <c r="A49" s="142"/>
      <c r="B49" s="137" t="s">
        <v>57</v>
      </c>
      <c r="C49" s="23" t="s">
        <v>28</v>
      </c>
      <c r="D49" s="155"/>
      <c r="E49" s="155"/>
      <c r="F49" s="155"/>
      <c r="G49" s="155"/>
      <c r="H49" s="201"/>
      <c r="I49" s="155"/>
      <c r="J49" s="155"/>
      <c r="K49" s="155"/>
      <c r="L49" s="155"/>
      <c r="M49" s="155"/>
      <c r="N49" s="155"/>
      <c r="O49" s="155"/>
      <c r="P49" s="155"/>
      <c r="Q49" s="155"/>
      <c r="R49" s="142" t="str">
        <f t="shared" ref="R49" si="32">IF(R47="","",R47/R48)</f>
        <v/>
      </c>
      <c r="S49" s="26"/>
      <c r="T49" s="24"/>
      <c r="U49" s="137" t="s">
        <v>57</v>
      </c>
      <c r="V49" s="31"/>
      <c r="W49" s="142"/>
      <c r="X49" s="31"/>
      <c r="Y49" s="145"/>
    </row>
    <row r="50" spans="1:25" x14ac:dyDescent="0.25">
      <c r="A50" s="115">
        <v>14050</v>
      </c>
      <c r="B50" s="38" t="s">
        <v>58</v>
      </c>
      <c r="C50" s="18" t="s">
        <v>24</v>
      </c>
      <c r="D50" s="149">
        <v>2773</v>
      </c>
      <c r="E50" s="149">
        <v>1483</v>
      </c>
      <c r="F50" s="149"/>
      <c r="G50" s="149"/>
      <c r="H50" s="199"/>
      <c r="I50" s="149">
        <v>1741</v>
      </c>
      <c r="J50" s="149">
        <v>1551</v>
      </c>
      <c r="K50" s="149"/>
      <c r="L50" s="149"/>
      <c r="M50" s="149"/>
      <c r="N50" s="149"/>
      <c r="O50" s="149"/>
      <c r="P50" s="149"/>
      <c r="Q50" s="149">
        <v>2986</v>
      </c>
      <c r="R50" s="149">
        <f t="shared" ref="R50:R51" si="33">IF(SUM(D50:Q50)=0,"",SUM(D50:Q50))</f>
        <v>10534</v>
      </c>
      <c r="S50" s="20"/>
      <c r="T50" s="165"/>
      <c r="U50" s="38" t="s">
        <v>58</v>
      </c>
      <c r="V50" s="40"/>
      <c r="W50" s="115"/>
      <c r="X50" s="40"/>
      <c r="Y50" s="149"/>
    </row>
    <row r="51" spans="1:25" x14ac:dyDescent="0.25">
      <c r="A51" s="115">
        <v>78</v>
      </c>
      <c r="B51" s="138" t="s">
        <v>59</v>
      </c>
      <c r="C51" s="23" t="s">
        <v>26</v>
      </c>
      <c r="D51" s="149">
        <v>15</v>
      </c>
      <c r="E51" s="149">
        <v>8</v>
      </c>
      <c r="F51" s="149"/>
      <c r="G51" s="149"/>
      <c r="H51" s="199"/>
      <c r="I51" s="149">
        <v>9</v>
      </c>
      <c r="J51" s="149">
        <v>9</v>
      </c>
      <c r="K51" s="149"/>
      <c r="L51" s="149"/>
      <c r="M51" s="149"/>
      <c r="N51" s="149"/>
      <c r="O51" s="149"/>
      <c r="P51" s="149"/>
      <c r="Q51" s="149">
        <v>14</v>
      </c>
      <c r="R51" s="149">
        <f t="shared" si="33"/>
        <v>55</v>
      </c>
      <c r="S51" s="117">
        <f t="shared" ref="S51:S58" si="34">IF(COUNTA(D51:Q51)=0,"",COUNTA(D51:Q51))</f>
        <v>5</v>
      </c>
      <c r="T51" s="251" t="s">
        <v>413</v>
      </c>
      <c r="U51" s="28" t="s">
        <v>59</v>
      </c>
      <c r="V51" s="40"/>
      <c r="W51" s="115"/>
      <c r="X51" s="40"/>
      <c r="Y51" s="149"/>
    </row>
    <row r="52" spans="1:25" x14ac:dyDescent="0.25">
      <c r="A52" s="142">
        <f>A50/A51</f>
        <v>180.12820512820514</v>
      </c>
      <c r="B52" s="139" t="s">
        <v>60</v>
      </c>
      <c r="C52" s="23" t="s">
        <v>28</v>
      </c>
      <c r="D52" s="142">
        <f>+D50/D51</f>
        <v>184.86666666666667</v>
      </c>
      <c r="E52" s="142">
        <f>+E50/E51</f>
        <v>185.375</v>
      </c>
      <c r="F52" s="142"/>
      <c r="G52" s="145"/>
      <c r="H52" s="197"/>
      <c r="I52" s="177">
        <f>+I50/I51</f>
        <v>193.44444444444446</v>
      </c>
      <c r="J52" s="142">
        <f>+J50/J51</f>
        <v>172.33333333333334</v>
      </c>
      <c r="K52" s="142"/>
      <c r="L52" s="142"/>
      <c r="M52" s="142"/>
      <c r="N52" s="142"/>
      <c r="O52" s="142"/>
      <c r="P52" s="142"/>
      <c r="Q52" s="250">
        <f>+Q50/Q51</f>
        <v>213.28571428571428</v>
      </c>
      <c r="R52" s="142">
        <f t="shared" ref="R52" si="35">IF(R50="","",R50/R51)</f>
        <v>191.52727272727273</v>
      </c>
      <c r="S52" s="26"/>
      <c r="T52" s="233"/>
      <c r="U52" s="139" t="s">
        <v>60</v>
      </c>
      <c r="V52" s="40"/>
      <c r="W52" s="142"/>
      <c r="X52" s="40"/>
      <c r="Y52" s="145">
        <f>R52-A52</f>
        <v>11.399067599067592</v>
      </c>
    </row>
    <row r="53" spans="1:25" x14ac:dyDescent="0.25">
      <c r="A53" s="114">
        <v>5940</v>
      </c>
      <c r="B53" s="38" t="s">
        <v>61</v>
      </c>
      <c r="C53" s="18" t="s">
        <v>24</v>
      </c>
      <c r="D53" s="149"/>
      <c r="E53" s="149">
        <v>1478</v>
      </c>
      <c r="F53" s="149"/>
      <c r="G53" s="149"/>
      <c r="H53" s="199">
        <v>1384</v>
      </c>
      <c r="I53" s="149"/>
      <c r="J53" s="149"/>
      <c r="K53" s="149"/>
      <c r="L53" s="149"/>
      <c r="M53" s="149">
        <v>1152</v>
      </c>
      <c r="N53" s="149"/>
      <c r="O53" s="149"/>
      <c r="P53" s="149"/>
      <c r="Q53" s="149"/>
      <c r="R53" s="149">
        <f t="shared" ref="R53:R54" si="36">IF(SUM(D53:Q53)=0,"",SUM(D53:Q53))</f>
        <v>4014</v>
      </c>
      <c r="S53" s="20"/>
      <c r="T53" s="24"/>
      <c r="U53" s="38" t="s">
        <v>61</v>
      </c>
      <c r="V53" s="40"/>
      <c r="W53" s="114"/>
      <c r="X53" s="40"/>
      <c r="Y53" s="149"/>
    </row>
    <row r="54" spans="1:25" x14ac:dyDescent="0.25">
      <c r="A54" s="117">
        <v>32</v>
      </c>
      <c r="B54" s="138" t="s">
        <v>62</v>
      </c>
      <c r="C54" s="23" t="s">
        <v>26</v>
      </c>
      <c r="D54" s="149"/>
      <c r="E54" s="149">
        <v>8</v>
      </c>
      <c r="F54" s="149"/>
      <c r="G54" s="149"/>
      <c r="H54" s="199">
        <v>8</v>
      </c>
      <c r="I54" s="149"/>
      <c r="J54" s="149"/>
      <c r="K54" s="149"/>
      <c r="L54" s="149"/>
      <c r="M54" s="149">
        <v>6</v>
      </c>
      <c r="N54" s="149"/>
      <c r="O54" s="149"/>
      <c r="P54" s="149"/>
      <c r="Q54" s="149"/>
      <c r="R54" s="149">
        <f t="shared" si="36"/>
        <v>22</v>
      </c>
      <c r="S54" s="117">
        <f t="shared" ref="S54:S58" si="37">IF(COUNTA(D54:Q54)=0,"",COUNTA(D54:Q54))</f>
        <v>3</v>
      </c>
      <c r="T54" s="165" t="s">
        <v>402</v>
      </c>
      <c r="U54" s="28" t="s">
        <v>62</v>
      </c>
      <c r="V54" s="40"/>
      <c r="W54" s="117"/>
      <c r="X54" s="40"/>
      <c r="Y54" s="149"/>
    </row>
    <row r="55" spans="1:25" x14ac:dyDescent="0.25">
      <c r="A55" s="142">
        <f>A53/A54</f>
        <v>185.625</v>
      </c>
      <c r="B55" s="139" t="s">
        <v>63</v>
      </c>
      <c r="C55" s="23" t="s">
        <v>28</v>
      </c>
      <c r="D55" s="142"/>
      <c r="E55" s="142">
        <f>+E53/E54</f>
        <v>184.75</v>
      </c>
      <c r="F55" s="177"/>
      <c r="G55" s="177"/>
      <c r="H55" s="142">
        <f>+H53/H54</f>
        <v>173</v>
      </c>
      <c r="I55" s="145"/>
      <c r="J55" s="142"/>
      <c r="K55" s="145"/>
      <c r="L55" s="145"/>
      <c r="M55" s="177">
        <f>+M53/M54</f>
        <v>192</v>
      </c>
      <c r="N55" s="142"/>
      <c r="O55" s="142"/>
      <c r="P55" s="142"/>
      <c r="Q55" s="142"/>
      <c r="R55" s="142">
        <f t="shared" ref="R55" si="38">IF(R53="","",R53/R54)</f>
        <v>182.45454545454547</v>
      </c>
      <c r="S55" s="26"/>
      <c r="T55" s="165"/>
      <c r="U55" s="139" t="s">
        <v>63</v>
      </c>
      <c r="V55" s="40"/>
      <c r="W55" s="142"/>
      <c r="X55" s="40"/>
      <c r="Y55" s="145">
        <f>R55-A55</f>
        <v>-3.1704545454545325</v>
      </c>
    </row>
    <row r="56" spans="1:25" x14ac:dyDescent="0.25">
      <c r="A56" s="117">
        <v>1254</v>
      </c>
      <c r="B56" s="38" t="s">
        <v>64</v>
      </c>
      <c r="C56" s="18" t="s">
        <v>24</v>
      </c>
      <c r="D56" s="154"/>
      <c r="E56" s="149"/>
      <c r="F56" s="149"/>
      <c r="G56" s="149"/>
      <c r="H56" s="199">
        <v>1196</v>
      </c>
      <c r="I56" s="149"/>
      <c r="J56" s="149"/>
      <c r="K56" s="149"/>
      <c r="L56" s="149"/>
      <c r="M56" s="149"/>
      <c r="N56" s="149"/>
      <c r="O56" s="149"/>
      <c r="P56" s="149"/>
      <c r="Q56" s="149"/>
      <c r="R56" s="149">
        <f t="shared" ref="R56:R57" si="39">IF(SUM(D56:Q56)=0,"",SUM(D56:Q56))</f>
        <v>1196</v>
      </c>
      <c r="S56" s="20"/>
      <c r="T56" s="24"/>
      <c r="U56" s="38" t="s">
        <v>64</v>
      </c>
      <c r="V56" s="40"/>
      <c r="W56" s="117"/>
      <c r="X56" s="40"/>
      <c r="Y56" s="149"/>
    </row>
    <row r="57" spans="1:25" x14ac:dyDescent="0.25">
      <c r="A57" s="117">
        <v>8</v>
      </c>
      <c r="B57" s="138" t="s">
        <v>65</v>
      </c>
      <c r="C57" s="23" t="s">
        <v>26</v>
      </c>
      <c r="D57" s="154"/>
      <c r="E57" s="149"/>
      <c r="F57" s="149"/>
      <c r="G57" s="149"/>
      <c r="H57" s="199">
        <v>8</v>
      </c>
      <c r="I57" s="149"/>
      <c r="J57" s="149"/>
      <c r="K57" s="149"/>
      <c r="L57" s="149"/>
      <c r="M57" s="149"/>
      <c r="N57" s="149"/>
      <c r="O57" s="149"/>
      <c r="P57" s="149"/>
      <c r="Q57" s="149"/>
      <c r="R57" s="149">
        <f t="shared" si="39"/>
        <v>8</v>
      </c>
      <c r="S57" s="117">
        <f t="shared" ref="S57:S58" si="40">IF(COUNTA(D57:Q57)=0,"",COUNTA(D57:Q57))</f>
        <v>1</v>
      </c>
      <c r="T57" s="165" t="s">
        <v>340</v>
      </c>
      <c r="U57" s="28" t="s">
        <v>65</v>
      </c>
      <c r="V57" s="40"/>
      <c r="W57" s="117"/>
      <c r="X57" s="40"/>
      <c r="Y57" s="149"/>
    </row>
    <row r="58" spans="1:25" x14ac:dyDescent="0.25">
      <c r="A58" s="142">
        <f>A56/A57</f>
        <v>156.75</v>
      </c>
      <c r="B58" s="139" t="s">
        <v>66</v>
      </c>
      <c r="C58" s="23" t="s">
        <v>28</v>
      </c>
      <c r="D58" s="145"/>
      <c r="E58" s="142"/>
      <c r="F58" s="142"/>
      <c r="G58" s="145"/>
      <c r="H58" s="142">
        <f>+H56/H57</f>
        <v>149.5</v>
      </c>
      <c r="I58" s="145"/>
      <c r="J58" s="145"/>
      <c r="K58" s="145"/>
      <c r="L58" s="145"/>
      <c r="M58" s="145"/>
      <c r="N58" s="145"/>
      <c r="O58" s="145"/>
      <c r="P58" s="145"/>
      <c r="Q58" s="145"/>
      <c r="R58" s="142">
        <f t="shared" ref="R58" si="41">IF(R56="","",R56/R57)</f>
        <v>149.5</v>
      </c>
      <c r="S58" s="26"/>
      <c r="T58" s="165"/>
      <c r="U58" s="139" t="s">
        <v>66</v>
      </c>
      <c r="V58" s="40"/>
      <c r="W58" s="142"/>
      <c r="X58" s="40"/>
      <c r="Y58" s="145">
        <f>R58-A58</f>
        <v>-7.25</v>
      </c>
    </row>
    <row r="59" spans="1:25" x14ac:dyDescent="0.25">
      <c r="A59" s="115">
        <v>0</v>
      </c>
      <c r="B59" s="38" t="s">
        <v>67</v>
      </c>
      <c r="C59" s="18" t="s">
        <v>24</v>
      </c>
      <c r="D59" s="154"/>
      <c r="E59" s="149"/>
      <c r="F59" s="149"/>
      <c r="G59" s="149"/>
      <c r="H59" s="199"/>
      <c r="I59" s="149"/>
      <c r="J59" s="149"/>
      <c r="K59" s="149"/>
      <c r="L59" s="149"/>
      <c r="M59" s="149"/>
      <c r="N59" s="149"/>
      <c r="O59" s="149"/>
      <c r="P59" s="149"/>
      <c r="Q59" s="149"/>
      <c r="R59" s="149" t="str">
        <f t="shared" ref="R59:R60" si="42">IF(SUM(D59:O59)=0,"",SUM(D59:O59))</f>
        <v/>
      </c>
      <c r="S59" s="20"/>
      <c r="T59" s="24"/>
      <c r="U59" s="38" t="s">
        <v>67</v>
      </c>
      <c r="V59" s="40"/>
      <c r="W59" s="115"/>
      <c r="X59" s="40"/>
      <c r="Y59" s="149"/>
    </row>
    <row r="60" spans="1:25" x14ac:dyDescent="0.25">
      <c r="A60" s="115"/>
      <c r="B60" s="138" t="s">
        <v>38</v>
      </c>
      <c r="C60" s="23" t="s">
        <v>26</v>
      </c>
      <c r="D60" s="154"/>
      <c r="E60" s="149"/>
      <c r="F60" s="149"/>
      <c r="G60" s="149"/>
      <c r="H60" s="199"/>
      <c r="I60" s="149"/>
      <c r="J60" s="149"/>
      <c r="K60" s="149"/>
      <c r="L60" s="149"/>
      <c r="M60" s="149"/>
      <c r="N60" s="149"/>
      <c r="O60" s="149"/>
      <c r="P60" s="149"/>
      <c r="Q60" s="149"/>
      <c r="R60" s="149" t="str">
        <f t="shared" si="42"/>
        <v/>
      </c>
      <c r="S60" s="117" t="str">
        <f t="shared" ref="S60" si="43">IF(COUNTA(D60:O60)=0,"",COUNTA(D60:O60))</f>
        <v/>
      </c>
      <c r="T60" s="165"/>
      <c r="U60" s="28" t="s">
        <v>38</v>
      </c>
      <c r="V60" s="40"/>
      <c r="W60" s="115"/>
      <c r="X60" s="40"/>
      <c r="Y60" s="149"/>
    </row>
    <row r="61" spans="1:25" x14ac:dyDescent="0.25">
      <c r="A61" s="142"/>
      <c r="B61" s="139" t="s">
        <v>68</v>
      </c>
      <c r="C61" s="23" t="s">
        <v>28</v>
      </c>
      <c r="D61" s="145"/>
      <c r="E61" s="142"/>
      <c r="F61" s="142"/>
      <c r="G61" s="145"/>
      <c r="H61" s="197"/>
      <c r="I61" s="145"/>
      <c r="J61" s="142"/>
      <c r="K61" s="145"/>
      <c r="L61" s="145"/>
      <c r="M61" s="145"/>
      <c r="N61" s="145"/>
      <c r="O61" s="145"/>
      <c r="P61" s="145"/>
      <c r="Q61" s="145"/>
      <c r="R61" s="142" t="str">
        <f t="shared" ref="R61" si="44">IF(R59="","",R59/R60)</f>
        <v/>
      </c>
      <c r="S61" s="26"/>
      <c r="T61" s="165"/>
      <c r="U61" s="139" t="s">
        <v>68</v>
      </c>
      <c r="V61" s="40"/>
      <c r="W61" s="142"/>
      <c r="X61" s="40"/>
      <c r="Y61" s="145"/>
    </row>
    <row r="62" spans="1:25" x14ac:dyDescent="0.25">
      <c r="A62" s="115">
        <v>1153</v>
      </c>
      <c r="B62" s="41" t="s">
        <v>69</v>
      </c>
      <c r="C62" s="18" t="s">
        <v>24</v>
      </c>
      <c r="D62" s="154"/>
      <c r="E62" s="149"/>
      <c r="F62" s="149"/>
      <c r="G62" s="149"/>
      <c r="H62" s="199">
        <v>1288</v>
      </c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f>IF(SUM(D62:Q62)=0,"",SUM(D62:Q62))</f>
        <v>1288</v>
      </c>
      <c r="S62" s="20"/>
      <c r="T62" s="24"/>
      <c r="U62" s="41" t="s">
        <v>69</v>
      </c>
      <c r="V62" s="40"/>
      <c r="W62" s="115"/>
      <c r="X62" s="40"/>
      <c r="Y62" s="149"/>
    </row>
    <row r="63" spans="1:25" x14ac:dyDescent="0.25">
      <c r="A63" s="115">
        <v>8</v>
      </c>
      <c r="B63" s="136" t="s">
        <v>70</v>
      </c>
      <c r="C63" s="23" t="s">
        <v>26</v>
      </c>
      <c r="D63" s="154"/>
      <c r="E63" s="149"/>
      <c r="F63" s="149"/>
      <c r="G63" s="149"/>
      <c r="H63" s="199">
        <v>8</v>
      </c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f>IF(SUM(D63:Q63)=0,"",SUM(D63:Q63))</f>
        <v>8</v>
      </c>
      <c r="S63" s="117">
        <f>IF(COUNTA(D63:Q63)=0,"",COUNTA(D63:Q63))</f>
        <v>1</v>
      </c>
      <c r="T63" s="165" t="s">
        <v>337</v>
      </c>
      <c r="U63" s="32" t="s">
        <v>70</v>
      </c>
      <c r="V63" s="40"/>
      <c r="W63" s="115"/>
      <c r="X63" s="40"/>
      <c r="Y63" s="149"/>
    </row>
    <row r="64" spans="1:25" x14ac:dyDescent="0.25">
      <c r="A64" s="142">
        <f>A62/A63</f>
        <v>144.125</v>
      </c>
      <c r="B64" s="137" t="s">
        <v>71</v>
      </c>
      <c r="C64" s="23" t="s">
        <v>28</v>
      </c>
      <c r="D64" s="145"/>
      <c r="E64" s="142"/>
      <c r="F64" s="142"/>
      <c r="G64" s="145"/>
      <c r="H64" s="142">
        <f>+H62/H63</f>
        <v>161</v>
      </c>
      <c r="I64" s="142"/>
      <c r="J64" s="145"/>
      <c r="K64" s="145"/>
      <c r="L64" s="145"/>
      <c r="M64" s="145"/>
      <c r="N64" s="145"/>
      <c r="O64" s="145"/>
      <c r="P64" s="145"/>
      <c r="Q64" s="145"/>
      <c r="R64" s="142">
        <f>IF(R62="","",R62/R63)</f>
        <v>161</v>
      </c>
      <c r="S64" s="26"/>
      <c r="T64" s="165"/>
      <c r="U64" s="137" t="s">
        <v>71</v>
      </c>
      <c r="V64" s="40"/>
      <c r="W64" s="142"/>
      <c r="X64" s="40"/>
      <c r="Y64" s="145">
        <f>R64-A64</f>
        <v>16.875</v>
      </c>
    </row>
    <row r="65" spans="1:25" x14ac:dyDescent="0.25">
      <c r="A65" s="143">
        <v>0</v>
      </c>
      <c r="B65" s="38" t="s">
        <v>251</v>
      </c>
      <c r="C65" s="18" t="s">
        <v>24</v>
      </c>
      <c r="D65" s="154"/>
      <c r="E65" s="154"/>
      <c r="F65" s="172"/>
      <c r="G65" s="154"/>
      <c r="H65" s="198"/>
      <c r="I65" s="172"/>
      <c r="J65" s="154"/>
      <c r="K65" s="154"/>
      <c r="L65" s="154"/>
      <c r="M65" s="154"/>
      <c r="N65" s="154"/>
      <c r="O65" s="154"/>
      <c r="P65" s="154"/>
      <c r="Q65" s="154"/>
      <c r="R65" s="149" t="str">
        <f t="shared" ref="R65:R66" si="45">IF(SUM(D65:O65)=0,"",SUM(D65:O65))</f>
        <v/>
      </c>
      <c r="S65" s="20"/>
      <c r="T65" s="24"/>
      <c r="U65" s="38" t="s">
        <v>251</v>
      </c>
      <c r="V65" s="40"/>
      <c r="W65" s="143"/>
      <c r="X65" s="40"/>
      <c r="Y65" s="154"/>
    </row>
    <row r="66" spans="1:25" x14ac:dyDescent="0.25">
      <c r="A66" s="172"/>
      <c r="B66" s="138" t="s">
        <v>41</v>
      </c>
      <c r="C66" s="23" t="s">
        <v>26</v>
      </c>
      <c r="D66" s="154"/>
      <c r="E66" s="154"/>
      <c r="F66" s="172"/>
      <c r="G66" s="154"/>
      <c r="H66" s="198"/>
      <c r="I66" s="172"/>
      <c r="J66" s="154"/>
      <c r="K66" s="154"/>
      <c r="L66" s="154"/>
      <c r="M66" s="154"/>
      <c r="N66" s="154"/>
      <c r="O66" s="154"/>
      <c r="P66" s="154"/>
      <c r="Q66" s="154"/>
      <c r="R66" s="149" t="str">
        <f t="shared" si="45"/>
        <v/>
      </c>
      <c r="S66" s="117" t="str">
        <f t="shared" ref="S66" si="46">IF(COUNTA(D66:O66)=0,"",COUNTA(D66:O66))</f>
        <v/>
      </c>
      <c r="T66" s="165"/>
      <c r="U66" s="138" t="s">
        <v>41</v>
      </c>
      <c r="V66" s="40"/>
      <c r="W66" s="143"/>
      <c r="X66" s="40"/>
      <c r="Y66" s="154"/>
    </row>
    <row r="67" spans="1:25" x14ac:dyDescent="0.25">
      <c r="A67" s="142"/>
      <c r="B67" s="139" t="s">
        <v>252</v>
      </c>
      <c r="C67" s="23" t="s">
        <v>28</v>
      </c>
      <c r="D67" s="145"/>
      <c r="E67" s="145"/>
      <c r="F67" s="142"/>
      <c r="G67" s="145"/>
      <c r="H67" s="197"/>
      <c r="I67" s="142"/>
      <c r="J67" s="145"/>
      <c r="K67" s="145"/>
      <c r="L67" s="145"/>
      <c r="M67" s="145"/>
      <c r="N67" s="145"/>
      <c r="O67" s="145"/>
      <c r="P67" s="145"/>
      <c r="Q67" s="145"/>
      <c r="R67" s="142" t="str">
        <f t="shared" ref="R67" si="47">IF(R65="","",R65/R66)</f>
        <v/>
      </c>
      <c r="S67" s="26"/>
      <c r="T67" s="24"/>
      <c r="U67" s="139" t="s">
        <v>252</v>
      </c>
      <c r="V67" s="40"/>
      <c r="W67" s="142"/>
      <c r="X67" s="40"/>
      <c r="Y67" s="145"/>
    </row>
    <row r="68" spans="1:25" x14ac:dyDescent="0.25">
      <c r="A68" s="115">
        <v>11799</v>
      </c>
      <c r="B68" s="38" t="s">
        <v>72</v>
      </c>
      <c r="C68" s="18" t="s">
        <v>24</v>
      </c>
      <c r="D68" s="149"/>
      <c r="E68" s="149">
        <v>1503</v>
      </c>
      <c r="F68" s="149">
        <v>2814</v>
      </c>
      <c r="G68" s="149"/>
      <c r="H68" s="199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f>IF(SUM(D68:Q68)=0,"",SUM(D68:Q68))</f>
        <v>11107</v>
      </c>
      <c r="S68" s="20"/>
      <c r="T68" s="24"/>
      <c r="U68" s="36" t="s">
        <v>72</v>
      </c>
      <c r="V68" s="40"/>
      <c r="W68" s="115"/>
      <c r="X68" s="40"/>
      <c r="Y68" s="149"/>
    </row>
    <row r="69" spans="1:25" x14ac:dyDescent="0.25">
      <c r="A69" s="115">
        <v>65</v>
      </c>
      <c r="B69" s="138" t="s">
        <v>73</v>
      </c>
      <c r="C69" s="23" t="s">
        <v>26</v>
      </c>
      <c r="D69" s="149"/>
      <c r="E69" s="149">
        <v>8</v>
      </c>
      <c r="F69" s="149">
        <v>15</v>
      </c>
      <c r="G69" s="149"/>
      <c r="H69" s="199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f>IF(SUM(D69:Q69)=0,"",SUM(D69:Q69))</f>
        <v>61</v>
      </c>
      <c r="S69" s="117">
        <f>IF(COUNTA(D69:Q69)=0,"",COUNTA(D69:Q69))</f>
        <v>6</v>
      </c>
      <c r="T69" s="214" t="s">
        <v>412</v>
      </c>
      <c r="U69" s="28" t="s">
        <v>73</v>
      </c>
      <c r="V69" s="40"/>
      <c r="W69" s="115"/>
      <c r="X69" s="40"/>
      <c r="Y69" s="149"/>
    </row>
    <row r="70" spans="1:25" x14ac:dyDescent="0.25">
      <c r="A70" s="142">
        <f>A68/A69</f>
        <v>181.52307692307693</v>
      </c>
      <c r="B70" s="139" t="s">
        <v>74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202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IF(R68="","",R68/R69)</f>
        <v>182.08196721311475</v>
      </c>
      <c r="S70" s="26"/>
      <c r="T70" s="24"/>
      <c r="U70" s="139" t="s">
        <v>74</v>
      </c>
      <c r="V70" s="40"/>
      <c r="W70" s="142"/>
      <c r="X70" s="40"/>
      <c r="Y70" s="145">
        <f>R70-A70</f>
        <v>0.55889029003782298</v>
      </c>
    </row>
    <row r="71" spans="1:25" x14ac:dyDescent="0.25">
      <c r="A71" s="115">
        <v>4833</v>
      </c>
      <c r="B71" s="38" t="s">
        <v>75</v>
      </c>
      <c r="C71" s="18" t="s">
        <v>24</v>
      </c>
      <c r="D71" s="149"/>
      <c r="E71" s="149">
        <v>1529</v>
      </c>
      <c r="F71" s="149"/>
      <c r="G71" s="149"/>
      <c r="H71" s="199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f t="shared" ref="R71:R72" si="48">IF(SUM(D71:Q71)=0,"",SUM(D71:Q71))</f>
        <v>3080</v>
      </c>
      <c r="S71" s="20"/>
      <c r="T71" s="24"/>
      <c r="U71" s="38" t="s">
        <v>75</v>
      </c>
      <c r="V71" s="40"/>
      <c r="W71" s="115"/>
      <c r="X71" s="40"/>
      <c r="Y71" s="149"/>
    </row>
    <row r="72" spans="1:25" x14ac:dyDescent="0.25">
      <c r="A72" s="115">
        <v>26</v>
      </c>
      <c r="B72" s="138" t="s">
        <v>76</v>
      </c>
      <c r="C72" s="23" t="s">
        <v>26</v>
      </c>
      <c r="D72" s="149"/>
      <c r="E72" s="149">
        <v>8</v>
      </c>
      <c r="F72" s="149"/>
      <c r="G72" s="149"/>
      <c r="H72" s="199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f t="shared" si="48"/>
        <v>17</v>
      </c>
      <c r="S72" s="117">
        <f t="shared" ref="S72:S79" si="49">IF(COUNTA(D72:Q72)=0,"",COUNTA(D72:Q72))</f>
        <v>2</v>
      </c>
      <c r="T72" s="165" t="s">
        <v>359</v>
      </c>
      <c r="U72" s="28" t="s">
        <v>76</v>
      </c>
      <c r="V72" s="40"/>
      <c r="W72" s="115"/>
      <c r="X72" s="40"/>
      <c r="Y72" s="149"/>
    </row>
    <row r="73" spans="1:25" x14ac:dyDescent="0.25">
      <c r="A73" s="142">
        <f>A71/A72</f>
        <v>185.88461538461539</v>
      </c>
      <c r="B73" s="139" t="s">
        <v>77</v>
      </c>
      <c r="C73" s="23" t="s">
        <v>28</v>
      </c>
      <c r="D73" s="142"/>
      <c r="E73" s="177">
        <f>+E71/E72</f>
        <v>191.125</v>
      </c>
      <c r="F73" s="217"/>
      <c r="G73" s="142"/>
      <c r="H73" s="202"/>
      <c r="I73" s="142">
        <f>+I71/I72</f>
        <v>172.33333333333334</v>
      </c>
      <c r="J73" s="177"/>
      <c r="K73" s="145"/>
      <c r="L73" s="145"/>
      <c r="M73" s="145"/>
      <c r="N73" s="145"/>
      <c r="O73" s="145"/>
      <c r="P73" s="145"/>
      <c r="Q73" s="145"/>
      <c r="R73" s="142">
        <f t="shared" ref="R73" si="50">IF(R71="","",R71/R72)</f>
        <v>181.1764705882353</v>
      </c>
      <c r="S73" s="26"/>
      <c r="T73" s="165"/>
      <c r="U73" s="139" t="s">
        <v>77</v>
      </c>
      <c r="V73" s="40"/>
      <c r="W73" s="142"/>
      <c r="X73" s="40"/>
      <c r="Y73" s="145">
        <f>R73-A73</f>
        <v>-4.7081447963800827</v>
      </c>
    </row>
    <row r="74" spans="1:25" x14ac:dyDescent="0.25">
      <c r="A74" s="143">
        <v>5440</v>
      </c>
      <c r="B74" s="41" t="s">
        <v>75</v>
      </c>
      <c r="C74" s="18" t="s">
        <v>24</v>
      </c>
      <c r="D74" s="154"/>
      <c r="E74" s="149">
        <v>1378</v>
      </c>
      <c r="F74" s="149"/>
      <c r="G74" s="149"/>
      <c r="H74" s="199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>
        <f t="shared" ref="R74:R75" si="51">IF(SUM(D74:Q74)=0,"",SUM(D74:Q74))</f>
        <v>3949</v>
      </c>
      <c r="S74" s="20"/>
      <c r="T74" s="21"/>
      <c r="U74" s="41" t="s">
        <v>75</v>
      </c>
      <c r="V74" s="40"/>
      <c r="W74" s="143"/>
      <c r="X74" s="40"/>
      <c r="Y74" s="149"/>
    </row>
    <row r="75" spans="1:25" x14ac:dyDescent="0.25">
      <c r="A75" s="143">
        <v>32</v>
      </c>
      <c r="B75" s="136" t="s">
        <v>78</v>
      </c>
      <c r="C75" s="23" t="s">
        <v>26</v>
      </c>
      <c r="D75" s="154"/>
      <c r="E75" s="149">
        <v>8</v>
      </c>
      <c r="F75" s="149"/>
      <c r="G75" s="149"/>
      <c r="H75" s="199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>
        <f t="shared" si="51"/>
        <v>24</v>
      </c>
      <c r="S75" s="117">
        <f t="shared" ref="S75:S79" si="52">IF(COUNTA(D75:Q75)=0,"",COUNTA(D75:Q75))</f>
        <v>3</v>
      </c>
      <c r="T75" s="165" t="s">
        <v>381</v>
      </c>
      <c r="U75" s="32" t="s">
        <v>78</v>
      </c>
      <c r="V75" s="40"/>
      <c r="W75" s="143"/>
      <c r="X75" s="40"/>
      <c r="Y75" s="149"/>
    </row>
    <row r="76" spans="1:25" x14ac:dyDescent="0.25">
      <c r="A76" s="142">
        <f>A74/A75</f>
        <v>170</v>
      </c>
      <c r="B76" s="137" t="s">
        <v>79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2">
        <f t="shared" ref="R76" si="53">IF(R74="","",R74/R75)</f>
        <v>164.54166666666666</v>
      </c>
      <c r="S76" s="26"/>
      <c r="T76" s="165"/>
      <c r="U76" s="137" t="s">
        <v>79</v>
      </c>
      <c r="V76" s="40"/>
      <c r="W76" s="142"/>
      <c r="X76" s="40"/>
      <c r="Y76" s="145">
        <f>R76-A76</f>
        <v>-5.4583333333333428</v>
      </c>
    </row>
    <row r="77" spans="1:25" x14ac:dyDescent="0.25">
      <c r="A77" s="115">
        <v>6031</v>
      </c>
      <c r="B77" s="41" t="s">
        <v>80</v>
      </c>
      <c r="C77" s="18" t="s">
        <v>24</v>
      </c>
      <c r="D77" s="149">
        <v>2311</v>
      </c>
      <c r="E77" s="149">
        <v>1215</v>
      </c>
      <c r="F77" s="149"/>
      <c r="G77" s="149"/>
      <c r="H77" s="199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>
        <f t="shared" ref="R77:R78" si="54">IF(SUM(D77:Q77)=0,"",SUM(D77:Q77))</f>
        <v>5982</v>
      </c>
      <c r="S77" s="20"/>
      <c r="T77" s="165"/>
      <c r="U77" s="41" t="s">
        <v>80</v>
      </c>
      <c r="V77" s="40"/>
      <c r="W77" s="115"/>
      <c r="X77" s="40"/>
      <c r="Y77" s="149"/>
    </row>
    <row r="78" spans="1:25" x14ac:dyDescent="0.25">
      <c r="A78" s="115">
        <v>38</v>
      </c>
      <c r="B78" s="136" t="s">
        <v>81</v>
      </c>
      <c r="C78" s="23" t="s">
        <v>26</v>
      </c>
      <c r="D78" s="149">
        <v>15</v>
      </c>
      <c r="E78" s="149">
        <v>8</v>
      </c>
      <c r="F78" s="149"/>
      <c r="G78" s="149"/>
      <c r="H78" s="199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>
        <f t="shared" si="54"/>
        <v>39</v>
      </c>
      <c r="S78" s="117">
        <f t="shared" ref="S78:S79" si="55">IF(COUNTA(D78:Q78)=0,"",COUNTA(D78:Q78))</f>
        <v>4</v>
      </c>
      <c r="T78" s="165" t="s">
        <v>381</v>
      </c>
      <c r="U78" s="32" t="s">
        <v>81</v>
      </c>
      <c r="V78" s="40"/>
      <c r="W78" s="115"/>
      <c r="X78" s="40"/>
      <c r="Y78" s="149"/>
    </row>
    <row r="79" spans="1:25" x14ac:dyDescent="0.25">
      <c r="A79" s="142">
        <f>A77/A78</f>
        <v>158.71052631578948</v>
      </c>
      <c r="B79" s="137" t="s">
        <v>82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202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>
        <f t="shared" ref="R79" si="56">IF(R77="","",R77/R78)</f>
        <v>153.38461538461539</v>
      </c>
      <c r="S79" s="26"/>
      <c r="T79" s="21"/>
      <c r="U79" s="137" t="s">
        <v>82</v>
      </c>
      <c r="V79" s="40"/>
      <c r="W79" s="142"/>
      <c r="X79" s="40"/>
      <c r="Y79" s="145">
        <f>R79-A79</f>
        <v>-5.3259109311740929</v>
      </c>
    </row>
    <row r="80" spans="1:25" x14ac:dyDescent="0.25">
      <c r="A80" s="143">
        <v>0</v>
      </c>
      <c r="B80" s="41" t="s">
        <v>285</v>
      </c>
      <c r="C80" s="18" t="s">
        <v>24</v>
      </c>
      <c r="D80" s="172"/>
      <c r="E80" s="172"/>
      <c r="F80" s="172"/>
      <c r="G80" s="154"/>
      <c r="H80" s="204"/>
      <c r="I80" s="154"/>
      <c r="J80" s="154"/>
      <c r="K80" s="154"/>
      <c r="L80" s="154"/>
      <c r="M80" s="154"/>
      <c r="N80" s="172"/>
      <c r="O80" s="172"/>
      <c r="P80" s="172"/>
      <c r="Q80" s="172"/>
      <c r="R80" s="149" t="str">
        <f t="shared" ref="R80:R81" si="57">IF(SUM(D80:O80)=0,"",SUM(D80:O80))</f>
        <v/>
      </c>
      <c r="S80" s="20"/>
      <c r="T80" s="21"/>
      <c r="U80" s="41" t="s">
        <v>285</v>
      </c>
      <c r="V80" s="40"/>
      <c r="W80" s="143"/>
      <c r="X80" s="40"/>
      <c r="Y80" s="154"/>
    </row>
    <row r="81" spans="1:27" x14ac:dyDescent="0.25">
      <c r="A81" s="172"/>
      <c r="B81" s="136" t="s">
        <v>286</v>
      </c>
      <c r="C81" s="23" t="s">
        <v>26</v>
      </c>
      <c r="D81" s="172"/>
      <c r="E81" s="172"/>
      <c r="F81" s="172"/>
      <c r="G81" s="154"/>
      <c r="H81" s="204"/>
      <c r="I81" s="154"/>
      <c r="J81" s="154"/>
      <c r="K81" s="154"/>
      <c r="L81" s="154"/>
      <c r="M81" s="154"/>
      <c r="N81" s="172"/>
      <c r="O81" s="172"/>
      <c r="P81" s="172"/>
      <c r="Q81" s="172"/>
      <c r="R81" s="149" t="str">
        <f t="shared" si="57"/>
        <v/>
      </c>
      <c r="S81" s="117" t="str">
        <f t="shared" ref="S81" si="58">IF(COUNTA(D81:O81)=0,"",COUNTA(D81:O81))</f>
        <v/>
      </c>
      <c r="T81" s="21"/>
      <c r="U81" s="136" t="s">
        <v>286</v>
      </c>
      <c r="V81" s="40"/>
      <c r="W81" s="172"/>
      <c r="X81" s="40"/>
      <c r="Y81" s="154"/>
    </row>
    <row r="82" spans="1:27" x14ac:dyDescent="0.25">
      <c r="A82" s="142"/>
      <c r="B82" s="137" t="s">
        <v>287</v>
      </c>
      <c r="C82" s="23" t="s">
        <v>28</v>
      </c>
      <c r="D82" s="142"/>
      <c r="E82" s="142"/>
      <c r="F82" s="142"/>
      <c r="G82" s="145"/>
      <c r="H82" s="202"/>
      <c r="I82" s="145"/>
      <c r="J82" s="145"/>
      <c r="K82" s="145"/>
      <c r="L82" s="145"/>
      <c r="M82" s="145"/>
      <c r="N82" s="142"/>
      <c r="O82" s="142"/>
      <c r="P82" s="142"/>
      <c r="Q82" s="142"/>
      <c r="R82" s="142" t="str">
        <f t="shared" ref="R82" si="59">IF(R80="","",R80/R81)</f>
        <v/>
      </c>
      <c r="S82" s="26"/>
      <c r="T82" s="21"/>
      <c r="U82" s="137" t="s">
        <v>287</v>
      </c>
      <c r="V82" s="40"/>
      <c r="W82" s="142"/>
      <c r="X82" s="40"/>
      <c r="Y82" s="145"/>
    </row>
    <row r="83" spans="1:27" x14ac:dyDescent="0.25">
      <c r="A83" s="143">
        <v>0</v>
      </c>
      <c r="B83" s="38" t="s">
        <v>83</v>
      </c>
      <c r="C83" s="18" t="s">
        <v>24</v>
      </c>
      <c r="D83" s="154"/>
      <c r="E83" s="149"/>
      <c r="F83" s="149"/>
      <c r="G83" s="149"/>
      <c r="H83" s="199"/>
      <c r="I83" s="149"/>
      <c r="J83" s="149"/>
      <c r="K83" s="149"/>
      <c r="L83" s="149"/>
      <c r="M83" s="149"/>
      <c r="N83" s="149"/>
      <c r="O83" s="149"/>
      <c r="P83" s="149"/>
      <c r="Q83" s="149"/>
      <c r="R83" s="149" t="str">
        <f t="shared" ref="R83:R84" si="60">IF(SUM(D83:O83)=0,"",SUM(D83:O83))</f>
        <v/>
      </c>
      <c r="S83" s="20"/>
      <c r="T83" s="29"/>
      <c r="U83" s="38" t="s">
        <v>83</v>
      </c>
      <c r="V83" s="40"/>
      <c r="W83" s="143"/>
      <c r="X83" s="40"/>
      <c r="Y83" s="149"/>
      <c r="AA83" s="206"/>
    </row>
    <row r="84" spans="1:27" x14ac:dyDescent="0.25">
      <c r="A84" s="143"/>
      <c r="B84" s="138" t="s">
        <v>84</v>
      </c>
      <c r="C84" s="23" t="s">
        <v>26</v>
      </c>
      <c r="D84" s="154"/>
      <c r="E84" s="149"/>
      <c r="F84" s="149"/>
      <c r="G84" s="149"/>
      <c r="H84" s="199"/>
      <c r="I84" s="149"/>
      <c r="J84" s="149"/>
      <c r="K84" s="149"/>
      <c r="L84" s="149"/>
      <c r="M84" s="149"/>
      <c r="N84" s="149"/>
      <c r="O84" s="149"/>
      <c r="P84" s="149"/>
      <c r="Q84" s="149"/>
      <c r="R84" s="149" t="str">
        <f t="shared" si="60"/>
        <v/>
      </c>
      <c r="S84" s="117" t="str">
        <f t="shared" ref="S84" si="61">IF(COUNTA(D84:O84)=0,"",COUNTA(D84:O84))</f>
        <v/>
      </c>
      <c r="T84" s="165"/>
      <c r="U84" s="28" t="s">
        <v>84</v>
      </c>
      <c r="V84" s="40"/>
      <c r="W84" s="143"/>
      <c r="X84" s="40"/>
      <c r="Y84" s="149"/>
      <c r="AA84" s="206"/>
    </row>
    <row r="85" spans="1:27" x14ac:dyDescent="0.25">
      <c r="A85" s="142"/>
      <c r="B85" s="139" t="s">
        <v>85</v>
      </c>
      <c r="C85" s="23" t="s">
        <v>28</v>
      </c>
      <c r="D85" s="145"/>
      <c r="E85" s="145"/>
      <c r="F85" s="145"/>
      <c r="G85" s="145"/>
      <c r="H85" s="197"/>
      <c r="I85" s="145"/>
      <c r="J85" s="145"/>
      <c r="K85" s="145"/>
      <c r="L85" s="145"/>
      <c r="M85" s="145"/>
      <c r="N85" s="145"/>
      <c r="O85" s="145"/>
      <c r="P85" s="145"/>
      <c r="Q85" s="145"/>
      <c r="R85" s="142" t="str">
        <f t="shared" ref="R85" si="62">IF(R83="","",R83/R84)</f>
        <v/>
      </c>
      <c r="S85" s="26"/>
      <c r="T85" s="24"/>
      <c r="U85" s="139" t="s">
        <v>85</v>
      </c>
      <c r="V85" s="40"/>
      <c r="W85" s="142"/>
      <c r="X85" s="40"/>
      <c r="Y85" s="145"/>
      <c r="AA85" s="207"/>
    </row>
    <row r="86" spans="1:27" x14ac:dyDescent="0.25">
      <c r="A86" s="143">
        <v>0</v>
      </c>
      <c r="B86" s="38" t="s">
        <v>86</v>
      </c>
      <c r="C86" s="18" t="s">
        <v>24</v>
      </c>
      <c r="D86" s="154"/>
      <c r="E86" s="149"/>
      <c r="F86" s="149"/>
      <c r="G86" s="149"/>
      <c r="H86" s="199"/>
      <c r="I86" s="149"/>
      <c r="J86" s="149"/>
      <c r="K86" s="149"/>
      <c r="L86" s="149"/>
      <c r="M86" s="149"/>
      <c r="N86" s="149"/>
      <c r="O86" s="149"/>
      <c r="P86" s="149"/>
      <c r="Q86" s="149"/>
      <c r="R86" s="149" t="str">
        <f t="shared" ref="R86:R87" si="63">IF(SUM(D86:O86)=0,"",SUM(D86:O86))</f>
        <v/>
      </c>
      <c r="S86" s="20"/>
      <c r="T86" s="21"/>
      <c r="U86" s="38" t="s">
        <v>86</v>
      </c>
      <c r="V86" s="40"/>
      <c r="W86" s="143"/>
      <c r="X86" s="40"/>
      <c r="Y86" s="149"/>
      <c r="AA86" s="206"/>
    </row>
    <row r="87" spans="1:27" x14ac:dyDescent="0.25">
      <c r="A87" s="143"/>
      <c r="B87" s="138" t="s">
        <v>87</v>
      </c>
      <c r="C87" s="23" t="s">
        <v>26</v>
      </c>
      <c r="D87" s="154"/>
      <c r="E87" s="149"/>
      <c r="F87" s="149"/>
      <c r="G87" s="149"/>
      <c r="H87" s="199"/>
      <c r="I87" s="149"/>
      <c r="J87" s="149"/>
      <c r="K87" s="149"/>
      <c r="L87" s="149"/>
      <c r="M87" s="149"/>
      <c r="N87" s="149"/>
      <c r="O87" s="149"/>
      <c r="P87" s="149"/>
      <c r="Q87" s="149"/>
      <c r="R87" s="149" t="str">
        <f t="shared" si="63"/>
        <v/>
      </c>
      <c r="S87" s="117" t="str">
        <f t="shared" ref="S87" si="64">IF(COUNTA(D87:O87)=0,"",COUNTA(D87:O87))</f>
        <v/>
      </c>
      <c r="T87" s="165"/>
      <c r="U87" s="28" t="s">
        <v>87</v>
      </c>
      <c r="V87" s="40"/>
      <c r="W87" s="143"/>
      <c r="X87" s="40"/>
      <c r="Y87" s="149"/>
      <c r="AA87" s="206"/>
    </row>
    <row r="88" spans="1:27" x14ac:dyDescent="0.25">
      <c r="A88" s="142"/>
      <c r="B88" s="139" t="s">
        <v>88</v>
      </c>
      <c r="C88" s="23" t="s">
        <v>28</v>
      </c>
      <c r="D88" s="145"/>
      <c r="E88" s="145"/>
      <c r="F88" s="142"/>
      <c r="G88" s="145"/>
      <c r="H88" s="197"/>
      <c r="I88" s="145"/>
      <c r="J88" s="145"/>
      <c r="K88" s="145"/>
      <c r="L88" s="145"/>
      <c r="M88" s="145"/>
      <c r="N88" s="145"/>
      <c r="O88" s="145"/>
      <c r="P88" s="145"/>
      <c r="Q88" s="145"/>
      <c r="R88" s="142" t="str">
        <f t="shared" ref="R88" si="65">IF(R86="","",R86/R87)</f>
        <v/>
      </c>
      <c r="S88" s="26"/>
      <c r="T88" s="24"/>
      <c r="U88" s="139" t="s">
        <v>88</v>
      </c>
      <c r="V88" s="40"/>
      <c r="W88" s="142"/>
      <c r="X88" s="40"/>
      <c r="Y88" s="145"/>
      <c r="AA88" s="207"/>
    </row>
    <row r="89" spans="1:27" x14ac:dyDescent="0.25">
      <c r="A89" s="115">
        <v>0</v>
      </c>
      <c r="B89" s="41" t="s">
        <v>89</v>
      </c>
      <c r="C89" s="18" t="s">
        <v>24</v>
      </c>
      <c r="D89" s="154"/>
      <c r="E89" s="149"/>
      <c r="F89" s="149"/>
      <c r="G89" s="149"/>
      <c r="H89" s="199"/>
      <c r="I89" s="149"/>
      <c r="J89" s="149"/>
      <c r="K89" s="149"/>
      <c r="L89" s="149">
        <v>1117</v>
      </c>
      <c r="M89" s="149"/>
      <c r="N89" s="149"/>
      <c r="O89" s="149"/>
      <c r="P89" s="149"/>
      <c r="Q89" s="149"/>
      <c r="R89" s="149">
        <f t="shared" ref="R89:R90" si="66">IF(SUM(D89:Q89)=0,"",SUM(D89:Q89))</f>
        <v>1117</v>
      </c>
      <c r="S89" s="20"/>
      <c r="T89" s="40"/>
      <c r="U89" s="41" t="s">
        <v>89</v>
      </c>
      <c r="V89" s="40"/>
      <c r="W89" s="115"/>
      <c r="X89" s="40"/>
      <c r="Y89" s="149"/>
      <c r="AA89" s="208"/>
    </row>
    <row r="90" spans="1:27" x14ac:dyDescent="0.25">
      <c r="A90" s="115"/>
      <c r="B90" s="136" t="s">
        <v>90</v>
      </c>
      <c r="C90" s="23" t="s">
        <v>26</v>
      </c>
      <c r="D90" s="154"/>
      <c r="E90" s="149"/>
      <c r="F90" s="149"/>
      <c r="G90" s="149"/>
      <c r="H90" s="199"/>
      <c r="I90" s="149"/>
      <c r="J90" s="149"/>
      <c r="K90" s="149"/>
      <c r="L90" s="149">
        <v>7</v>
      </c>
      <c r="M90" s="149"/>
      <c r="N90" s="149"/>
      <c r="O90" s="149"/>
      <c r="P90" s="149"/>
      <c r="Q90" s="149"/>
      <c r="R90" s="149">
        <f t="shared" si="66"/>
        <v>7</v>
      </c>
      <c r="S90" s="117">
        <f t="shared" ref="S90:S94" si="67">IF(COUNTA(D90:Q90)=0,"",COUNTA(D90:Q90))</f>
        <v>1</v>
      </c>
      <c r="T90" s="165" t="s">
        <v>381</v>
      </c>
      <c r="U90" s="32" t="s">
        <v>90</v>
      </c>
      <c r="V90" s="40"/>
      <c r="W90" s="115"/>
      <c r="X90" s="40"/>
      <c r="Y90" s="149"/>
      <c r="AA90" s="208"/>
    </row>
    <row r="91" spans="1:27" x14ac:dyDescent="0.25">
      <c r="A91" s="142"/>
      <c r="B91" s="137" t="s">
        <v>91</v>
      </c>
      <c r="C91" s="23" t="s">
        <v>28</v>
      </c>
      <c r="D91" s="145"/>
      <c r="E91" s="145"/>
      <c r="F91" s="145"/>
      <c r="G91" s="145"/>
      <c r="H91" s="197"/>
      <c r="I91" s="145"/>
      <c r="J91" s="145"/>
      <c r="K91" s="145"/>
      <c r="L91" s="142">
        <f>+L89/L90</f>
        <v>159.57142857142858</v>
      </c>
      <c r="M91" s="142"/>
      <c r="N91" s="145"/>
      <c r="O91" s="145"/>
      <c r="P91" s="145"/>
      <c r="Q91" s="145"/>
      <c r="R91" s="142">
        <f t="shared" ref="R91" si="68">IF(R89="","",R89/R90)</f>
        <v>159.57142857142858</v>
      </c>
      <c r="S91" s="26"/>
      <c r="T91" s="24"/>
      <c r="U91" s="137" t="s">
        <v>91</v>
      </c>
      <c r="V91" s="40"/>
      <c r="W91" s="142"/>
      <c r="X91" s="40"/>
      <c r="Y91" s="145"/>
      <c r="AA91" s="207"/>
    </row>
    <row r="92" spans="1:27" x14ac:dyDescent="0.25">
      <c r="A92" s="115">
        <v>0</v>
      </c>
      <c r="B92" s="38" t="s">
        <v>92</v>
      </c>
      <c r="C92" s="18" t="s">
        <v>24</v>
      </c>
      <c r="D92" s="154"/>
      <c r="E92" s="149"/>
      <c r="F92" s="149"/>
      <c r="G92" s="149"/>
      <c r="H92" s="199">
        <v>1244</v>
      </c>
      <c r="I92" s="149"/>
      <c r="J92" s="149"/>
      <c r="K92" s="149"/>
      <c r="L92" s="149"/>
      <c r="M92" s="149"/>
      <c r="N92" s="149"/>
      <c r="O92" s="149"/>
      <c r="P92" s="149"/>
      <c r="Q92" s="149"/>
      <c r="R92" s="149">
        <f t="shared" ref="R92:R93" si="69">IF(SUM(D92:Q92)=0,"",SUM(D92:Q92))</f>
        <v>1244</v>
      </c>
      <c r="S92" s="20"/>
      <c r="T92" s="24"/>
      <c r="U92" s="38" t="s">
        <v>92</v>
      </c>
      <c r="V92" s="40"/>
      <c r="W92" s="115"/>
      <c r="X92" s="40"/>
      <c r="Y92" s="154"/>
      <c r="AA92" s="208"/>
    </row>
    <row r="93" spans="1:27" x14ac:dyDescent="0.25">
      <c r="A93" s="117"/>
      <c r="B93" s="138" t="s">
        <v>93</v>
      </c>
      <c r="C93" s="23" t="s">
        <v>26</v>
      </c>
      <c r="D93" s="154"/>
      <c r="E93" s="149"/>
      <c r="F93" s="149"/>
      <c r="G93" s="149"/>
      <c r="H93" s="199">
        <v>8</v>
      </c>
      <c r="I93" s="149"/>
      <c r="J93" s="149"/>
      <c r="K93" s="149"/>
      <c r="L93" s="149"/>
      <c r="M93" s="149"/>
      <c r="N93" s="149"/>
      <c r="O93" s="149"/>
      <c r="P93" s="149"/>
      <c r="Q93" s="149"/>
      <c r="R93" s="149">
        <f t="shared" si="69"/>
        <v>8</v>
      </c>
      <c r="S93" s="117">
        <f t="shared" ref="S93:S94" si="70">IF(COUNTA(D93:Q93)=0,"",COUNTA(D93:Q93))</f>
        <v>1</v>
      </c>
      <c r="T93" s="165" t="s">
        <v>338</v>
      </c>
      <c r="U93" s="28" t="s">
        <v>93</v>
      </c>
      <c r="V93" s="40"/>
      <c r="W93" s="117"/>
      <c r="X93" s="40"/>
      <c r="Y93" s="149"/>
      <c r="AA93" s="209"/>
    </row>
    <row r="94" spans="1:27" x14ac:dyDescent="0.25">
      <c r="A94" s="142"/>
      <c r="B94" s="139" t="s">
        <v>94</v>
      </c>
      <c r="C94" s="23" t="s">
        <v>28</v>
      </c>
      <c r="D94" s="145"/>
      <c r="E94" s="145"/>
      <c r="F94" s="145"/>
      <c r="G94" s="145"/>
      <c r="H94" s="145">
        <f t="shared" ref="H94" si="71">IF(H93=0,"",(H92/H93))</f>
        <v>155.5</v>
      </c>
      <c r="I94" s="145"/>
      <c r="J94" s="145"/>
      <c r="K94" s="145"/>
      <c r="L94" s="145"/>
      <c r="M94" s="145"/>
      <c r="N94" s="145"/>
      <c r="O94" s="145"/>
      <c r="P94" s="145"/>
      <c r="Q94" s="145"/>
      <c r="R94" s="142">
        <f t="shared" ref="R94" si="72">IF(R92="","",R92/R93)</f>
        <v>155.5</v>
      </c>
      <c r="S94" s="26"/>
      <c r="T94" s="24"/>
      <c r="U94" s="139" t="s">
        <v>94</v>
      </c>
      <c r="V94" s="40"/>
      <c r="W94" s="142"/>
      <c r="X94" s="40"/>
      <c r="Y94" s="145"/>
      <c r="AA94" s="207"/>
    </row>
    <row r="95" spans="1:27" x14ac:dyDescent="0.25">
      <c r="A95" s="143">
        <v>0</v>
      </c>
      <c r="B95" s="41" t="s">
        <v>95</v>
      </c>
      <c r="C95" s="18" t="s">
        <v>24</v>
      </c>
      <c r="D95" s="154"/>
      <c r="E95" s="149"/>
      <c r="F95" s="149"/>
      <c r="G95" s="149"/>
      <c r="H95" s="199"/>
      <c r="I95" s="149"/>
      <c r="J95" s="149"/>
      <c r="K95" s="149"/>
      <c r="L95" s="149"/>
      <c r="M95" s="149"/>
      <c r="N95" s="149"/>
      <c r="O95" s="149"/>
      <c r="P95" s="149"/>
      <c r="Q95" s="149"/>
      <c r="R95" s="149" t="str">
        <f t="shared" ref="R95:R96" si="73">IF(SUM(D95:O95)=0,"",SUM(D95:O95))</f>
        <v/>
      </c>
      <c r="S95" s="20"/>
      <c r="T95" s="24"/>
      <c r="U95" s="41" t="s">
        <v>95</v>
      </c>
      <c r="V95" s="40"/>
      <c r="W95" s="143"/>
      <c r="X95" s="40"/>
      <c r="Y95" s="149"/>
      <c r="AA95" s="206"/>
    </row>
    <row r="96" spans="1:27" x14ac:dyDescent="0.25">
      <c r="A96" s="143"/>
      <c r="B96" s="136" t="s">
        <v>96</v>
      </c>
      <c r="C96" s="23" t="s">
        <v>26</v>
      </c>
      <c r="D96" s="154"/>
      <c r="E96" s="149"/>
      <c r="F96" s="149"/>
      <c r="G96" s="149"/>
      <c r="H96" s="199"/>
      <c r="I96" s="149"/>
      <c r="J96" s="149"/>
      <c r="K96" s="149"/>
      <c r="L96" s="149"/>
      <c r="M96" s="149"/>
      <c r="N96" s="149"/>
      <c r="O96" s="149"/>
      <c r="P96" s="149"/>
      <c r="Q96" s="149"/>
      <c r="R96" s="149" t="str">
        <f t="shared" si="73"/>
        <v/>
      </c>
      <c r="S96" s="117" t="str">
        <f t="shared" ref="S96" si="74">IF(COUNTA(D96:O96)=0,"",COUNTA(D96:O96))</f>
        <v/>
      </c>
      <c r="T96" s="165"/>
      <c r="U96" s="32" t="s">
        <v>96</v>
      </c>
      <c r="V96" s="40"/>
      <c r="W96" s="143"/>
      <c r="X96" s="40"/>
      <c r="Y96" s="149"/>
      <c r="AA96" s="206"/>
    </row>
    <row r="97" spans="1:27" x14ac:dyDescent="0.25">
      <c r="A97" s="142"/>
      <c r="B97" s="137" t="s">
        <v>97</v>
      </c>
      <c r="C97" s="23" t="s">
        <v>28</v>
      </c>
      <c r="D97" s="145"/>
      <c r="E97" s="145"/>
      <c r="F97" s="142"/>
      <c r="G97" s="145"/>
      <c r="H97" s="197"/>
      <c r="I97" s="142"/>
      <c r="J97" s="145"/>
      <c r="K97" s="145"/>
      <c r="L97" s="145"/>
      <c r="M97" s="145"/>
      <c r="N97" s="145"/>
      <c r="O97" s="145"/>
      <c r="P97" s="145"/>
      <c r="Q97" s="145"/>
      <c r="R97" s="142" t="str">
        <f t="shared" ref="R97" si="75">IF(R95="","",R95/R96)</f>
        <v/>
      </c>
      <c r="S97" s="26"/>
      <c r="T97" s="165"/>
      <c r="U97" s="137" t="s">
        <v>97</v>
      </c>
      <c r="V97" s="40"/>
      <c r="W97" s="142"/>
      <c r="X97" s="40"/>
      <c r="Y97" s="145"/>
      <c r="AA97" s="207"/>
    </row>
    <row r="98" spans="1:27" x14ac:dyDescent="0.25">
      <c r="A98" s="117">
        <v>1404</v>
      </c>
      <c r="B98" s="41" t="s">
        <v>98</v>
      </c>
      <c r="C98" s="18" t="s">
        <v>24</v>
      </c>
      <c r="D98" s="143"/>
      <c r="E98" s="149"/>
      <c r="F98" s="149"/>
      <c r="G98" s="149"/>
      <c r="H98" s="199"/>
      <c r="I98" s="149"/>
      <c r="J98" s="149"/>
      <c r="K98" s="149"/>
      <c r="L98" s="149"/>
      <c r="M98" s="149"/>
      <c r="N98" s="149"/>
      <c r="O98" s="149"/>
      <c r="P98" s="149"/>
      <c r="Q98" s="149"/>
      <c r="R98" s="149" t="str">
        <f t="shared" ref="R98:R99" si="76">IF(SUM(D98:O98)=0,"",SUM(D98:O98))</f>
        <v/>
      </c>
      <c r="S98" s="20"/>
      <c r="T98" s="165"/>
      <c r="U98" s="41" t="s">
        <v>98</v>
      </c>
      <c r="V98" s="40"/>
      <c r="W98" s="117"/>
      <c r="X98" s="40"/>
      <c r="Y98" s="149"/>
      <c r="AA98" s="209"/>
    </row>
    <row r="99" spans="1:27" x14ac:dyDescent="0.25">
      <c r="A99" s="117">
        <v>9</v>
      </c>
      <c r="B99" s="136" t="s">
        <v>99</v>
      </c>
      <c r="C99" s="23" t="s">
        <v>26</v>
      </c>
      <c r="D99" s="149"/>
      <c r="E99" s="149"/>
      <c r="F99" s="149"/>
      <c r="G99" s="149"/>
      <c r="H99" s="199"/>
      <c r="I99" s="149"/>
      <c r="J99" s="149"/>
      <c r="K99" s="149"/>
      <c r="L99" s="149"/>
      <c r="M99" s="149"/>
      <c r="N99" s="149"/>
      <c r="O99" s="149"/>
      <c r="P99" s="149"/>
      <c r="Q99" s="149"/>
      <c r="R99" s="149" t="str">
        <f t="shared" si="76"/>
        <v/>
      </c>
      <c r="S99" s="117" t="str">
        <f t="shared" ref="S99" si="77">IF(COUNTA(D99:O99)=0,"",COUNTA(D99:O99))</f>
        <v/>
      </c>
      <c r="T99" s="165"/>
      <c r="U99" s="32" t="s">
        <v>99</v>
      </c>
      <c r="V99" s="40"/>
      <c r="W99" s="117"/>
      <c r="X99" s="40"/>
      <c r="Y99" s="149"/>
      <c r="AA99" s="209"/>
    </row>
    <row r="100" spans="1:27" x14ac:dyDescent="0.25">
      <c r="A100" s="142">
        <f>A98/A99</f>
        <v>156</v>
      </c>
      <c r="B100" s="137" t="s">
        <v>100</v>
      </c>
      <c r="C100" s="23" t="s">
        <v>28</v>
      </c>
      <c r="D100" s="145"/>
      <c r="E100" s="145"/>
      <c r="F100" s="142"/>
      <c r="G100" s="145"/>
      <c r="H100" s="197"/>
      <c r="I100" s="145"/>
      <c r="J100" s="145"/>
      <c r="K100" s="145"/>
      <c r="L100" s="142"/>
      <c r="M100" s="142"/>
      <c r="N100" s="145"/>
      <c r="O100" s="145"/>
      <c r="P100" s="145"/>
      <c r="Q100" s="145"/>
      <c r="R100" s="142" t="str">
        <f t="shared" ref="R100" si="78">IF(R98="","",R98/R99)</f>
        <v/>
      </c>
      <c r="S100" s="26"/>
      <c r="T100" s="24"/>
      <c r="U100" s="137" t="s">
        <v>100</v>
      </c>
      <c r="V100" s="40"/>
      <c r="W100" s="142"/>
      <c r="X100" s="40"/>
      <c r="Y100" s="145"/>
      <c r="AA100" s="207"/>
    </row>
    <row r="101" spans="1:27" x14ac:dyDescent="0.25">
      <c r="A101" s="115">
        <v>0</v>
      </c>
      <c r="B101" s="41" t="s">
        <v>101</v>
      </c>
      <c r="C101" s="18" t="s">
        <v>24</v>
      </c>
      <c r="D101" s="149"/>
      <c r="E101" s="149"/>
      <c r="F101" s="149"/>
      <c r="G101" s="149"/>
      <c r="H101" s="19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 t="str">
        <f t="shared" ref="R101:R102" si="79">IF(SUM(D101:O101)=0,"",SUM(D101:O101))</f>
        <v/>
      </c>
      <c r="S101" s="20"/>
      <c r="T101" s="24"/>
      <c r="U101" s="41" t="s">
        <v>101</v>
      </c>
      <c r="V101" s="40"/>
      <c r="W101" s="115"/>
      <c r="X101" s="40"/>
      <c r="Y101" s="149"/>
      <c r="AA101" s="208"/>
    </row>
    <row r="102" spans="1:27" x14ac:dyDescent="0.25">
      <c r="A102" s="115"/>
      <c r="B102" s="136" t="s">
        <v>102</v>
      </c>
      <c r="C102" s="23" t="s">
        <v>26</v>
      </c>
      <c r="D102" s="149"/>
      <c r="E102" s="149"/>
      <c r="F102" s="149"/>
      <c r="G102" s="149"/>
      <c r="H102" s="19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 t="str">
        <f t="shared" si="79"/>
        <v/>
      </c>
      <c r="S102" s="117" t="str">
        <f t="shared" ref="S102" si="80">IF(COUNTA(D102:O102)=0,"",COUNTA(D102:O102))</f>
        <v/>
      </c>
      <c r="T102" s="165"/>
      <c r="U102" s="32" t="s">
        <v>102</v>
      </c>
      <c r="V102" s="40"/>
      <c r="W102" s="115"/>
      <c r="X102" s="40"/>
      <c r="Y102" s="149"/>
      <c r="AA102" s="208"/>
    </row>
    <row r="103" spans="1:27" x14ac:dyDescent="0.25">
      <c r="A103" s="142"/>
      <c r="B103" s="137" t="s">
        <v>103</v>
      </c>
      <c r="C103" s="23" t="s">
        <v>28</v>
      </c>
      <c r="D103" s="142"/>
      <c r="E103" s="145"/>
      <c r="F103" s="142"/>
      <c r="G103" s="145"/>
      <c r="H103" s="197"/>
      <c r="I103" s="145"/>
      <c r="J103" s="142"/>
      <c r="K103" s="145"/>
      <c r="L103" s="145"/>
      <c r="M103" s="145"/>
      <c r="N103" s="145"/>
      <c r="O103" s="145"/>
      <c r="P103" s="145"/>
      <c r="Q103" s="145"/>
      <c r="R103" s="142" t="str">
        <f t="shared" ref="R103" si="81">IF(R101="","",R101/R102)</f>
        <v/>
      </c>
      <c r="S103" s="26"/>
      <c r="T103" s="167"/>
      <c r="U103" s="137" t="s">
        <v>103</v>
      </c>
      <c r="V103" s="40"/>
      <c r="W103" s="142"/>
      <c r="X103" s="40"/>
      <c r="Y103" s="145"/>
      <c r="AA103" s="207"/>
    </row>
    <row r="104" spans="1:27" x14ac:dyDescent="0.25">
      <c r="A104" s="143">
        <v>3070</v>
      </c>
      <c r="B104" s="38" t="s">
        <v>101</v>
      </c>
      <c r="C104" s="18" t="s">
        <v>24</v>
      </c>
      <c r="D104" s="149"/>
      <c r="E104" s="149"/>
      <c r="F104" s="149"/>
      <c r="G104" s="149"/>
      <c r="H104" s="19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 t="str">
        <f t="shared" ref="R104:R105" si="82">IF(SUM(D104:O104)=0,"",SUM(D104:O104))</f>
        <v/>
      </c>
      <c r="S104" s="20"/>
      <c r="T104" s="21"/>
      <c r="U104" s="38" t="s">
        <v>101</v>
      </c>
      <c r="V104" s="40"/>
      <c r="W104" s="143"/>
      <c r="X104" s="40"/>
      <c r="Y104" s="149"/>
      <c r="AA104" s="206"/>
    </row>
    <row r="105" spans="1:27" x14ac:dyDescent="0.25">
      <c r="A105" s="143">
        <v>15</v>
      </c>
      <c r="B105" s="138" t="s">
        <v>104</v>
      </c>
      <c r="C105" s="23" t="s">
        <v>26</v>
      </c>
      <c r="D105" s="149"/>
      <c r="E105" s="149"/>
      <c r="F105" s="149"/>
      <c r="G105" s="149"/>
      <c r="H105" s="19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 t="str">
        <f t="shared" si="82"/>
        <v/>
      </c>
      <c r="S105" s="117" t="str">
        <f t="shared" ref="S105" si="83">IF(COUNTA(D105:O105)=0,"",COUNTA(D105:O105))</f>
        <v/>
      </c>
      <c r="T105" s="165"/>
      <c r="U105" s="28" t="s">
        <v>104</v>
      </c>
      <c r="V105" s="40"/>
      <c r="W105" s="143"/>
      <c r="X105" s="40"/>
      <c r="Y105" s="149"/>
      <c r="AA105" s="206"/>
    </row>
    <row r="106" spans="1:27" x14ac:dyDescent="0.25">
      <c r="A106" s="218">
        <f>A104/A105</f>
        <v>204.66666666666666</v>
      </c>
      <c r="B106" s="139" t="s">
        <v>105</v>
      </c>
      <c r="C106" s="23" t="s">
        <v>28</v>
      </c>
      <c r="D106" s="217"/>
      <c r="E106" s="177"/>
      <c r="F106" s="142"/>
      <c r="G106" s="145"/>
      <c r="H106" s="197"/>
      <c r="I106" s="142"/>
      <c r="J106" s="142"/>
      <c r="K106" s="142"/>
      <c r="L106" s="177"/>
      <c r="M106" s="177"/>
      <c r="N106" s="142"/>
      <c r="O106" s="142"/>
      <c r="P106" s="142"/>
      <c r="Q106" s="142"/>
      <c r="R106" s="142" t="str">
        <f t="shared" ref="R106" si="84">IF(R104="","",R104/R105)</f>
        <v/>
      </c>
      <c r="S106" s="26"/>
      <c r="T106" s="185"/>
      <c r="U106" s="139" t="s">
        <v>105</v>
      </c>
      <c r="V106" s="40"/>
      <c r="W106" s="142"/>
      <c r="X106" s="40"/>
      <c r="Y106" s="145"/>
      <c r="AA106" s="207"/>
    </row>
    <row r="107" spans="1:27" x14ac:dyDescent="0.25">
      <c r="A107" s="115">
        <v>1397</v>
      </c>
      <c r="B107" s="41" t="s">
        <v>101</v>
      </c>
      <c r="C107" s="18" t="s">
        <v>24</v>
      </c>
      <c r="D107" s="149"/>
      <c r="E107" s="149"/>
      <c r="F107" s="149"/>
      <c r="G107" s="149"/>
      <c r="H107" s="199"/>
      <c r="I107" s="149"/>
      <c r="J107" s="149"/>
      <c r="K107" s="149">
        <v>1930</v>
      </c>
      <c r="L107" s="149"/>
      <c r="M107" s="149"/>
      <c r="N107" s="149"/>
      <c r="O107" s="149"/>
      <c r="P107" s="149"/>
      <c r="Q107" s="149"/>
      <c r="R107" s="149">
        <f t="shared" ref="R107:R108" si="85">IF(SUM(D107:Q107)=0,"",SUM(D107:Q107))</f>
        <v>1930</v>
      </c>
      <c r="S107" s="20"/>
      <c r="T107" s="165"/>
      <c r="U107" s="41" t="s">
        <v>101</v>
      </c>
      <c r="V107" s="40"/>
      <c r="W107" s="115"/>
      <c r="X107" s="40"/>
      <c r="Y107" s="149"/>
      <c r="AA107" s="208"/>
    </row>
    <row r="108" spans="1:27" x14ac:dyDescent="0.25">
      <c r="A108" s="115">
        <v>8</v>
      </c>
      <c r="B108" s="136" t="s">
        <v>106</v>
      </c>
      <c r="C108" s="23" t="s">
        <v>26</v>
      </c>
      <c r="D108" s="149"/>
      <c r="E108" s="149"/>
      <c r="F108" s="149"/>
      <c r="G108" s="149"/>
      <c r="H108" s="199"/>
      <c r="I108" s="149"/>
      <c r="J108" s="149"/>
      <c r="K108" s="149">
        <v>11</v>
      </c>
      <c r="L108" s="149"/>
      <c r="M108" s="149"/>
      <c r="N108" s="149"/>
      <c r="O108" s="149"/>
      <c r="P108" s="149"/>
      <c r="Q108" s="149"/>
      <c r="R108" s="149">
        <f t="shared" si="85"/>
        <v>11</v>
      </c>
      <c r="S108" s="117">
        <f t="shared" ref="S108:S118" si="86">IF(COUNTA(D108:Q108)=0,"",COUNTA(D108:Q108))</f>
        <v>1</v>
      </c>
      <c r="T108" s="165" t="s">
        <v>378</v>
      </c>
      <c r="U108" s="32" t="s">
        <v>106</v>
      </c>
      <c r="V108" s="40"/>
      <c r="W108" s="115"/>
      <c r="X108" s="40"/>
      <c r="Y108" s="149"/>
      <c r="AA108" s="208"/>
    </row>
    <row r="109" spans="1:27" x14ac:dyDescent="0.25">
      <c r="A109" s="142">
        <f>A107/A108</f>
        <v>174.625</v>
      </c>
      <c r="B109" s="137" t="s">
        <v>107</v>
      </c>
      <c r="C109" s="23" t="s">
        <v>28</v>
      </c>
      <c r="D109" s="142"/>
      <c r="E109" s="142"/>
      <c r="F109" s="142"/>
      <c r="G109" s="145"/>
      <c r="H109" s="197"/>
      <c r="I109" s="145"/>
      <c r="J109" s="142"/>
      <c r="K109" s="145">
        <f t="shared" ref="K109" si="87">IF(K108=0,"",(K107/K108))</f>
        <v>175.45454545454547</v>
      </c>
      <c r="L109" s="142"/>
      <c r="M109" s="142"/>
      <c r="N109" s="145"/>
      <c r="O109" s="145"/>
      <c r="P109" s="145"/>
      <c r="Q109" s="145"/>
      <c r="R109" s="142">
        <f t="shared" ref="R109" si="88">IF(R107="","",R107/R108)</f>
        <v>175.45454545454547</v>
      </c>
      <c r="S109" s="26"/>
      <c r="T109" s="165"/>
      <c r="U109" s="137" t="s">
        <v>107</v>
      </c>
      <c r="V109" s="40"/>
      <c r="W109" s="142"/>
      <c r="X109" s="40"/>
      <c r="Y109" s="145"/>
      <c r="AA109" s="207"/>
    </row>
    <row r="110" spans="1:27" x14ac:dyDescent="0.25">
      <c r="A110" s="115">
        <v>0</v>
      </c>
      <c r="B110" s="41" t="s">
        <v>108</v>
      </c>
      <c r="C110" s="18" t="s">
        <v>24</v>
      </c>
      <c r="D110" s="154"/>
      <c r="E110" s="149"/>
      <c r="F110" s="149"/>
      <c r="G110" s="149"/>
      <c r="H110" s="199"/>
      <c r="I110" s="149"/>
      <c r="J110" s="149"/>
      <c r="K110" s="149"/>
      <c r="L110" s="149">
        <v>1136</v>
      </c>
      <c r="M110" s="149"/>
      <c r="N110" s="149"/>
      <c r="O110" s="149"/>
      <c r="P110" s="149"/>
      <c r="Q110" s="149"/>
      <c r="R110" s="149">
        <f t="shared" ref="R110:R111" si="89">IF(SUM(D110:Q110)=0,"",SUM(D110:Q110))</f>
        <v>1136</v>
      </c>
      <c r="S110" s="20"/>
      <c r="T110" s="24"/>
      <c r="U110" s="41" t="s">
        <v>108</v>
      </c>
      <c r="V110" s="40"/>
      <c r="W110" s="115"/>
      <c r="X110" s="40"/>
      <c r="Y110" s="149"/>
      <c r="AA110" s="208"/>
    </row>
    <row r="111" spans="1:27" x14ac:dyDescent="0.25">
      <c r="A111" s="115"/>
      <c r="B111" s="136" t="s">
        <v>109</v>
      </c>
      <c r="C111" s="23" t="s">
        <v>26</v>
      </c>
      <c r="D111" s="154"/>
      <c r="E111" s="149"/>
      <c r="F111" s="149"/>
      <c r="G111" s="149"/>
      <c r="H111" s="199"/>
      <c r="I111" s="149"/>
      <c r="J111" s="149"/>
      <c r="K111" s="149"/>
      <c r="L111" s="149">
        <v>7</v>
      </c>
      <c r="M111" s="149"/>
      <c r="N111" s="149"/>
      <c r="O111" s="149"/>
      <c r="P111" s="149"/>
      <c r="Q111" s="149"/>
      <c r="R111" s="149">
        <f t="shared" si="89"/>
        <v>7</v>
      </c>
      <c r="S111" s="117">
        <f t="shared" ref="S111:S118" si="90">IF(COUNTA(D111:Q111)=0,"",COUNTA(D111:Q111))</f>
        <v>1</v>
      </c>
      <c r="T111" s="165" t="s">
        <v>380</v>
      </c>
      <c r="U111" s="32" t="s">
        <v>109</v>
      </c>
      <c r="V111" s="40"/>
      <c r="W111" s="115"/>
      <c r="X111" s="40"/>
      <c r="Y111" s="149"/>
      <c r="AA111" s="208"/>
    </row>
    <row r="112" spans="1:27" x14ac:dyDescent="0.25">
      <c r="A112" s="142"/>
      <c r="B112" s="137" t="s">
        <v>110</v>
      </c>
      <c r="C112" s="23" t="s">
        <v>28</v>
      </c>
      <c r="D112" s="145"/>
      <c r="E112" s="142"/>
      <c r="F112" s="142"/>
      <c r="G112" s="145"/>
      <c r="H112" s="197"/>
      <c r="I112" s="145"/>
      <c r="J112" s="145"/>
      <c r="K112" s="142"/>
      <c r="L112" s="142">
        <f>+L110/L111</f>
        <v>162.28571428571428</v>
      </c>
      <c r="M112" s="142"/>
      <c r="N112" s="142"/>
      <c r="O112" s="142"/>
      <c r="P112" s="142"/>
      <c r="Q112" s="142"/>
      <c r="R112" s="142">
        <f t="shared" ref="R112" si="91">IF(R110="","",R110/R111)</f>
        <v>162.28571428571428</v>
      </c>
      <c r="S112" s="26"/>
      <c r="T112" s="24"/>
      <c r="U112" s="137" t="s">
        <v>110</v>
      </c>
      <c r="V112" s="40"/>
      <c r="W112" s="142"/>
      <c r="X112" s="40"/>
      <c r="Y112" s="145"/>
      <c r="AA112" s="207"/>
    </row>
    <row r="113" spans="1:25" x14ac:dyDescent="0.25">
      <c r="A113" s="143">
        <v>10559</v>
      </c>
      <c r="B113" s="41" t="s">
        <v>279</v>
      </c>
      <c r="C113" s="18" t="s">
        <v>24</v>
      </c>
      <c r="D113" s="154"/>
      <c r="E113" s="143"/>
      <c r="F113" s="143"/>
      <c r="G113" s="143">
        <v>2316</v>
      </c>
      <c r="H113" s="205"/>
      <c r="I113" s="143"/>
      <c r="J113" s="143">
        <v>3384</v>
      </c>
      <c r="K113" s="143">
        <v>2052</v>
      </c>
      <c r="L113" s="143"/>
      <c r="M113" s="143"/>
      <c r="N113" s="143"/>
      <c r="O113" s="143"/>
      <c r="P113" s="143"/>
      <c r="Q113" s="143"/>
      <c r="R113" s="149">
        <f t="shared" ref="R113:R114" si="92">IF(SUM(D113:Q113)=0,"",SUM(D113:Q113))</f>
        <v>7752</v>
      </c>
      <c r="S113" s="20"/>
      <c r="T113" s="24"/>
      <c r="U113" s="41" t="s">
        <v>279</v>
      </c>
      <c r="V113" s="40"/>
      <c r="W113" s="143"/>
      <c r="X113" s="40"/>
      <c r="Y113" s="154"/>
    </row>
    <row r="114" spans="1:25" x14ac:dyDescent="0.25">
      <c r="A114" s="143">
        <v>59</v>
      </c>
      <c r="B114" s="136" t="s">
        <v>280</v>
      </c>
      <c r="C114" s="23" t="s">
        <v>26</v>
      </c>
      <c r="D114" s="154"/>
      <c r="E114" s="143"/>
      <c r="F114" s="143"/>
      <c r="G114" s="143">
        <v>14</v>
      </c>
      <c r="H114" s="205"/>
      <c r="I114" s="143"/>
      <c r="J114" s="143">
        <v>18</v>
      </c>
      <c r="K114" s="143">
        <v>11</v>
      </c>
      <c r="L114" s="143"/>
      <c r="M114" s="143"/>
      <c r="N114" s="143"/>
      <c r="O114" s="143"/>
      <c r="P114" s="143"/>
      <c r="Q114" s="143"/>
      <c r="R114" s="149">
        <f t="shared" si="92"/>
        <v>43</v>
      </c>
      <c r="S114" s="117">
        <f t="shared" ref="S114:S118" si="93">IF(COUNTA(D114:Q114)=0,"",COUNTA(D114:Q114))</f>
        <v>3</v>
      </c>
      <c r="T114" s="231" t="s">
        <v>377</v>
      </c>
      <c r="U114" s="136" t="s">
        <v>280</v>
      </c>
      <c r="V114" s="40"/>
      <c r="W114" s="143"/>
      <c r="X114" s="40"/>
      <c r="Y114" s="154"/>
    </row>
    <row r="115" spans="1:25" x14ac:dyDescent="0.25">
      <c r="A115" s="142">
        <f>A113/A114</f>
        <v>178.96610169491527</v>
      </c>
      <c r="B115" s="192" t="s">
        <v>284</v>
      </c>
      <c r="C115" s="23" t="s">
        <v>28</v>
      </c>
      <c r="D115" s="145"/>
      <c r="E115" s="177"/>
      <c r="F115" s="142"/>
      <c r="G115" s="145">
        <f t="shared" ref="G115" si="94">IF(G114=0,"",(G113/G114))</f>
        <v>165.42857142857142</v>
      </c>
      <c r="H115" s="197"/>
      <c r="I115" s="142"/>
      <c r="J115" s="145">
        <f t="shared" ref="J115:K115" si="95">IF(J114=0,"",(J113/J114))</f>
        <v>188</v>
      </c>
      <c r="K115" s="145">
        <f t="shared" si="95"/>
        <v>186.54545454545453</v>
      </c>
      <c r="L115" s="142"/>
      <c r="M115" s="142"/>
      <c r="N115" s="142"/>
      <c r="O115" s="142"/>
      <c r="P115" s="142"/>
      <c r="Q115" s="142"/>
      <c r="R115" s="142">
        <f t="shared" ref="R115" si="96">IF(R113="","",R113/R114)</f>
        <v>180.27906976744185</v>
      </c>
      <c r="S115" s="26"/>
      <c r="T115" s="165"/>
      <c r="U115" s="192" t="s">
        <v>284</v>
      </c>
      <c r="V115" s="40"/>
      <c r="W115" s="142"/>
      <c r="X115" s="40"/>
      <c r="Y115" s="145">
        <f>R115-A115</f>
        <v>1.3129680725265871</v>
      </c>
    </row>
    <row r="116" spans="1:25" x14ac:dyDescent="0.25">
      <c r="A116" s="115">
        <v>5294</v>
      </c>
      <c r="B116" s="41" t="s">
        <v>111</v>
      </c>
      <c r="C116" s="18" t="s">
        <v>24</v>
      </c>
      <c r="D116" s="149"/>
      <c r="E116" s="149">
        <v>1417</v>
      </c>
      <c r="F116" s="149"/>
      <c r="G116" s="149"/>
      <c r="H116" s="199"/>
      <c r="I116" s="149">
        <v>1585</v>
      </c>
      <c r="J116" s="149"/>
      <c r="K116" s="149">
        <v>761</v>
      </c>
      <c r="L116" s="149"/>
      <c r="M116" s="149"/>
      <c r="N116" s="149"/>
      <c r="O116" s="149"/>
      <c r="P116" s="149"/>
      <c r="Q116" s="149"/>
      <c r="R116" s="149">
        <f t="shared" ref="R116:R117" si="97">IF(SUM(D116:Q116)=0,"",SUM(D116:Q116))</f>
        <v>3763</v>
      </c>
      <c r="S116" s="20"/>
      <c r="T116" s="24"/>
      <c r="U116" s="41" t="s">
        <v>111</v>
      </c>
      <c r="V116" s="40"/>
      <c r="W116" s="115"/>
      <c r="X116" s="40"/>
      <c r="Y116" s="149"/>
    </row>
    <row r="117" spans="1:25" x14ac:dyDescent="0.25">
      <c r="A117" s="115">
        <v>32</v>
      </c>
      <c r="B117" s="136" t="s">
        <v>112</v>
      </c>
      <c r="C117" s="23" t="s">
        <v>26</v>
      </c>
      <c r="D117" s="149"/>
      <c r="E117" s="149">
        <v>8</v>
      </c>
      <c r="F117" s="149"/>
      <c r="G117" s="149"/>
      <c r="H117" s="199"/>
      <c r="I117" s="149">
        <v>9</v>
      </c>
      <c r="J117" s="149"/>
      <c r="K117" s="149">
        <v>5</v>
      </c>
      <c r="L117" s="149"/>
      <c r="M117" s="149"/>
      <c r="N117" s="149"/>
      <c r="O117" s="149"/>
      <c r="P117" s="149"/>
      <c r="Q117" s="149"/>
      <c r="R117" s="149">
        <f t="shared" si="97"/>
        <v>22</v>
      </c>
      <c r="S117" s="117">
        <f t="shared" ref="S117:S118" si="98">IF(COUNTA(D117:Q117)=0,"",COUNTA(D117:Q117))</f>
        <v>3</v>
      </c>
      <c r="T117" s="165" t="s">
        <v>379</v>
      </c>
      <c r="U117" s="32" t="s">
        <v>112</v>
      </c>
      <c r="V117" s="40"/>
      <c r="W117" s="115"/>
      <c r="X117" s="40"/>
      <c r="Y117" s="149"/>
    </row>
    <row r="118" spans="1:25" x14ac:dyDescent="0.25">
      <c r="A118" s="142">
        <f>A116/A117</f>
        <v>165.4375</v>
      </c>
      <c r="B118" s="137" t="s">
        <v>113</v>
      </c>
      <c r="C118" s="23" t="s">
        <v>28</v>
      </c>
      <c r="D118" s="142"/>
      <c r="E118" s="145">
        <f t="shared" ref="E118" si="99">IF(E117=0,"",(E116/E117))</f>
        <v>177.125</v>
      </c>
      <c r="F118" s="142"/>
      <c r="G118" s="145"/>
      <c r="H118" s="197"/>
      <c r="I118" s="145">
        <f t="shared" ref="I118" si="100">IF(I117=0,"",(I116/I117))</f>
        <v>176.11111111111111</v>
      </c>
      <c r="J118" s="142"/>
      <c r="K118" s="145">
        <f t="shared" ref="K118" si="101">IF(K117=0,"",(K116/K117))</f>
        <v>152.19999999999999</v>
      </c>
      <c r="L118" s="145"/>
      <c r="M118" s="145"/>
      <c r="N118" s="145"/>
      <c r="O118" s="145"/>
      <c r="P118" s="145"/>
      <c r="Q118" s="145"/>
      <c r="R118" s="142">
        <f t="shared" ref="R118" si="102">IF(R116="","",R116/R117)</f>
        <v>171.04545454545453</v>
      </c>
      <c r="S118" s="26"/>
      <c r="T118" s="24"/>
      <c r="U118" s="137" t="s">
        <v>113</v>
      </c>
      <c r="V118" s="40"/>
      <c r="W118" s="142"/>
      <c r="X118" s="40"/>
      <c r="Y118" s="145">
        <f>R118-A118</f>
        <v>5.6079545454545325</v>
      </c>
    </row>
    <row r="119" spans="1:25" x14ac:dyDescent="0.25">
      <c r="A119" s="143">
        <v>0</v>
      </c>
      <c r="B119" s="38" t="s">
        <v>258</v>
      </c>
      <c r="C119" s="18" t="s">
        <v>24</v>
      </c>
      <c r="D119" s="154"/>
      <c r="E119" s="149"/>
      <c r="F119" s="149"/>
      <c r="G119" s="149"/>
      <c r="H119" s="19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 t="str">
        <f t="shared" ref="R119:R120" si="103">IF(SUM(D119:O119)=0,"",SUM(D119:O119))</f>
        <v/>
      </c>
      <c r="S119" s="20"/>
      <c r="T119" s="24"/>
      <c r="U119" s="38" t="s">
        <v>258</v>
      </c>
      <c r="V119" s="40"/>
      <c r="W119" s="143"/>
      <c r="X119" s="40"/>
      <c r="Y119" s="154"/>
    </row>
    <row r="120" spans="1:25" x14ac:dyDescent="0.25">
      <c r="A120" s="172"/>
      <c r="B120" s="38" t="s">
        <v>259</v>
      </c>
      <c r="C120" s="23" t="s">
        <v>26</v>
      </c>
      <c r="D120" s="154"/>
      <c r="E120" s="154"/>
      <c r="F120" s="172"/>
      <c r="G120" s="154"/>
      <c r="H120" s="198"/>
      <c r="I120" s="154"/>
      <c r="J120" s="172"/>
      <c r="K120" s="154"/>
      <c r="L120" s="154"/>
      <c r="M120" s="154"/>
      <c r="N120" s="154"/>
      <c r="O120" s="154"/>
      <c r="P120" s="154"/>
      <c r="Q120" s="154"/>
      <c r="R120" s="149" t="str">
        <f t="shared" si="103"/>
        <v/>
      </c>
      <c r="S120" s="117" t="str">
        <f t="shared" ref="S120" si="104">IF(COUNTA(D120:O120)=0,"",COUNTA(D120:O120))</f>
        <v/>
      </c>
      <c r="T120" s="165"/>
      <c r="U120" s="38" t="s">
        <v>259</v>
      </c>
      <c r="V120" s="40"/>
      <c r="W120" s="143"/>
      <c r="X120" s="40"/>
      <c r="Y120" s="154"/>
    </row>
    <row r="121" spans="1:25" x14ac:dyDescent="0.25">
      <c r="A121" s="142"/>
      <c r="B121" s="139" t="s">
        <v>260</v>
      </c>
      <c r="C121" s="23" t="s">
        <v>28</v>
      </c>
      <c r="D121" s="145"/>
      <c r="E121" s="145"/>
      <c r="F121" s="142"/>
      <c r="G121" s="145"/>
      <c r="H121" s="197"/>
      <c r="I121" s="145"/>
      <c r="J121" s="142"/>
      <c r="K121" s="145"/>
      <c r="L121" s="145"/>
      <c r="M121" s="145"/>
      <c r="N121" s="145"/>
      <c r="O121" s="145"/>
      <c r="P121" s="145"/>
      <c r="Q121" s="145"/>
      <c r="R121" s="142" t="str">
        <f t="shared" ref="R121" si="105">IF(R119="","",R119/R120)</f>
        <v/>
      </c>
      <c r="S121" s="26"/>
      <c r="T121" s="24"/>
      <c r="U121" s="139" t="s">
        <v>260</v>
      </c>
      <c r="V121" s="40"/>
      <c r="W121" s="142"/>
      <c r="X121" s="40"/>
      <c r="Y121" s="145"/>
    </row>
    <row r="122" spans="1:25" x14ac:dyDescent="0.25">
      <c r="A122" s="143">
        <v>0</v>
      </c>
      <c r="B122" s="38" t="s">
        <v>255</v>
      </c>
      <c r="C122" s="18" t="s">
        <v>24</v>
      </c>
      <c r="D122" s="154"/>
      <c r="E122" s="154"/>
      <c r="F122" s="172"/>
      <c r="G122" s="154"/>
      <c r="H122" s="198"/>
      <c r="I122" s="154"/>
      <c r="J122" s="172"/>
      <c r="K122" s="154"/>
      <c r="L122" s="154"/>
      <c r="M122" s="154"/>
      <c r="N122" s="154"/>
      <c r="O122" s="154"/>
      <c r="P122" s="154"/>
      <c r="Q122" s="154"/>
      <c r="R122" s="149" t="str">
        <f t="shared" ref="R122:R123" si="106">IF(SUM(D122:O122)=0,"",SUM(D122:O122))</f>
        <v/>
      </c>
      <c r="S122" s="20"/>
      <c r="T122" s="24"/>
      <c r="U122" s="38" t="s">
        <v>255</v>
      </c>
      <c r="V122" s="40"/>
      <c r="W122" s="143"/>
      <c r="X122" s="40"/>
      <c r="Y122" s="154"/>
    </row>
    <row r="123" spans="1:25" x14ac:dyDescent="0.25">
      <c r="A123" s="172" t="s">
        <v>278</v>
      </c>
      <c r="B123" s="38" t="s">
        <v>256</v>
      </c>
      <c r="C123" s="23" t="s">
        <v>26</v>
      </c>
      <c r="D123" s="154"/>
      <c r="E123" s="154"/>
      <c r="F123" s="172"/>
      <c r="G123" s="154"/>
      <c r="H123" s="198"/>
      <c r="I123" s="154"/>
      <c r="J123" s="172"/>
      <c r="K123" s="154"/>
      <c r="L123" s="154"/>
      <c r="M123" s="154"/>
      <c r="N123" s="154"/>
      <c r="O123" s="154"/>
      <c r="P123" s="154"/>
      <c r="Q123" s="154"/>
      <c r="R123" s="149" t="str">
        <f t="shared" si="106"/>
        <v/>
      </c>
      <c r="S123" s="117" t="str">
        <f t="shared" ref="S123" si="107">IF(COUNTA(D123:O123)=0,"",COUNTA(D123:O123))</f>
        <v/>
      </c>
      <c r="T123" s="24"/>
      <c r="U123" s="38" t="s">
        <v>256</v>
      </c>
      <c r="V123" s="40"/>
      <c r="W123" s="172"/>
      <c r="X123" s="40"/>
      <c r="Y123" s="154"/>
    </row>
    <row r="124" spans="1:25" x14ac:dyDescent="0.25">
      <c r="A124" s="142" t="s">
        <v>278</v>
      </c>
      <c r="B124" s="139" t="s">
        <v>257</v>
      </c>
      <c r="C124" s="23" t="s">
        <v>28</v>
      </c>
      <c r="D124" s="145"/>
      <c r="E124" s="145"/>
      <c r="F124" s="142"/>
      <c r="G124" s="145"/>
      <c r="H124" s="197"/>
      <c r="I124" s="145"/>
      <c r="J124" s="142"/>
      <c r="K124" s="145"/>
      <c r="L124" s="145"/>
      <c r="M124" s="145"/>
      <c r="N124" s="145"/>
      <c r="O124" s="145"/>
      <c r="P124" s="145"/>
      <c r="Q124" s="145"/>
      <c r="R124" s="142" t="str">
        <f t="shared" ref="R124" si="108">IF(R122="","",R122/R123)</f>
        <v/>
      </c>
      <c r="S124" s="26"/>
      <c r="T124" s="24"/>
      <c r="U124" s="139" t="s">
        <v>257</v>
      </c>
      <c r="V124" s="40"/>
      <c r="W124" s="142"/>
      <c r="X124" s="40"/>
      <c r="Y124" s="145"/>
    </row>
    <row r="125" spans="1:25" x14ac:dyDescent="0.25">
      <c r="A125" s="143">
        <v>0</v>
      </c>
      <c r="B125" s="38" t="s">
        <v>114</v>
      </c>
      <c r="C125" s="18" t="s">
        <v>24</v>
      </c>
      <c r="D125" s="154"/>
      <c r="E125" s="149"/>
      <c r="F125" s="149"/>
      <c r="G125" s="149"/>
      <c r="H125" s="199">
        <v>1141</v>
      </c>
      <c r="I125" s="149"/>
      <c r="J125" s="149"/>
      <c r="K125" s="149"/>
      <c r="L125" s="149"/>
      <c r="M125" s="149"/>
      <c r="N125" s="149"/>
      <c r="O125" s="149"/>
      <c r="P125" s="149"/>
      <c r="Q125" s="149"/>
      <c r="R125" s="149">
        <f t="shared" ref="R125:R126" si="109">IF(SUM(D125:Q125)=0,"",SUM(D125:Q125))</f>
        <v>1141</v>
      </c>
      <c r="S125" s="20"/>
      <c r="T125" s="24"/>
      <c r="U125" s="38" t="s">
        <v>114</v>
      </c>
      <c r="V125" s="40"/>
      <c r="W125" s="143"/>
      <c r="X125" s="40"/>
      <c r="Y125" s="154" t="s">
        <v>115</v>
      </c>
    </row>
    <row r="126" spans="1:25" x14ac:dyDescent="0.25">
      <c r="A126" s="143"/>
      <c r="B126" s="138" t="s">
        <v>116</v>
      </c>
      <c r="C126" s="23" t="s">
        <v>26</v>
      </c>
      <c r="D126" s="154"/>
      <c r="E126" s="149"/>
      <c r="F126" s="149"/>
      <c r="G126" s="149"/>
      <c r="H126" s="199">
        <v>8</v>
      </c>
      <c r="I126" s="149"/>
      <c r="J126" s="149"/>
      <c r="K126" s="149"/>
      <c r="L126" s="149"/>
      <c r="M126" s="149"/>
      <c r="N126" s="149"/>
      <c r="O126" s="149"/>
      <c r="P126" s="149"/>
      <c r="Q126" s="149"/>
      <c r="R126" s="149">
        <f t="shared" si="109"/>
        <v>8</v>
      </c>
      <c r="S126" s="117">
        <f t="shared" ref="S126:S127" si="110">IF(COUNTA(D126:Q126)=0,"",COUNTA(D126:Q126))</f>
        <v>1</v>
      </c>
      <c r="T126" s="165" t="s">
        <v>339</v>
      </c>
      <c r="U126" s="28" t="s">
        <v>116</v>
      </c>
      <c r="V126" s="40"/>
      <c r="W126" s="143"/>
      <c r="X126" s="40"/>
      <c r="Y126" s="154"/>
    </row>
    <row r="127" spans="1:25" x14ac:dyDescent="0.25">
      <c r="A127" s="142"/>
      <c r="B127" s="139" t="s">
        <v>117</v>
      </c>
      <c r="C127" s="23" t="s">
        <v>28</v>
      </c>
      <c r="D127" s="145"/>
      <c r="E127" s="145"/>
      <c r="F127" s="145"/>
      <c r="G127" s="145"/>
      <c r="H127" s="145">
        <f t="shared" ref="H127" si="111">IF(H126=0,"",(H125/H126))</f>
        <v>142.625</v>
      </c>
      <c r="I127" s="145"/>
      <c r="J127" s="145"/>
      <c r="K127" s="145"/>
      <c r="L127" s="145"/>
      <c r="M127" s="145"/>
      <c r="N127" s="145"/>
      <c r="O127" s="145"/>
      <c r="P127" s="145"/>
      <c r="Q127" s="145"/>
      <c r="R127" s="142">
        <f t="shared" ref="R127" si="112">IF(R125="","",R125/R126)</f>
        <v>142.625</v>
      </c>
      <c r="S127" s="26"/>
      <c r="T127" s="42"/>
      <c r="U127" s="139" t="s">
        <v>117</v>
      </c>
      <c r="V127" s="40"/>
      <c r="W127" s="142"/>
      <c r="X127" s="40"/>
      <c r="Y127" s="145"/>
    </row>
    <row r="128" spans="1:25" x14ac:dyDescent="0.25">
      <c r="A128" s="172">
        <v>0</v>
      </c>
      <c r="B128" s="38" t="s">
        <v>297</v>
      </c>
      <c r="C128" s="18" t="s">
        <v>24</v>
      </c>
      <c r="D128" s="154"/>
      <c r="E128" s="154"/>
      <c r="F128" s="154"/>
      <c r="G128" s="154"/>
      <c r="H128" s="198"/>
      <c r="I128" s="154"/>
      <c r="J128" s="154"/>
      <c r="K128" s="154"/>
      <c r="L128" s="154"/>
      <c r="M128" s="154"/>
      <c r="N128" s="154"/>
      <c r="O128" s="154"/>
      <c r="P128" s="154"/>
      <c r="Q128" s="154"/>
      <c r="R128" s="149" t="str">
        <f t="shared" ref="R128:R129" si="113">IF(SUM(D128:O128)=0,"",SUM(D128:O128))</f>
        <v/>
      </c>
      <c r="S128" s="20"/>
      <c r="T128" s="43"/>
      <c r="U128" s="38" t="s">
        <v>297</v>
      </c>
      <c r="V128" s="40"/>
      <c r="W128" s="172"/>
      <c r="X128" s="40"/>
      <c r="Y128" s="154"/>
    </row>
    <row r="129" spans="1:25" x14ac:dyDescent="0.25">
      <c r="A129" s="172"/>
      <c r="B129" s="138" t="s">
        <v>41</v>
      </c>
      <c r="C129" s="23" t="s">
        <v>26</v>
      </c>
      <c r="D129" s="154"/>
      <c r="E129" s="154"/>
      <c r="F129" s="154"/>
      <c r="G129" s="154"/>
      <c r="H129" s="198"/>
      <c r="I129" s="154"/>
      <c r="J129" s="154"/>
      <c r="K129" s="154"/>
      <c r="L129" s="154"/>
      <c r="M129" s="154"/>
      <c r="N129" s="154"/>
      <c r="O129" s="154"/>
      <c r="P129" s="154"/>
      <c r="Q129" s="154"/>
      <c r="R129" s="149" t="str">
        <f t="shared" si="113"/>
        <v/>
      </c>
      <c r="S129" s="117" t="str">
        <f t="shared" ref="S129" si="114">IF(COUNTA(D129:O129)=0,"",COUNTA(D129:O129))</f>
        <v/>
      </c>
      <c r="T129" s="43"/>
      <c r="U129" s="138" t="s">
        <v>41</v>
      </c>
      <c r="V129" s="40"/>
      <c r="W129" s="172"/>
      <c r="X129" s="40"/>
      <c r="Y129" s="154"/>
    </row>
    <row r="130" spans="1:25" x14ac:dyDescent="0.25">
      <c r="A130" s="142"/>
      <c r="B130" s="139" t="s">
        <v>299</v>
      </c>
      <c r="C130" s="23" t="s">
        <v>28</v>
      </c>
      <c r="D130" s="145"/>
      <c r="E130" s="145"/>
      <c r="F130" s="145"/>
      <c r="G130" s="145"/>
      <c r="H130" s="197"/>
      <c r="I130" s="145"/>
      <c r="J130" s="145"/>
      <c r="K130" s="145"/>
      <c r="L130" s="145"/>
      <c r="M130" s="145"/>
      <c r="N130" s="145"/>
      <c r="O130" s="145"/>
      <c r="P130" s="145"/>
      <c r="Q130" s="145"/>
      <c r="R130" s="142" t="str">
        <f t="shared" ref="R130" si="115">IF(R128="","",R128/R129)</f>
        <v/>
      </c>
      <c r="S130" s="26"/>
      <c r="T130" s="43"/>
      <c r="U130" s="139" t="s">
        <v>299</v>
      </c>
      <c r="V130" s="40"/>
      <c r="W130" s="142"/>
      <c r="X130" s="40"/>
      <c r="Y130" s="145"/>
    </row>
    <row r="131" spans="1:25" x14ac:dyDescent="0.25">
      <c r="A131" s="143">
        <v>2640</v>
      </c>
      <c r="B131" s="38" t="s">
        <v>118</v>
      </c>
      <c r="C131" s="18" t="s">
        <v>24</v>
      </c>
      <c r="D131" s="149"/>
      <c r="E131" s="149"/>
      <c r="F131" s="149"/>
      <c r="G131" s="149"/>
      <c r="H131" s="19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 t="str">
        <f t="shared" ref="R131:R132" si="116">IF(SUM(D131:O131)=0,"",SUM(D131:O131))</f>
        <v/>
      </c>
      <c r="S131" s="20"/>
      <c r="T131" s="24"/>
      <c r="U131" s="38" t="s">
        <v>118</v>
      </c>
      <c r="V131" s="40"/>
      <c r="W131" s="143"/>
      <c r="X131" s="40"/>
      <c r="Y131" s="149"/>
    </row>
    <row r="132" spans="1:25" x14ac:dyDescent="0.25">
      <c r="A132" s="143">
        <v>15</v>
      </c>
      <c r="B132" s="138" t="s">
        <v>30</v>
      </c>
      <c r="C132" s="23" t="s">
        <v>26</v>
      </c>
      <c r="D132" s="149"/>
      <c r="E132" s="149"/>
      <c r="F132" s="149"/>
      <c r="G132" s="149"/>
      <c r="H132" s="19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 t="str">
        <f t="shared" si="116"/>
        <v/>
      </c>
      <c r="S132" s="117" t="str">
        <f t="shared" ref="S132" si="117">IF(COUNTA(D132:O132)=0,"",COUNTA(D132:O132))</f>
        <v/>
      </c>
      <c r="T132" s="165"/>
      <c r="U132" s="28" t="s">
        <v>30</v>
      </c>
      <c r="V132" s="40"/>
      <c r="W132" s="143"/>
      <c r="X132" s="40"/>
      <c r="Y132" s="149"/>
    </row>
    <row r="133" spans="1:25" x14ac:dyDescent="0.25">
      <c r="A133" s="142">
        <f>A131/A132</f>
        <v>176</v>
      </c>
      <c r="B133" s="139" t="s">
        <v>119</v>
      </c>
      <c r="C133" s="23" t="s">
        <v>28</v>
      </c>
      <c r="D133" s="142"/>
      <c r="E133" s="145"/>
      <c r="F133" s="145"/>
      <c r="G133" s="145"/>
      <c r="H133" s="197"/>
      <c r="I133" s="145"/>
      <c r="J133" s="145"/>
      <c r="K133" s="145"/>
      <c r="L133" s="145"/>
      <c r="M133" s="145"/>
      <c r="N133" s="145"/>
      <c r="O133" s="145"/>
      <c r="P133" s="145"/>
      <c r="Q133" s="145"/>
      <c r="R133" s="142" t="str">
        <f t="shared" ref="R133" si="118">IF(R131="","",R131/R132)</f>
        <v/>
      </c>
      <c r="S133" s="26"/>
      <c r="T133" s="165"/>
      <c r="U133" s="139" t="s">
        <v>119</v>
      </c>
      <c r="V133" s="40"/>
      <c r="W133" s="142"/>
      <c r="X133" s="40"/>
      <c r="Y133" s="145"/>
    </row>
    <row r="134" spans="1:25" x14ac:dyDescent="0.25">
      <c r="A134" s="143">
        <v>0</v>
      </c>
      <c r="B134" s="38" t="s">
        <v>120</v>
      </c>
      <c r="C134" s="18" t="s">
        <v>24</v>
      </c>
      <c r="D134" s="154"/>
      <c r="E134" s="154"/>
      <c r="F134" s="154"/>
      <c r="G134" s="154"/>
      <c r="H134" s="198"/>
      <c r="I134" s="154"/>
      <c r="J134" s="154"/>
      <c r="K134" s="154"/>
      <c r="L134" s="154"/>
      <c r="M134" s="154"/>
      <c r="N134" s="154"/>
      <c r="O134" s="154"/>
      <c r="P134" s="154"/>
      <c r="Q134" s="154"/>
      <c r="R134" s="149" t="str">
        <f t="shared" ref="R134:R135" si="119">IF(SUM(D134:O134)=0,"",SUM(D134:O134))</f>
        <v/>
      </c>
      <c r="S134" s="20"/>
      <c r="T134" s="29"/>
      <c r="U134" s="36" t="s">
        <v>120</v>
      </c>
      <c r="V134" s="40"/>
      <c r="W134" s="143"/>
      <c r="X134" s="40"/>
      <c r="Y134" s="154"/>
    </row>
    <row r="135" spans="1:25" x14ac:dyDescent="0.25">
      <c r="A135" s="143"/>
      <c r="B135" s="138" t="s">
        <v>121</v>
      </c>
      <c r="C135" s="23" t="s">
        <v>26</v>
      </c>
      <c r="D135" s="154"/>
      <c r="E135" s="154"/>
      <c r="F135" s="154"/>
      <c r="G135" s="154"/>
      <c r="H135" s="198"/>
      <c r="I135" s="154"/>
      <c r="J135" s="154"/>
      <c r="K135" s="154"/>
      <c r="L135" s="154"/>
      <c r="M135" s="154"/>
      <c r="N135" s="154"/>
      <c r="O135" s="154"/>
      <c r="P135" s="154"/>
      <c r="Q135" s="154"/>
      <c r="R135" s="149" t="str">
        <f t="shared" si="119"/>
        <v/>
      </c>
      <c r="S135" s="117" t="str">
        <f t="shared" ref="S135" si="120">IF(COUNTA(D135:O135)=0,"",COUNTA(D135:O135))</f>
        <v/>
      </c>
      <c r="T135" s="165"/>
      <c r="U135" s="28" t="s">
        <v>121</v>
      </c>
      <c r="V135" s="40"/>
      <c r="W135" s="143"/>
      <c r="X135" s="40"/>
      <c r="Y135" s="154"/>
    </row>
    <row r="136" spans="1:25" x14ac:dyDescent="0.25">
      <c r="A136" s="142"/>
      <c r="B136" s="139" t="s">
        <v>122</v>
      </c>
      <c r="C136" s="23" t="s">
        <v>28</v>
      </c>
      <c r="D136" s="145"/>
      <c r="E136" s="145"/>
      <c r="F136" s="145"/>
      <c r="G136" s="145"/>
      <c r="H136" s="197"/>
      <c r="I136" s="145"/>
      <c r="J136" s="145"/>
      <c r="K136" s="145"/>
      <c r="L136" s="145"/>
      <c r="M136" s="145"/>
      <c r="N136" s="145"/>
      <c r="O136" s="145"/>
      <c r="P136" s="145"/>
      <c r="Q136" s="145"/>
      <c r="R136" s="142" t="str">
        <f t="shared" ref="R136" si="121">IF(R134="","",R134/R135)</f>
        <v/>
      </c>
      <c r="S136" s="26"/>
      <c r="T136" s="24"/>
      <c r="U136" s="139" t="s">
        <v>122</v>
      </c>
      <c r="V136" s="40"/>
      <c r="W136" s="142"/>
      <c r="X136" s="40"/>
      <c r="Y136" s="145"/>
    </row>
    <row r="137" spans="1:25" x14ac:dyDescent="0.25">
      <c r="A137" s="143">
        <v>0</v>
      </c>
      <c r="B137" s="44" t="s">
        <v>123</v>
      </c>
      <c r="C137" s="18" t="s">
        <v>24</v>
      </c>
      <c r="D137" s="154"/>
      <c r="E137" s="154"/>
      <c r="F137" s="154"/>
      <c r="G137" s="154"/>
      <c r="H137" s="198"/>
      <c r="I137" s="154"/>
      <c r="J137" s="154"/>
      <c r="K137" s="154"/>
      <c r="L137" s="154"/>
      <c r="M137" s="154"/>
      <c r="N137" s="154"/>
      <c r="O137" s="154"/>
      <c r="P137" s="154"/>
      <c r="Q137" s="154"/>
      <c r="R137" s="149" t="str">
        <f t="shared" ref="R137:R138" si="122">IF(SUM(D137:O137)=0,"",SUM(D137:O137))</f>
        <v/>
      </c>
      <c r="S137" s="20"/>
      <c r="T137" s="29"/>
      <c r="U137" s="44" t="s">
        <v>123</v>
      </c>
      <c r="V137" s="40"/>
      <c r="W137" s="143"/>
      <c r="X137" s="40"/>
      <c r="Y137" s="159"/>
    </row>
    <row r="138" spans="1:25" x14ac:dyDescent="0.25">
      <c r="A138" s="143"/>
      <c r="B138" s="136" t="s">
        <v>81</v>
      </c>
      <c r="C138" s="23" t="s">
        <v>26</v>
      </c>
      <c r="D138" s="154"/>
      <c r="E138" s="154"/>
      <c r="F138" s="154"/>
      <c r="G138" s="154"/>
      <c r="H138" s="198"/>
      <c r="I138" s="154"/>
      <c r="J138" s="154"/>
      <c r="K138" s="154"/>
      <c r="L138" s="154"/>
      <c r="M138" s="154"/>
      <c r="N138" s="154"/>
      <c r="O138" s="154"/>
      <c r="P138" s="154"/>
      <c r="Q138" s="154"/>
      <c r="R138" s="149" t="str">
        <f t="shared" si="122"/>
        <v/>
      </c>
      <c r="S138" s="117" t="str">
        <f t="shared" ref="S138" si="123">IF(COUNTA(D138:O138)=0,"",COUNTA(D138:O138))</f>
        <v/>
      </c>
      <c r="T138" s="165"/>
      <c r="U138" s="32" t="s">
        <v>81</v>
      </c>
      <c r="V138" s="40"/>
      <c r="W138" s="143"/>
      <c r="X138" s="40"/>
      <c r="Y138" s="154"/>
    </row>
    <row r="139" spans="1:25" x14ac:dyDescent="0.25">
      <c r="A139" s="142"/>
      <c r="B139" s="137" t="s">
        <v>124</v>
      </c>
      <c r="C139" s="23" t="s">
        <v>28</v>
      </c>
      <c r="D139" s="154"/>
      <c r="E139" s="154"/>
      <c r="F139" s="154"/>
      <c r="G139" s="154"/>
      <c r="H139" s="198"/>
      <c r="I139" s="154"/>
      <c r="J139" s="154"/>
      <c r="K139" s="154"/>
      <c r="L139" s="154"/>
      <c r="M139" s="154"/>
      <c r="N139" s="154"/>
      <c r="O139" s="154"/>
      <c r="P139" s="154"/>
      <c r="Q139" s="154"/>
      <c r="R139" s="142" t="str">
        <f t="shared" ref="R139" si="124">IF(R137="","",R137/R138)</f>
        <v/>
      </c>
      <c r="S139" s="26"/>
      <c r="T139" s="29"/>
      <c r="U139" s="137" t="s">
        <v>124</v>
      </c>
      <c r="V139" s="40"/>
      <c r="W139" s="142"/>
      <c r="X139" s="40"/>
      <c r="Y139" s="145"/>
    </row>
    <row r="140" spans="1:25" x14ac:dyDescent="0.25">
      <c r="A140" s="144">
        <v>331455</v>
      </c>
      <c r="B140" s="45"/>
      <c r="C140" s="23" t="s">
        <v>24</v>
      </c>
      <c r="D140" s="144">
        <f>D11+D17+D20+D23+D26+D29+D32+D35+D38+D41+D44+D47+D50+D53+D56+D59+D62+D65+D68+D71+D74+D77+D83+D86+D89+D92+D95+D98+D101+D104+D107+D110+D116+D122+D125+D131+D134+D137</f>
        <v>10542</v>
      </c>
      <c r="E140" s="144">
        <f>E11+E17+E20+E23+E26+E29+E32+E35+E38+E41+E44+E47+E50+E53+E56+E59+E62+E65+E68+E71+E74+E77+E80+E83+E86+E89+E92+E95+E98+E101+E104+E107+E110+E113+E116+E122+E125+E131+E134+E137</f>
        <v>12820</v>
      </c>
      <c r="F140" s="144">
        <f t="shared" ref="F140" si="125">F11+F17+F20+F23+F26+F29+F32+F35+F38+F41+F44+F47+F50+F53+F56+F59+F62+F65+F68+F71+F74+F77+F80+F83+F86+F89+F92+F95+F98+F101+F104+F107+F110+F113+F116+F122+F125+F131+F134+F137</f>
        <v>2814</v>
      </c>
      <c r="G140" s="144">
        <f>G11+G17+G20+G23+G26+G29+G32+G35+G38+G41+G44+G47+G50+G53+G56+G59+G62+G65+G68+G71+G74+G77+G80+G83+G86+G89+G92+G95+G98+G101+G104+G107+G110+G113+G116+G122+G125+G131+G134+G137</f>
        <v>7527</v>
      </c>
      <c r="H140" s="144">
        <f t="shared" ref="H140:N140" si="126">H11+H17+H20+H23+H26+H29+H32+H35+H38+H41+H44+H47+H50+H53+H56+H59+H62+H65+H68+H71+H74+H77+H80+H83+H86+H89+H92+H95+H98+H101+H104+H107+H110+H113+H116+H122+H125+H131+H134+H137</f>
        <v>7309</v>
      </c>
      <c r="I140" s="144">
        <f t="shared" si="126"/>
        <v>9550</v>
      </c>
      <c r="J140" s="144">
        <f t="shared" si="126"/>
        <v>9454</v>
      </c>
      <c r="K140" s="144">
        <f t="shared" si="126"/>
        <v>7589</v>
      </c>
      <c r="L140" s="144">
        <f t="shared" si="126"/>
        <v>4468</v>
      </c>
      <c r="M140" s="144">
        <f t="shared" ref="M140" si="127">M11+M17+M20+M23+M26+M29+M32+M35+M38+M41+M44+M47+M50+M53+M56+M59+M62+M65+M68+M71+M74+M77+M80+M83+M86+M89+M92+M95+M98+M101+M104+M107+M110+M113+M116+M122+M125+M131+M134+M137</f>
        <v>2265</v>
      </c>
      <c r="N140" s="144">
        <f t="shared" si="126"/>
        <v>3205</v>
      </c>
      <c r="O140" s="144">
        <f>O11+O14+O17+O20+O23+O26+O29+O32+O35+O38+O41+O44+O47+O50+O53+O56+O59+O62+O65+O68+O71+O74+O77+O80+O83+O86+O89+O92+O95+O98+O101+O104+O107+O110+O113+O116+O122+O125+O131+O134+O137</f>
        <v>881</v>
      </c>
      <c r="P140" s="144">
        <f>P11+P14+P17+P20+P23+P26+P29+P32+P35+P38+P41+P44+P47+P50+P53+P56+P59+P62+P65+P68+P71+P74+P77+P80+P83+P86+P89+P92+P95+P98+P101+P104+P107+P110+P113+P116+P122+P125+P131+P134+P137</f>
        <v>1782</v>
      </c>
      <c r="Q140" s="144">
        <f>Q11+Q14+Q17+Q20+Q23+Q26+Q29+Q32+Q35+Q38+Q41+Q44+Q47+Q50+Q53+Q56+Q59+Q62+Q65+Q68+Q71+Q74+Q77+Q80+Q83+Q86+Q89+Q92+Q95+Q98+Q101+Q104+Q107+Q110+Q113+Q116+Q122+Q125+Q131+Q134+Q137</f>
        <v>15442</v>
      </c>
      <c r="R140" s="144">
        <f>SUM(D140:Q140)</f>
        <v>95648</v>
      </c>
      <c r="S140" s="150"/>
      <c r="T140" s="46"/>
      <c r="U140" s="45"/>
      <c r="V140" s="46"/>
      <c r="W140" s="144">
        <f>W11+W17+W20+W23+W26+W29+W32+W35+W38+W41+W44+W47+W50+W53+W56+W59+W62+W65+W68+W71+W74+W77+W83+W86+W89+W92+W95+W98+W101+W104+W107+W110+W113+W116+W119+W122+W125+W131+W134+W137</f>
        <v>0</v>
      </c>
      <c r="X140" s="46"/>
      <c r="Y140" s="46"/>
    </row>
    <row r="141" spans="1:25" x14ac:dyDescent="0.25">
      <c r="A141" s="143">
        <v>1946</v>
      </c>
      <c r="B141" s="47"/>
      <c r="C141" s="48" t="s">
        <v>26</v>
      </c>
      <c r="D141" s="143">
        <f>D12+D18+D21+D24+D27+D30+D33+D36+D39+D42+D45+D48+D51+D54+D57+D60+D63+D66+D69+D72+D75+D78+D84+D87+D90+D93+D96+D99+D102+D105+D108+D111+D117+D123+D126+D132+D135+D138</f>
        <v>60</v>
      </c>
      <c r="E141" s="143">
        <f>E12+E18+E21+E24+E27+E30+E33+E36+E39+E42+E45+E48+E51+E54+E57+E60+E63+E66+E69+E72+E75+E78+E84+E87+E90+E93+E96+E99+E102+E105+E108+E111+E114+E117+E123+E126+E132+E135+E138</f>
        <v>72</v>
      </c>
      <c r="F141" s="143">
        <f t="shared" ref="F141:N141" si="128">F12+F18+F21+F24+F27+F30+F33+F36+F39+F42+F45+F48+F51+F54+F57+F60+F63+F66+F69+F72+F75+F78+F84+F87+F90+F93+F96+F99+F102+F105+F108+F111+F114+F117+F123+F126+F132+F135+F138</f>
        <v>15</v>
      </c>
      <c r="G141" s="143">
        <f t="shared" si="128"/>
        <v>44</v>
      </c>
      <c r="H141" s="143">
        <f t="shared" si="128"/>
        <v>48</v>
      </c>
      <c r="I141" s="143">
        <f t="shared" si="128"/>
        <v>54</v>
      </c>
      <c r="J141" s="143">
        <f t="shared" si="128"/>
        <v>54</v>
      </c>
      <c r="K141" s="143">
        <f t="shared" si="128"/>
        <v>44</v>
      </c>
      <c r="L141" s="143">
        <f t="shared" si="128"/>
        <v>28</v>
      </c>
      <c r="M141" s="143">
        <f t="shared" ref="M141" si="129">M12+M18+M21+M24+M27+M30+M33+M36+M39+M42+M45+M48+M51+M54+M57+M60+M63+M66+M69+M72+M75+M78+M84+M87+M90+M93+M96+M99+M102+M105+M108+M111+M114+M117+M123+M126+M132+M135+M138</f>
        <v>12</v>
      </c>
      <c r="N141" s="143">
        <f t="shared" si="128"/>
        <v>18</v>
      </c>
      <c r="O141" s="143">
        <f>O12+O15+O18+O21+O24+O27+O30+O33+O36+O39+O42+O45+O48+O51+O54+O57+O60+O63+O66+O69+O72+O75+O78+O84+O87+O90+O93+O96+O99+O102+O105+O108+O111+O114+O117+O123+O126+O132+O135+O138</f>
        <v>8</v>
      </c>
      <c r="P141" s="143">
        <f>P12+P15+P18+P21+P24+P27+P30+P33+P36+P39+P42+P45+P48+P51+P54+P57+P60+P63+P66+P69+P72+P75+P78+P84+P87+P90+P93+P96+P99+P102+P105+P108+P111+P114+P117+P123+P126+P132+P135+P138</f>
        <v>11</v>
      </c>
      <c r="Q141" s="143">
        <f>Q12+Q15+Q18+Q21+Q24+Q27+Q30+Q33+Q36+Q39+Q42+Q45+Q48+Q51+Q54+Q57+Q60+Q63+Q66+Q69+Q72+Q75+Q78+Q84+Q87+Q90+Q93+Q96+Q99+Q102+Q105+Q108+Q111+Q114+Q117+Q123+Q126+Q132+Q135+Q138</f>
        <v>84</v>
      </c>
      <c r="R141" s="143">
        <f>SUM(D141:Q141)</f>
        <v>552</v>
      </c>
      <c r="S141" s="54">
        <f>SUM(S12:S138)</f>
        <v>55</v>
      </c>
      <c r="T141" s="46"/>
      <c r="U141" s="47"/>
      <c r="V141" s="46"/>
      <c r="W141" s="143">
        <f>W12+W18+W21+W24+W27+W30+W33+W36+W39+W42+W45+W48+W51+W54+W57+W60+W63+W66+W69+W72+W75+W78+W84+W87+W90+W93+W96+W99+W102+W105+W108+W111+W114+W117+W120+W123+W126+W132+W135+W138</f>
        <v>0</v>
      </c>
      <c r="X141" s="46"/>
      <c r="Y141" s="46"/>
    </row>
    <row r="142" spans="1:25" x14ac:dyDescent="0.25">
      <c r="A142" s="142">
        <f>A140/A141</f>
        <v>170.32631038026722</v>
      </c>
      <c r="B142" s="45"/>
      <c r="C142" s="23" t="s">
        <v>28</v>
      </c>
      <c r="D142" s="145">
        <f>IF(D141=0,"",(D140/D141))</f>
        <v>175.7</v>
      </c>
      <c r="E142" s="145">
        <f t="shared" ref="E142:I142" si="130">IF(E141=0,"",(E140/E141))</f>
        <v>178.05555555555554</v>
      </c>
      <c r="F142" s="145">
        <f t="shared" si="130"/>
        <v>187.6</v>
      </c>
      <c r="G142" s="145">
        <f t="shared" si="130"/>
        <v>171.06818181818181</v>
      </c>
      <c r="H142" s="197">
        <f t="shared" ref="H142" si="131">IF(H141=0,"",(H140/H141))</f>
        <v>152.27083333333334</v>
      </c>
      <c r="I142" s="145">
        <f t="shared" si="130"/>
        <v>176.85185185185185</v>
      </c>
      <c r="J142" s="145">
        <f t="shared" ref="J142" si="132">IF(J141=0,"",(J140/J141))</f>
        <v>175.07407407407408</v>
      </c>
      <c r="K142" s="145">
        <f t="shared" ref="K142:L142" si="133">IF(K141=0,"",(K140/K141))</f>
        <v>172.47727272727272</v>
      </c>
      <c r="L142" s="145">
        <f t="shared" si="133"/>
        <v>159.57142857142858</v>
      </c>
      <c r="M142" s="145">
        <f t="shared" ref="M142" si="134">IF(M141=0,"",(M140/M141))</f>
        <v>188.75</v>
      </c>
      <c r="N142" s="145">
        <f t="shared" ref="N142:O142" si="135">IF(N141=0,"",(N140/N141))</f>
        <v>178.05555555555554</v>
      </c>
      <c r="O142" s="145">
        <f t="shared" si="135"/>
        <v>110.125</v>
      </c>
      <c r="P142" s="145">
        <f t="shared" ref="P142:Q142" si="136">IF(P141=0,"",(P140/P141))</f>
        <v>162</v>
      </c>
      <c r="Q142" s="145">
        <f t="shared" si="136"/>
        <v>183.83333333333334</v>
      </c>
      <c r="R142" s="49">
        <f>R140/R141</f>
        <v>173.27536231884059</v>
      </c>
      <c r="S142" s="50"/>
      <c r="T142" s="51"/>
      <c r="U142" s="45"/>
      <c r="V142" s="51"/>
      <c r="W142" s="145" t="str">
        <f>IF(W141=0,"",(W140/W141))</f>
        <v/>
      </c>
      <c r="X142" s="51"/>
      <c r="Y142" s="51"/>
    </row>
    <row r="143" spans="1:25" x14ac:dyDescent="0.25"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S143" s="52"/>
      <c r="T143" s="219" t="s">
        <v>245</v>
      </c>
      <c r="U143" s="160">
        <f>COUNTA(U10:U139)/3</f>
        <v>43</v>
      </c>
    </row>
    <row r="144" spans="1:25" x14ac:dyDescent="0.25">
      <c r="A144" s="53"/>
      <c r="B144" s="33" t="s">
        <v>125</v>
      </c>
      <c r="D144" s="64">
        <f t="shared" ref="D144:Q144" si="137">COUNTA(D11:D139)/3</f>
        <v>4</v>
      </c>
      <c r="E144" s="64">
        <f t="shared" si="137"/>
        <v>9</v>
      </c>
      <c r="F144" s="64">
        <f t="shared" si="137"/>
        <v>1</v>
      </c>
      <c r="G144" s="64">
        <f t="shared" si="137"/>
        <v>4</v>
      </c>
      <c r="H144" s="64">
        <f t="shared" si="137"/>
        <v>6</v>
      </c>
      <c r="I144" s="64">
        <f t="shared" si="137"/>
        <v>6</v>
      </c>
      <c r="J144" s="64">
        <f t="shared" si="137"/>
        <v>5</v>
      </c>
      <c r="K144" s="64">
        <f t="shared" si="137"/>
        <v>5</v>
      </c>
      <c r="L144" s="64">
        <f t="shared" si="137"/>
        <v>4</v>
      </c>
      <c r="M144" s="64">
        <f t="shared" si="137"/>
        <v>2</v>
      </c>
      <c r="N144" s="64">
        <f t="shared" si="137"/>
        <v>1</v>
      </c>
      <c r="O144" s="64">
        <f t="shared" si="137"/>
        <v>1</v>
      </c>
      <c r="P144" s="64">
        <f t="shared" si="137"/>
        <v>1</v>
      </c>
      <c r="Q144" s="64">
        <f t="shared" si="137"/>
        <v>6</v>
      </c>
      <c r="R144" s="161">
        <f>SUM(D144:Q144)</f>
        <v>55</v>
      </c>
      <c r="S144" s="8"/>
      <c r="U144" s="55"/>
    </row>
  </sheetData>
  <mergeCells count="1">
    <mergeCell ref="R5:S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2"/>
  <sheetViews>
    <sheetView topLeftCell="A35" workbookViewId="0">
      <selection activeCell="D56" sqref="D56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303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126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127</v>
      </c>
      <c r="B6" s="61" t="s">
        <v>128</v>
      </c>
      <c r="C6" s="61" t="s">
        <v>129</v>
      </c>
      <c r="D6" s="61" t="s">
        <v>130</v>
      </c>
      <c r="E6" s="61"/>
      <c r="F6" s="61" t="s">
        <v>131</v>
      </c>
      <c r="G6" s="70" t="s">
        <v>132</v>
      </c>
      <c r="H6" s="61" t="s">
        <v>133</v>
      </c>
      <c r="I6" s="61" t="s">
        <v>134</v>
      </c>
      <c r="J6" s="61" t="s">
        <v>135</v>
      </c>
      <c r="K6" s="61" t="s">
        <v>14</v>
      </c>
      <c r="L6" s="61" t="s">
        <v>18</v>
      </c>
      <c r="M6" s="71" t="s">
        <v>136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137</v>
      </c>
      <c r="H7" s="73" t="s">
        <v>138</v>
      </c>
      <c r="I7" s="72" t="s">
        <v>139</v>
      </c>
      <c r="J7" s="66">
        <v>2607</v>
      </c>
      <c r="K7" s="64">
        <v>15</v>
      </c>
      <c r="L7" s="67">
        <f t="shared" ref="L7:L61" si="0">J7/K7</f>
        <v>173.8</v>
      </c>
      <c r="M7" s="216" t="s">
        <v>309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137</v>
      </c>
      <c r="H8" s="73" t="s">
        <v>145</v>
      </c>
      <c r="I8" s="86" t="s">
        <v>139</v>
      </c>
      <c r="J8" s="66">
        <v>2851</v>
      </c>
      <c r="K8" s="64">
        <v>15</v>
      </c>
      <c r="L8" s="222">
        <f t="shared" si="0"/>
        <v>190.06666666666666</v>
      </c>
      <c r="M8" s="220" t="s">
        <v>309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137</v>
      </c>
      <c r="H9" s="73" t="s">
        <v>141</v>
      </c>
      <c r="I9" s="216" t="s">
        <v>139</v>
      </c>
      <c r="J9" s="66">
        <v>2773</v>
      </c>
      <c r="K9" s="64">
        <v>15</v>
      </c>
      <c r="L9" s="67">
        <f t="shared" si="0"/>
        <v>184.86666666666667</v>
      </c>
      <c r="M9" s="220" t="s">
        <v>309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137</v>
      </c>
      <c r="H10" s="194" t="s">
        <v>146</v>
      </c>
      <c r="I10" s="86"/>
      <c r="J10" s="66">
        <v>2311</v>
      </c>
      <c r="K10" s="64">
        <v>15</v>
      </c>
      <c r="L10" s="67">
        <f t="shared" si="0"/>
        <v>154.06666666666666</v>
      </c>
      <c r="M10" s="190" t="s">
        <v>310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315</v>
      </c>
      <c r="E11" s="65"/>
      <c r="F11" s="221" t="s">
        <v>321</v>
      </c>
      <c r="G11" s="65" t="s">
        <v>154</v>
      </c>
      <c r="H11" s="194" t="s">
        <v>151</v>
      </c>
      <c r="I11" s="221" t="s">
        <v>139</v>
      </c>
      <c r="J11" s="66">
        <v>1503</v>
      </c>
      <c r="K11" s="64">
        <v>8</v>
      </c>
      <c r="L11" s="67">
        <f t="shared" si="0"/>
        <v>187.875</v>
      </c>
      <c r="M11" s="228" t="s">
        <v>353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315</v>
      </c>
      <c r="E12" s="65"/>
      <c r="F12" s="223" t="s">
        <v>321</v>
      </c>
      <c r="G12" s="65" t="s">
        <v>154</v>
      </c>
      <c r="H12" s="194" t="s">
        <v>148</v>
      </c>
      <c r="I12" s="221" t="s">
        <v>139</v>
      </c>
      <c r="J12" s="66">
        <v>1378</v>
      </c>
      <c r="K12" s="64">
        <v>8</v>
      </c>
      <c r="L12" s="67">
        <f t="shared" si="0"/>
        <v>172.25</v>
      </c>
      <c r="M12" s="228" t="s">
        <v>353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315</v>
      </c>
      <c r="E13" s="65"/>
      <c r="F13" s="223" t="s">
        <v>321</v>
      </c>
      <c r="G13" s="65" t="s">
        <v>154</v>
      </c>
      <c r="H13" s="194" t="s">
        <v>147</v>
      </c>
      <c r="I13" s="221" t="s">
        <v>139</v>
      </c>
      <c r="J13" s="66">
        <v>1529</v>
      </c>
      <c r="K13" s="64">
        <v>8</v>
      </c>
      <c r="L13" s="222">
        <f t="shared" si="0"/>
        <v>191.125</v>
      </c>
      <c r="M13" s="228" t="s">
        <v>353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315</v>
      </c>
      <c r="E14" s="65"/>
      <c r="F14" s="223" t="s">
        <v>321</v>
      </c>
      <c r="G14" s="65" t="s">
        <v>154</v>
      </c>
      <c r="H14" s="194" t="s">
        <v>141</v>
      </c>
      <c r="I14" s="221" t="s">
        <v>314</v>
      </c>
      <c r="J14" s="66">
        <v>1483</v>
      </c>
      <c r="K14" s="64">
        <v>8</v>
      </c>
      <c r="L14" s="67">
        <f t="shared" si="0"/>
        <v>185.375</v>
      </c>
      <c r="M14" s="221" t="s">
        <v>249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315</v>
      </c>
      <c r="E15" s="65"/>
      <c r="F15" s="223" t="s">
        <v>321</v>
      </c>
      <c r="G15" s="65" t="s">
        <v>154</v>
      </c>
      <c r="H15" s="194" t="s">
        <v>311</v>
      </c>
      <c r="I15" s="221" t="s">
        <v>314</v>
      </c>
      <c r="J15" s="66">
        <v>1417</v>
      </c>
      <c r="K15" s="64">
        <v>8</v>
      </c>
      <c r="L15" s="67">
        <f t="shared" si="0"/>
        <v>177.125</v>
      </c>
      <c r="M15" s="221" t="s">
        <v>249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315</v>
      </c>
      <c r="E16" s="65"/>
      <c r="F16" s="223" t="s">
        <v>321</v>
      </c>
      <c r="G16" s="65" t="s">
        <v>154</v>
      </c>
      <c r="H16" s="73" t="s">
        <v>138</v>
      </c>
      <c r="I16" s="221" t="s">
        <v>313</v>
      </c>
      <c r="J16" s="66">
        <v>1395</v>
      </c>
      <c r="K16" s="64">
        <v>8</v>
      </c>
      <c r="L16" s="67">
        <f t="shared" si="0"/>
        <v>174.375</v>
      </c>
      <c r="M16" s="221" t="s">
        <v>316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315</v>
      </c>
      <c r="E17" s="65"/>
      <c r="F17" s="223" t="s">
        <v>321</v>
      </c>
      <c r="G17" s="65" t="s">
        <v>154</v>
      </c>
      <c r="H17" s="73" t="s">
        <v>145</v>
      </c>
      <c r="I17" s="221" t="s">
        <v>313</v>
      </c>
      <c r="J17" s="66">
        <v>1422</v>
      </c>
      <c r="K17" s="64">
        <v>8</v>
      </c>
      <c r="L17" s="67">
        <f t="shared" si="0"/>
        <v>177.75</v>
      </c>
      <c r="M17" s="221" t="s">
        <v>316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315</v>
      </c>
      <c r="E18" s="65"/>
      <c r="F18" s="223" t="s">
        <v>321</v>
      </c>
      <c r="G18" s="65" t="s">
        <v>154</v>
      </c>
      <c r="H18" s="194" t="s">
        <v>312</v>
      </c>
      <c r="I18" s="221" t="s">
        <v>313</v>
      </c>
      <c r="J18" s="66">
        <v>1478</v>
      </c>
      <c r="K18" s="64">
        <v>8</v>
      </c>
      <c r="L18" s="67">
        <f t="shared" si="0"/>
        <v>184.75</v>
      </c>
      <c r="M18" s="221" t="s">
        <v>316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315</v>
      </c>
      <c r="E19" s="65"/>
      <c r="F19" s="223" t="s">
        <v>321</v>
      </c>
      <c r="G19" s="65" t="s">
        <v>154</v>
      </c>
      <c r="H19" s="194" t="s">
        <v>146</v>
      </c>
      <c r="I19" s="221" t="s">
        <v>318</v>
      </c>
      <c r="J19" s="66">
        <v>1215</v>
      </c>
      <c r="K19" s="64">
        <v>8</v>
      </c>
      <c r="L19" s="67">
        <f t="shared" si="0"/>
        <v>151.875</v>
      </c>
      <c r="M19" s="221" t="s">
        <v>317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323</v>
      </c>
      <c r="E20" s="65"/>
      <c r="F20" s="224" t="s">
        <v>322</v>
      </c>
      <c r="G20" s="65" t="s">
        <v>324</v>
      </c>
      <c r="H20" s="194" t="s">
        <v>151</v>
      </c>
      <c r="I20" s="224"/>
      <c r="J20" s="66">
        <v>2814</v>
      </c>
      <c r="K20" s="64">
        <v>15</v>
      </c>
      <c r="L20" s="67">
        <f t="shared" si="0"/>
        <v>187.6</v>
      </c>
      <c r="M20" s="224" t="s">
        <v>325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331</v>
      </c>
      <c r="E21" s="65"/>
      <c r="F21" s="225" t="s">
        <v>22</v>
      </c>
      <c r="G21" s="65" t="s">
        <v>327</v>
      </c>
      <c r="H21" s="194" t="s">
        <v>328</v>
      </c>
      <c r="I21" s="225" t="s">
        <v>139</v>
      </c>
      <c r="J21" s="66">
        <v>1196</v>
      </c>
      <c r="K21" s="64">
        <v>8</v>
      </c>
      <c r="L21" s="67">
        <f t="shared" si="0"/>
        <v>149.5</v>
      </c>
      <c r="M21" s="225" t="s">
        <v>246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331</v>
      </c>
      <c r="E22" s="65"/>
      <c r="F22" s="225" t="s">
        <v>22</v>
      </c>
      <c r="G22" s="65" t="s">
        <v>327</v>
      </c>
      <c r="H22" s="194" t="s">
        <v>312</v>
      </c>
      <c r="I22" s="225" t="s">
        <v>139</v>
      </c>
      <c r="J22" s="66">
        <v>1384</v>
      </c>
      <c r="K22" s="64">
        <v>8</v>
      </c>
      <c r="L22" s="67">
        <f t="shared" si="0"/>
        <v>173</v>
      </c>
      <c r="M22" s="225" t="s">
        <v>246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331</v>
      </c>
      <c r="E23" s="65"/>
      <c r="F23" s="225" t="s">
        <v>22</v>
      </c>
      <c r="G23" s="65" t="s">
        <v>327</v>
      </c>
      <c r="H23" s="194" t="s">
        <v>269</v>
      </c>
      <c r="I23" s="225" t="s">
        <v>314</v>
      </c>
      <c r="J23" s="66">
        <v>1141</v>
      </c>
      <c r="K23" s="64">
        <v>8</v>
      </c>
      <c r="L23" s="67">
        <f t="shared" si="0"/>
        <v>142.625</v>
      </c>
      <c r="M23" s="225" t="s">
        <v>316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331</v>
      </c>
      <c r="E24" s="65"/>
      <c r="F24" s="225" t="s">
        <v>22</v>
      </c>
      <c r="G24" s="65" t="s">
        <v>327</v>
      </c>
      <c r="H24" s="194" t="s">
        <v>330</v>
      </c>
      <c r="I24" s="225" t="s">
        <v>314</v>
      </c>
      <c r="J24" s="66">
        <v>1244</v>
      </c>
      <c r="K24" s="64">
        <v>8</v>
      </c>
      <c r="L24" s="67">
        <f t="shared" si="0"/>
        <v>155.5</v>
      </c>
      <c r="M24" s="225" t="s">
        <v>316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331</v>
      </c>
      <c r="E25" s="65"/>
      <c r="F25" s="225" t="s">
        <v>22</v>
      </c>
      <c r="G25" s="65" t="s">
        <v>327</v>
      </c>
      <c r="H25" s="194" t="s">
        <v>329</v>
      </c>
      <c r="I25" s="225" t="s">
        <v>139</v>
      </c>
      <c r="J25" s="66">
        <v>1288</v>
      </c>
      <c r="K25" s="64">
        <v>8</v>
      </c>
      <c r="L25" s="67">
        <f t="shared" si="0"/>
        <v>161</v>
      </c>
      <c r="M25" s="228" t="s">
        <v>353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331</v>
      </c>
      <c r="E26" s="65"/>
      <c r="F26" s="225" t="s">
        <v>22</v>
      </c>
      <c r="G26" s="65" t="s">
        <v>327</v>
      </c>
      <c r="H26" s="194" t="s">
        <v>152</v>
      </c>
      <c r="I26" s="225" t="s">
        <v>139</v>
      </c>
      <c r="J26" s="66">
        <v>1056</v>
      </c>
      <c r="K26" s="64">
        <v>8</v>
      </c>
      <c r="L26" s="67">
        <f t="shared" si="0"/>
        <v>132</v>
      </c>
      <c r="M26" s="228" t="s">
        <v>353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333</v>
      </c>
      <c r="E27" s="65"/>
      <c r="F27" s="225" t="s">
        <v>22</v>
      </c>
      <c r="G27" s="65" t="s">
        <v>154</v>
      </c>
      <c r="H27" s="194" t="s">
        <v>141</v>
      </c>
      <c r="I27" s="225" t="s">
        <v>139</v>
      </c>
      <c r="J27" s="66">
        <v>1741</v>
      </c>
      <c r="K27" s="64">
        <v>9</v>
      </c>
      <c r="L27" s="67">
        <f t="shared" si="0"/>
        <v>193.44444444444446</v>
      </c>
      <c r="M27" s="225" t="s">
        <v>249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333</v>
      </c>
      <c r="E28" s="65"/>
      <c r="F28" s="225" t="s">
        <v>22</v>
      </c>
      <c r="G28" s="65" t="s">
        <v>154</v>
      </c>
      <c r="H28" s="194" t="s">
        <v>144</v>
      </c>
      <c r="I28" s="225" t="s">
        <v>139</v>
      </c>
      <c r="J28" s="66">
        <v>1620</v>
      </c>
      <c r="K28" s="64">
        <v>9</v>
      </c>
      <c r="L28" s="67">
        <f t="shared" si="0"/>
        <v>180</v>
      </c>
      <c r="M28" s="225" t="s">
        <v>249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333</v>
      </c>
      <c r="E29" s="65"/>
      <c r="F29" s="225" t="s">
        <v>22</v>
      </c>
      <c r="G29" s="65" t="s">
        <v>154</v>
      </c>
      <c r="H29" s="194" t="s">
        <v>147</v>
      </c>
      <c r="I29" s="225" t="s">
        <v>314</v>
      </c>
      <c r="J29" s="66">
        <v>1551</v>
      </c>
      <c r="K29" s="64">
        <v>9</v>
      </c>
      <c r="L29" s="67">
        <f t="shared" si="0"/>
        <v>172.33333333333334</v>
      </c>
      <c r="M29" s="225" t="s">
        <v>332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333</v>
      </c>
      <c r="E30" s="65"/>
      <c r="F30" s="225" t="s">
        <v>22</v>
      </c>
      <c r="G30" s="65" t="s">
        <v>154</v>
      </c>
      <c r="H30" s="194" t="s">
        <v>151</v>
      </c>
      <c r="I30" s="225" t="s">
        <v>314</v>
      </c>
      <c r="J30" s="66">
        <v>1624</v>
      </c>
      <c r="K30" s="64">
        <v>9</v>
      </c>
      <c r="L30" s="67">
        <f t="shared" si="0"/>
        <v>180.44444444444446</v>
      </c>
      <c r="M30" s="225" t="s">
        <v>332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333</v>
      </c>
      <c r="E31" s="65"/>
      <c r="F31" s="225" t="s">
        <v>22</v>
      </c>
      <c r="G31" s="65" t="s">
        <v>154</v>
      </c>
      <c r="H31" s="194" t="s">
        <v>148</v>
      </c>
      <c r="I31" s="225" t="s">
        <v>139</v>
      </c>
      <c r="J31" s="66">
        <v>1429</v>
      </c>
      <c r="K31" s="64">
        <v>9</v>
      </c>
      <c r="L31" s="67">
        <f t="shared" si="0"/>
        <v>158.77777777777777</v>
      </c>
      <c r="M31" s="225" t="s">
        <v>249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333</v>
      </c>
      <c r="E32" s="65"/>
      <c r="F32" s="225" t="s">
        <v>22</v>
      </c>
      <c r="G32" s="65" t="s">
        <v>154</v>
      </c>
      <c r="H32" s="194" t="s">
        <v>311</v>
      </c>
      <c r="I32" s="225" t="s">
        <v>139</v>
      </c>
      <c r="J32" s="66">
        <v>1585</v>
      </c>
      <c r="K32" s="64">
        <v>9</v>
      </c>
      <c r="L32" s="67">
        <f t="shared" si="0"/>
        <v>176.11111111111111</v>
      </c>
      <c r="M32" s="225" t="s">
        <v>249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350</v>
      </c>
      <c r="E33" s="65"/>
      <c r="F33" s="226" t="s">
        <v>22</v>
      </c>
      <c r="G33" s="65" t="s">
        <v>351</v>
      </c>
      <c r="H33" s="73" t="s">
        <v>145</v>
      </c>
      <c r="I33" s="226" t="s">
        <v>139</v>
      </c>
      <c r="J33" s="66">
        <v>1320</v>
      </c>
      <c r="K33" s="64">
        <v>8</v>
      </c>
      <c r="L33" s="67">
        <f t="shared" si="0"/>
        <v>165</v>
      </c>
      <c r="M33" s="226" t="s">
        <v>354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350</v>
      </c>
      <c r="E34" s="65"/>
      <c r="F34" s="226" t="s">
        <v>22</v>
      </c>
      <c r="G34" s="65" t="s">
        <v>351</v>
      </c>
      <c r="H34" s="73" t="s">
        <v>159</v>
      </c>
      <c r="I34" s="226" t="s">
        <v>139</v>
      </c>
      <c r="J34" s="66">
        <v>1459</v>
      </c>
      <c r="K34" s="64">
        <v>8</v>
      </c>
      <c r="L34" s="67">
        <f t="shared" si="0"/>
        <v>182.375</v>
      </c>
      <c r="M34" s="226" t="s">
        <v>354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350</v>
      </c>
      <c r="E35" s="65"/>
      <c r="F35" s="226" t="s">
        <v>22</v>
      </c>
      <c r="G35" s="65" t="s">
        <v>351</v>
      </c>
      <c r="H35" s="73" t="s">
        <v>138</v>
      </c>
      <c r="I35" s="226" t="s">
        <v>139</v>
      </c>
      <c r="J35" s="66">
        <v>2432</v>
      </c>
      <c r="K35" s="64">
        <v>14</v>
      </c>
      <c r="L35" s="67">
        <f t="shared" si="0"/>
        <v>173.71428571428572</v>
      </c>
      <c r="M35" s="228" t="s">
        <v>353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350</v>
      </c>
      <c r="E36" s="65"/>
      <c r="F36" s="226" t="s">
        <v>22</v>
      </c>
      <c r="G36" s="65" t="s">
        <v>351</v>
      </c>
      <c r="H36" s="73" t="s">
        <v>352</v>
      </c>
      <c r="I36" s="226" t="s">
        <v>139</v>
      </c>
      <c r="J36" s="66">
        <v>2316</v>
      </c>
      <c r="K36" s="64">
        <v>14</v>
      </c>
      <c r="L36" s="67">
        <f t="shared" si="0"/>
        <v>165.42857142857142</v>
      </c>
      <c r="M36" s="228" t="s">
        <v>353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364</v>
      </c>
      <c r="E37" s="65"/>
      <c r="F37" s="229" t="s">
        <v>363</v>
      </c>
      <c r="G37" s="65" t="s">
        <v>137</v>
      </c>
      <c r="H37" s="73" t="s">
        <v>138</v>
      </c>
      <c r="I37" s="229" t="s">
        <v>139</v>
      </c>
      <c r="J37" s="66">
        <v>1551</v>
      </c>
      <c r="K37" s="64">
        <v>9</v>
      </c>
      <c r="L37" s="67">
        <f t="shared" si="0"/>
        <v>172.33333333333334</v>
      </c>
      <c r="M37" s="229" t="s">
        <v>362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364</v>
      </c>
      <c r="E38" s="65"/>
      <c r="F38" s="229" t="s">
        <v>363</v>
      </c>
      <c r="G38" s="65" t="s">
        <v>137</v>
      </c>
      <c r="H38" s="194" t="s">
        <v>151</v>
      </c>
      <c r="I38" s="229" t="s">
        <v>139</v>
      </c>
      <c r="J38" s="66">
        <v>1585</v>
      </c>
      <c r="K38" s="64">
        <v>9</v>
      </c>
      <c r="L38" s="67">
        <f t="shared" si="0"/>
        <v>176.11111111111111</v>
      </c>
      <c r="M38" s="229" t="s">
        <v>362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364</v>
      </c>
      <c r="E39" s="65"/>
      <c r="F39" s="229" t="s">
        <v>363</v>
      </c>
      <c r="G39" s="65" t="s">
        <v>137</v>
      </c>
      <c r="H39" s="194" t="s">
        <v>146</v>
      </c>
      <c r="I39" s="229"/>
      <c r="J39" s="66">
        <v>1383</v>
      </c>
      <c r="K39" s="64">
        <v>9</v>
      </c>
      <c r="L39" s="67">
        <f t="shared" si="0"/>
        <v>153.66666666666666</v>
      </c>
      <c r="M39" s="229" t="s">
        <v>360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364</v>
      </c>
      <c r="E40" s="65"/>
      <c r="F40" s="229" t="s">
        <v>363</v>
      </c>
      <c r="G40" s="65" t="s">
        <v>137</v>
      </c>
      <c r="H40" s="194" t="s">
        <v>141</v>
      </c>
      <c r="I40" s="229"/>
      <c r="J40" s="66">
        <v>1551</v>
      </c>
      <c r="K40" s="64">
        <v>9</v>
      </c>
      <c r="L40" s="67">
        <f t="shared" si="0"/>
        <v>172.33333333333334</v>
      </c>
      <c r="M40" s="229" t="s">
        <v>361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364</v>
      </c>
      <c r="E41" s="65"/>
      <c r="F41" s="229" t="s">
        <v>363</v>
      </c>
      <c r="G41" s="65" t="s">
        <v>137</v>
      </c>
      <c r="H41" s="73" t="s">
        <v>352</v>
      </c>
      <c r="I41" s="229"/>
      <c r="J41" s="66">
        <v>3384</v>
      </c>
      <c r="K41" s="64">
        <v>18</v>
      </c>
      <c r="L41" s="67">
        <f t="shared" si="0"/>
        <v>188</v>
      </c>
      <c r="M41" s="229" t="s">
        <v>365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367</v>
      </c>
      <c r="E42" s="65"/>
      <c r="F42" s="230" t="s">
        <v>366</v>
      </c>
      <c r="G42" s="65" t="s">
        <v>262</v>
      </c>
      <c r="H42" s="73" t="s">
        <v>352</v>
      </c>
      <c r="I42" s="230"/>
      <c r="J42" s="66">
        <v>2052</v>
      </c>
      <c r="K42" s="64">
        <v>11</v>
      </c>
      <c r="L42" s="67">
        <f t="shared" si="0"/>
        <v>186.54545454545453</v>
      </c>
      <c r="M42" s="230" t="s">
        <v>332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367</v>
      </c>
      <c r="E43" s="65"/>
      <c r="F43" s="230" t="s">
        <v>366</v>
      </c>
      <c r="G43" s="65" t="s">
        <v>262</v>
      </c>
      <c r="H43" s="73" t="s">
        <v>138</v>
      </c>
      <c r="I43" s="230"/>
      <c r="J43" s="66">
        <v>1910</v>
      </c>
      <c r="K43" s="64">
        <v>11</v>
      </c>
      <c r="L43" s="67">
        <f t="shared" si="0"/>
        <v>173.63636363636363</v>
      </c>
      <c r="M43" s="230" t="s">
        <v>332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367</v>
      </c>
      <c r="E44" s="65"/>
      <c r="F44" s="230" t="s">
        <v>366</v>
      </c>
      <c r="G44" s="65" t="s">
        <v>262</v>
      </c>
      <c r="H44" s="194" t="s">
        <v>311</v>
      </c>
      <c r="I44" s="230"/>
      <c r="J44" s="66">
        <v>761</v>
      </c>
      <c r="K44" s="64">
        <v>5</v>
      </c>
      <c r="L44" s="67">
        <f t="shared" si="0"/>
        <v>152.19999999999999</v>
      </c>
      <c r="M44" s="230" t="s">
        <v>332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367</v>
      </c>
      <c r="E45" s="65"/>
      <c r="F45" s="230" t="s">
        <v>366</v>
      </c>
      <c r="G45" s="65" t="s">
        <v>262</v>
      </c>
      <c r="H45" s="73" t="s">
        <v>368</v>
      </c>
      <c r="I45" s="230"/>
      <c r="J45" s="66">
        <v>936</v>
      </c>
      <c r="K45" s="64">
        <v>6</v>
      </c>
      <c r="L45" s="67">
        <f t="shared" si="0"/>
        <v>156</v>
      </c>
      <c r="M45" s="230" t="s">
        <v>332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367</v>
      </c>
      <c r="E46" s="65"/>
      <c r="F46" s="230" t="s">
        <v>366</v>
      </c>
      <c r="G46" s="65" t="s">
        <v>262</v>
      </c>
      <c r="H46" s="73" t="s">
        <v>142</v>
      </c>
      <c r="I46" s="230"/>
      <c r="J46" s="66">
        <v>1930</v>
      </c>
      <c r="K46" s="64">
        <v>11</v>
      </c>
      <c r="L46" s="67">
        <f t="shared" si="0"/>
        <v>175.45454545454547</v>
      </c>
      <c r="M46" s="230" t="s">
        <v>332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375</v>
      </c>
      <c r="E47" s="65"/>
      <c r="F47" s="230" t="s">
        <v>366</v>
      </c>
      <c r="G47" s="65" t="s">
        <v>351</v>
      </c>
      <c r="H47" s="194" t="s">
        <v>148</v>
      </c>
      <c r="I47" s="230"/>
      <c r="J47" s="66">
        <v>1142</v>
      </c>
      <c r="K47" s="64">
        <v>7</v>
      </c>
      <c r="L47" s="67">
        <f t="shared" si="0"/>
        <v>163.14285714285714</v>
      </c>
      <c r="M47" s="228" t="s">
        <v>353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375</v>
      </c>
      <c r="E48" s="65"/>
      <c r="F48" s="230" t="s">
        <v>366</v>
      </c>
      <c r="G48" s="65" t="s">
        <v>351</v>
      </c>
      <c r="H48" s="73" t="s">
        <v>158</v>
      </c>
      <c r="I48" s="230"/>
      <c r="J48" s="66">
        <v>1117</v>
      </c>
      <c r="K48" s="64">
        <v>7</v>
      </c>
      <c r="L48" s="67">
        <f t="shared" si="0"/>
        <v>159.57142857142858</v>
      </c>
      <c r="M48" s="228" t="s">
        <v>353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375</v>
      </c>
      <c r="E49" s="65"/>
      <c r="F49" s="230" t="s">
        <v>366</v>
      </c>
      <c r="G49" s="65" t="s">
        <v>351</v>
      </c>
      <c r="H49" s="73" t="s">
        <v>374</v>
      </c>
      <c r="I49" s="230"/>
      <c r="J49" s="66">
        <v>1136</v>
      </c>
      <c r="K49" s="64">
        <v>7</v>
      </c>
      <c r="L49" s="67">
        <f t="shared" si="0"/>
        <v>162.28571428571428</v>
      </c>
      <c r="M49" s="228" t="s">
        <v>353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375</v>
      </c>
      <c r="E50" s="65"/>
      <c r="F50" s="230" t="s">
        <v>366</v>
      </c>
      <c r="G50" s="65" t="s">
        <v>351</v>
      </c>
      <c r="H50" s="194" t="s">
        <v>146</v>
      </c>
      <c r="I50" s="230"/>
      <c r="J50" s="66">
        <v>1073</v>
      </c>
      <c r="K50" s="64">
        <v>7</v>
      </c>
      <c r="L50" s="67">
        <f t="shared" si="0"/>
        <v>153.28571428571428</v>
      </c>
      <c r="M50" s="228" t="s">
        <v>353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399</v>
      </c>
      <c r="E51" s="65"/>
      <c r="F51" s="237" t="s">
        <v>366</v>
      </c>
      <c r="G51" s="65" t="s">
        <v>327</v>
      </c>
      <c r="H51" s="194" t="s">
        <v>312</v>
      </c>
      <c r="I51" s="237"/>
      <c r="J51" s="66">
        <v>1152</v>
      </c>
      <c r="K51" s="64">
        <v>6</v>
      </c>
      <c r="L51" s="67">
        <f t="shared" si="0"/>
        <v>192</v>
      </c>
      <c r="M51" s="237" t="s">
        <v>400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399</v>
      </c>
      <c r="E52" s="65"/>
      <c r="F52" s="237" t="s">
        <v>366</v>
      </c>
      <c r="G52" s="65" t="s">
        <v>327</v>
      </c>
      <c r="H52" s="194" t="s">
        <v>151</v>
      </c>
      <c r="I52" s="237"/>
      <c r="J52" s="66">
        <v>1113</v>
      </c>
      <c r="K52" s="64">
        <v>6</v>
      </c>
      <c r="L52" s="67">
        <f t="shared" si="0"/>
        <v>185.5</v>
      </c>
      <c r="M52" s="237" t="s">
        <v>400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34" t="s">
        <v>322</v>
      </c>
      <c r="G53" s="65" t="s">
        <v>386</v>
      </c>
      <c r="H53" s="73" t="s">
        <v>138</v>
      </c>
      <c r="I53" s="234"/>
      <c r="J53" s="66">
        <v>3205</v>
      </c>
      <c r="K53" s="64">
        <v>18</v>
      </c>
      <c r="L53" s="67">
        <f t="shared" si="0"/>
        <v>178.05555555555554</v>
      </c>
      <c r="M53" s="234" t="s">
        <v>387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397</v>
      </c>
      <c r="E54" s="65"/>
      <c r="F54" s="236" t="s">
        <v>394</v>
      </c>
      <c r="G54" s="65" t="s">
        <v>154</v>
      </c>
      <c r="H54" s="73" t="s">
        <v>395</v>
      </c>
      <c r="I54" s="236"/>
      <c r="J54" s="66">
        <v>881</v>
      </c>
      <c r="K54" s="64">
        <v>8</v>
      </c>
      <c r="L54" s="67">
        <f t="shared" si="0"/>
        <v>110.125</v>
      </c>
      <c r="M54" s="236" t="s">
        <v>396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404</v>
      </c>
      <c r="E55" s="65"/>
      <c r="F55" s="238" t="s">
        <v>405</v>
      </c>
      <c r="G55" s="65" t="s">
        <v>154</v>
      </c>
      <c r="H55" s="73" t="s">
        <v>368</v>
      </c>
      <c r="I55" s="238"/>
      <c r="J55" s="66">
        <v>1782</v>
      </c>
      <c r="K55" s="64">
        <v>11</v>
      </c>
      <c r="L55" s="67">
        <f t="shared" si="0"/>
        <v>162</v>
      </c>
      <c r="M55" s="238" t="s">
        <v>406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411</v>
      </c>
      <c r="E56" s="65"/>
      <c r="F56" s="239" t="s">
        <v>405</v>
      </c>
      <c r="G56" s="65" t="s">
        <v>137</v>
      </c>
      <c r="H56" s="73" t="s">
        <v>138</v>
      </c>
      <c r="I56" s="239" t="s">
        <v>139</v>
      </c>
      <c r="J56" s="66">
        <v>2587</v>
      </c>
      <c r="K56" s="64">
        <v>14</v>
      </c>
      <c r="L56" s="67">
        <f t="shared" si="0"/>
        <v>184.78571428571428</v>
      </c>
      <c r="M56" s="239"/>
    </row>
    <row r="57" spans="1:13" x14ac:dyDescent="0.25">
      <c r="A57" s="64">
        <v>7</v>
      </c>
      <c r="B57" s="64">
        <v>11</v>
      </c>
      <c r="C57" s="64">
        <v>2021</v>
      </c>
      <c r="D57" s="65" t="s">
        <v>411</v>
      </c>
      <c r="E57" s="65"/>
      <c r="F57" s="239" t="s">
        <v>405</v>
      </c>
      <c r="G57" s="65" t="s">
        <v>137</v>
      </c>
      <c r="H57" s="73" t="s">
        <v>145</v>
      </c>
      <c r="I57" s="239" t="s">
        <v>139</v>
      </c>
      <c r="J57" s="66">
        <v>2650</v>
      </c>
      <c r="K57" s="64">
        <v>14</v>
      </c>
      <c r="L57" s="67">
        <f t="shared" si="0"/>
        <v>189.28571428571428</v>
      </c>
      <c r="M57" s="239"/>
    </row>
    <row r="58" spans="1:13" x14ac:dyDescent="0.25">
      <c r="A58" s="64">
        <v>7</v>
      </c>
      <c r="B58" s="64">
        <v>11</v>
      </c>
      <c r="C58" s="64">
        <v>2021</v>
      </c>
      <c r="D58" s="65" t="s">
        <v>411</v>
      </c>
      <c r="E58" s="65"/>
      <c r="F58" s="239" t="s">
        <v>405</v>
      </c>
      <c r="G58" s="65" t="s">
        <v>137</v>
      </c>
      <c r="H58" s="194" t="s">
        <v>144</v>
      </c>
      <c r="I58" s="239" t="s">
        <v>314</v>
      </c>
      <c r="J58" s="66">
        <v>2488</v>
      </c>
      <c r="K58" s="64">
        <v>14</v>
      </c>
      <c r="L58" s="67">
        <f t="shared" si="0"/>
        <v>177.71428571428572</v>
      </c>
      <c r="M58" s="239"/>
    </row>
    <row r="59" spans="1:13" x14ac:dyDescent="0.25">
      <c r="A59" s="64">
        <v>7</v>
      </c>
      <c r="B59" s="64">
        <v>11</v>
      </c>
      <c r="C59" s="64">
        <v>2021</v>
      </c>
      <c r="D59" s="65" t="s">
        <v>411</v>
      </c>
      <c r="E59" s="65"/>
      <c r="F59" s="239" t="s">
        <v>405</v>
      </c>
      <c r="G59" s="65" t="s">
        <v>137</v>
      </c>
      <c r="H59" s="73" t="s">
        <v>368</v>
      </c>
      <c r="I59" s="239" t="s">
        <v>314</v>
      </c>
      <c r="J59" s="66">
        <v>2263</v>
      </c>
      <c r="K59" s="64">
        <v>14</v>
      </c>
      <c r="L59" s="67">
        <f t="shared" si="0"/>
        <v>161.64285714285714</v>
      </c>
      <c r="M59" s="239"/>
    </row>
    <row r="60" spans="1:13" x14ac:dyDescent="0.25">
      <c r="A60" s="64">
        <v>7</v>
      </c>
      <c r="B60" s="64">
        <v>11</v>
      </c>
      <c r="C60" s="64">
        <v>2021</v>
      </c>
      <c r="D60" s="65" t="s">
        <v>411</v>
      </c>
      <c r="E60" s="65"/>
      <c r="F60" s="239" t="s">
        <v>405</v>
      </c>
      <c r="G60" s="65" t="s">
        <v>137</v>
      </c>
      <c r="H60" s="194" t="s">
        <v>141</v>
      </c>
      <c r="I60" s="239" t="s">
        <v>313</v>
      </c>
      <c r="J60" s="66">
        <v>2986</v>
      </c>
      <c r="K60" s="64">
        <v>14</v>
      </c>
      <c r="L60" s="62">
        <f t="shared" si="0"/>
        <v>213.28571428571428</v>
      </c>
      <c r="M60" s="239"/>
    </row>
    <row r="61" spans="1:13" x14ac:dyDescent="0.25">
      <c r="A61" s="64">
        <v>7</v>
      </c>
      <c r="B61" s="64">
        <v>11</v>
      </c>
      <c r="C61" s="64">
        <v>2021</v>
      </c>
      <c r="D61" s="65" t="s">
        <v>411</v>
      </c>
      <c r="E61" s="65"/>
      <c r="F61" s="239" t="s">
        <v>405</v>
      </c>
      <c r="G61" s="65" t="s">
        <v>137</v>
      </c>
      <c r="H61" s="194" t="s">
        <v>151</v>
      </c>
      <c r="I61" s="239" t="s">
        <v>313</v>
      </c>
      <c r="J61" s="66">
        <v>2468</v>
      </c>
      <c r="K61" s="64">
        <v>14</v>
      </c>
      <c r="L61" s="67">
        <f t="shared" si="0"/>
        <v>176.28571428571428</v>
      </c>
      <c r="M61" s="239"/>
    </row>
    <row r="62" spans="1:13" x14ac:dyDescent="0.25">
      <c r="A62" s="53"/>
      <c r="B62" s="53"/>
      <c r="C62" s="53"/>
      <c r="D62" s="33"/>
      <c r="E62" s="33"/>
      <c r="F62" s="55"/>
      <c r="G62" s="60"/>
      <c r="H62" s="72">
        <f>COUNTA(H7:H61)</f>
        <v>55</v>
      </c>
      <c r="I62" s="72"/>
      <c r="J62" s="162">
        <f>SUBTOTAL(9,J7:J61)</f>
        <v>95648</v>
      </c>
      <c r="K62" s="82">
        <f>SUBTOTAL(9,K7:K61)</f>
        <v>552</v>
      </c>
      <c r="L62" s="163">
        <f t="shared" ref="L62" si="1">J62/K62</f>
        <v>173.27536231884059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3"/>
  <sheetViews>
    <sheetView topLeftCell="A48" workbookViewId="0">
      <selection activeCell="D63" sqref="D63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42" t="s">
        <v>307</v>
      </c>
      <c r="B2" s="243"/>
      <c r="C2" s="243"/>
      <c r="D2" s="243"/>
      <c r="E2" s="243"/>
      <c r="F2" s="243"/>
      <c r="G2" s="243"/>
      <c r="H2" s="243"/>
      <c r="I2" s="244"/>
    </row>
    <row r="4" spans="1:10" x14ac:dyDescent="0.25">
      <c r="J4" s="64" t="s">
        <v>164</v>
      </c>
    </row>
    <row r="5" spans="1:10" ht="15.75" x14ac:dyDescent="0.25">
      <c r="A5" s="74" t="s">
        <v>356</v>
      </c>
    </row>
    <row r="6" spans="1:10" x14ac:dyDescent="0.25">
      <c r="A6" s="65" t="s">
        <v>349</v>
      </c>
      <c r="C6" s="227" t="s">
        <v>344</v>
      </c>
      <c r="D6" s="65" t="s">
        <v>343</v>
      </c>
      <c r="J6" s="53">
        <v>2</v>
      </c>
    </row>
    <row r="7" spans="1:10" x14ac:dyDescent="0.25">
      <c r="A7" s="65" t="s">
        <v>357</v>
      </c>
      <c r="B7" s="80"/>
      <c r="C7" s="64" t="s">
        <v>351</v>
      </c>
      <c r="D7" s="68" t="s">
        <v>358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296</v>
      </c>
      <c r="B8" s="80"/>
      <c r="C8" s="64"/>
      <c r="D8" s="68"/>
      <c r="E8" s="73"/>
      <c r="F8" s="80"/>
      <c r="G8" s="80"/>
      <c r="H8" s="80"/>
      <c r="I8" s="80"/>
      <c r="J8" s="64"/>
    </row>
    <row r="9" spans="1:10" x14ac:dyDescent="0.25">
      <c r="A9" s="73"/>
      <c r="B9" s="80"/>
      <c r="C9" s="64"/>
      <c r="D9" s="68"/>
      <c r="E9" s="73"/>
      <c r="F9" s="80"/>
      <c r="G9" s="80"/>
      <c r="H9" s="80"/>
      <c r="I9" s="80"/>
      <c r="J9" s="64"/>
    </row>
    <row r="10" spans="1:10" x14ac:dyDescent="0.25">
      <c r="A10" s="73"/>
      <c r="B10" s="80"/>
      <c r="C10" s="80"/>
      <c r="D10" s="81"/>
      <c r="E10" s="73"/>
      <c r="F10" s="80"/>
      <c r="G10" s="80"/>
      <c r="H10" s="80"/>
      <c r="I10" s="80"/>
      <c r="J10" s="82">
        <f>SUM(J6:J9)</f>
        <v>4</v>
      </c>
    </row>
    <row r="11" spans="1:10" ht="15.75" x14ac:dyDescent="0.25">
      <c r="A11" s="74" t="s">
        <v>293</v>
      </c>
      <c r="D11" s="80"/>
      <c r="J11" s="64"/>
    </row>
    <row r="12" spans="1:10" x14ac:dyDescent="0.25">
      <c r="D12" s="80"/>
      <c r="J12" s="64"/>
    </row>
    <row r="13" spans="1:10" x14ac:dyDescent="0.25">
      <c r="A13" s="183" t="s">
        <v>294</v>
      </c>
      <c r="B13" s="65"/>
      <c r="C13" s="64"/>
      <c r="D13" s="65"/>
      <c r="E13" s="33"/>
      <c r="J13" s="64"/>
    </row>
    <row r="14" spans="1:10" x14ac:dyDescent="0.25">
      <c r="A14" s="55"/>
      <c r="B14" s="65"/>
      <c r="C14" s="64"/>
      <c r="D14" s="60"/>
      <c r="E14" s="33"/>
      <c r="J14" s="64"/>
    </row>
    <row r="15" spans="1:10" x14ac:dyDescent="0.25">
      <c r="A15" s="33"/>
      <c r="D15" s="55"/>
      <c r="E15" s="33"/>
      <c r="J15" s="64"/>
    </row>
    <row r="16" spans="1:10" ht="15.75" x14ac:dyDescent="0.25">
      <c r="A16" s="74" t="s">
        <v>238</v>
      </c>
      <c r="D16" s="55"/>
      <c r="E16" s="33"/>
      <c r="J16" s="64"/>
    </row>
    <row r="17" spans="1:10" ht="15.75" x14ac:dyDescent="0.25">
      <c r="A17" s="56" t="s">
        <v>240</v>
      </c>
      <c r="C17" s="53" t="s">
        <v>154</v>
      </c>
      <c r="D17" s="68" t="s">
        <v>319</v>
      </c>
      <c r="E17" s="33"/>
      <c r="J17" s="64">
        <v>3</v>
      </c>
    </row>
    <row r="18" spans="1:10" ht="15.75" x14ac:dyDescent="0.25">
      <c r="A18" s="74"/>
      <c r="D18" s="55"/>
      <c r="E18" s="33"/>
      <c r="J18" s="64"/>
    </row>
    <row r="19" spans="1:10" x14ac:dyDescent="0.25">
      <c r="B19" s="33"/>
      <c r="D19" s="33"/>
      <c r="F19" s="33"/>
      <c r="J19" s="82">
        <f>SUM(J17:J18)</f>
        <v>3</v>
      </c>
    </row>
    <row r="20" spans="1:10" ht="15.75" x14ac:dyDescent="0.25">
      <c r="A20" s="74" t="s">
        <v>281</v>
      </c>
      <c r="B20" s="33"/>
      <c r="D20" s="33"/>
      <c r="F20" s="33"/>
      <c r="J20" s="64"/>
    </row>
    <row r="21" spans="1:10" x14ac:dyDescent="0.25">
      <c r="A21" s="247"/>
      <c r="B21" s="247"/>
      <c r="C21" s="73"/>
      <c r="D21" s="72"/>
      <c r="E21" s="73"/>
      <c r="F21" s="73"/>
      <c r="G21" s="80"/>
      <c r="H21" s="80"/>
      <c r="I21" s="80"/>
      <c r="J21" s="64"/>
    </row>
    <row r="22" spans="1:10" x14ac:dyDescent="0.25">
      <c r="A22" s="83"/>
      <c r="B22" s="73"/>
      <c r="C22" s="80"/>
      <c r="D22" s="72"/>
      <c r="E22" s="73"/>
      <c r="F22" s="73"/>
      <c r="G22" s="80"/>
      <c r="H22" s="80"/>
      <c r="I22" s="80"/>
      <c r="J22" s="82">
        <f>SUM(J21:J21)</f>
        <v>0</v>
      </c>
    </row>
    <row r="23" spans="1:10" x14ac:dyDescent="0.25">
      <c r="A23" s="76" t="s">
        <v>237</v>
      </c>
      <c r="B23" s="73"/>
      <c r="C23" s="80"/>
      <c r="D23" s="72"/>
      <c r="E23" s="73"/>
      <c r="F23" s="73"/>
      <c r="G23" s="80"/>
      <c r="H23" s="80"/>
      <c r="I23" s="80"/>
      <c r="J23" s="81"/>
    </row>
    <row r="24" spans="1:10" x14ac:dyDescent="0.25">
      <c r="A24" s="75"/>
      <c r="B24" s="33"/>
      <c r="D24" s="55"/>
      <c r="E24" s="33"/>
      <c r="F24" s="33"/>
      <c r="J24" s="53"/>
    </row>
    <row r="25" spans="1:10" x14ac:dyDescent="0.25">
      <c r="J25" s="53"/>
    </row>
    <row r="26" spans="1:10" ht="15.75" x14ac:dyDescent="0.25">
      <c r="A26" s="74" t="s">
        <v>407</v>
      </c>
      <c r="J26" s="53"/>
    </row>
    <row r="27" spans="1:10" x14ac:dyDescent="0.25">
      <c r="J27" s="53"/>
    </row>
    <row r="28" spans="1:10" x14ac:dyDescent="0.25">
      <c r="A28" s="213" t="s">
        <v>249</v>
      </c>
      <c r="B28" s="84"/>
      <c r="C28" s="168"/>
      <c r="D28" s="68"/>
      <c r="E28" s="73"/>
      <c r="F28" s="65"/>
      <c r="G28" s="65"/>
      <c r="H28" s="65"/>
      <c r="I28" s="65"/>
      <c r="J28" s="64"/>
    </row>
    <row r="29" spans="1:10" x14ac:dyDescent="0.25">
      <c r="A29" s="169" t="s">
        <v>289</v>
      </c>
      <c r="B29" s="84"/>
      <c r="C29" s="53" t="s">
        <v>154</v>
      </c>
      <c r="D29" s="68" t="s">
        <v>320</v>
      </c>
      <c r="E29" s="73"/>
      <c r="F29" s="65"/>
      <c r="G29" s="65"/>
      <c r="H29" s="65"/>
      <c r="I29" s="65"/>
      <c r="J29" s="64">
        <v>2</v>
      </c>
    </row>
    <row r="30" spans="1:10" x14ac:dyDescent="0.25">
      <c r="A30" s="84" t="s">
        <v>290</v>
      </c>
      <c r="B30" s="84"/>
      <c r="C30" s="53" t="s">
        <v>154</v>
      </c>
      <c r="D30" s="68" t="s">
        <v>346</v>
      </c>
      <c r="E30" s="73"/>
      <c r="F30" s="65"/>
      <c r="G30" s="65"/>
      <c r="H30" s="65"/>
      <c r="I30" s="65"/>
      <c r="J30" s="64">
        <v>2</v>
      </c>
    </row>
    <row r="31" spans="1:10" x14ac:dyDescent="0.25">
      <c r="A31" s="84" t="s">
        <v>290</v>
      </c>
      <c r="C31" s="53" t="s">
        <v>154</v>
      </c>
      <c r="D31" s="65" t="s">
        <v>345</v>
      </c>
      <c r="E31" s="73"/>
      <c r="F31" s="65"/>
      <c r="G31" s="65"/>
      <c r="H31" s="65"/>
      <c r="I31" s="65"/>
      <c r="J31" s="64">
        <v>2</v>
      </c>
    </row>
    <row r="32" spans="1:10" x14ac:dyDescent="0.25">
      <c r="A32" s="65" t="s">
        <v>399</v>
      </c>
      <c r="B32" s="84"/>
      <c r="C32" s="64" t="s">
        <v>344</v>
      </c>
      <c r="D32" s="68" t="s">
        <v>403</v>
      </c>
      <c r="E32" s="73"/>
      <c r="F32" s="65"/>
      <c r="G32" s="65"/>
      <c r="H32" s="65"/>
      <c r="I32" s="65"/>
      <c r="J32" s="103">
        <v>2</v>
      </c>
    </row>
    <row r="33" spans="1:10" x14ac:dyDescent="0.25">
      <c r="C33" s="53"/>
      <c r="E33" s="73"/>
      <c r="F33" s="65"/>
      <c r="G33" s="65"/>
      <c r="H33" s="65"/>
      <c r="I33" s="65"/>
      <c r="J33" s="82">
        <f>SUM(J28:J32)</f>
        <v>8</v>
      </c>
    </row>
    <row r="34" spans="1:10" x14ac:dyDescent="0.25">
      <c r="A34" s="174"/>
      <c r="B34" s="84"/>
      <c r="C34" s="226"/>
      <c r="D34" s="173"/>
      <c r="E34" s="73"/>
      <c r="F34" s="65"/>
      <c r="G34" s="65"/>
      <c r="H34" s="65"/>
      <c r="I34" s="65"/>
      <c r="J34" s="103"/>
    </row>
    <row r="35" spans="1:10" x14ac:dyDescent="0.25">
      <c r="A35" s="213" t="s">
        <v>246</v>
      </c>
      <c r="B35" s="84"/>
      <c r="C35" s="226"/>
      <c r="D35" s="68"/>
      <c r="E35" s="73"/>
      <c r="F35" s="65"/>
      <c r="G35" s="65"/>
      <c r="H35" s="65"/>
      <c r="I35" s="65"/>
      <c r="J35" s="64"/>
    </row>
    <row r="36" spans="1:10" x14ac:dyDescent="0.25">
      <c r="A36" s="84" t="s">
        <v>347</v>
      </c>
      <c r="B36" s="84"/>
      <c r="C36" s="64" t="s">
        <v>344</v>
      </c>
      <c r="D36" s="68" t="s">
        <v>348</v>
      </c>
      <c r="E36" s="73"/>
      <c r="F36" s="65"/>
      <c r="G36" s="65"/>
      <c r="H36" s="65"/>
      <c r="I36" s="65"/>
      <c r="J36" s="64"/>
    </row>
    <row r="37" spans="1:10" x14ac:dyDescent="0.25">
      <c r="A37" s="84" t="s">
        <v>408</v>
      </c>
      <c r="B37" s="84"/>
      <c r="C37" s="53" t="s">
        <v>154</v>
      </c>
      <c r="D37" s="68" t="s">
        <v>409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188"/>
      <c r="B38" s="84"/>
      <c r="C38" s="64"/>
      <c r="D38" s="68"/>
      <c r="E38" s="68"/>
      <c r="F38" s="65"/>
      <c r="G38" s="65"/>
      <c r="H38" s="65"/>
      <c r="I38" s="65"/>
      <c r="J38" s="64">
        <v>1</v>
      </c>
    </row>
    <row r="39" spans="1:10" x14ac:dyDescent="0.25">
      <c r="A39" s="64"/>
      <c r="B39" s="65"/>
      <c r="C39" s="65"/>
      <c r="D39" s="65"/>
      <c r="E39" s="65"/>
      <c r="F39" s="65"/>
      <c r="G39" s="65"/>
      <c r="H39" s="65"/>
      <c r="I39" s="65"/>
      <c r="J39" s="82">
        <f>SUM(J35:J38)</f>
        <v>3</v>
      </c>
    </row>
    <row r="40" spans="1:10" ht="15.75" x14ac:dyDescent="0.25">
      <c r="A40" s="74" t="s">
        <v>182</v>
      </c>
      <c r="J40" s="53"/>
    </row>
    <row r="41" spans="1:10" x14ac:dyDescent="0.25">
      <c r="A41" s="53"/>
      <c r="J41" s="53"/>
    </row>
    <row r="42" spans="1:10" ht="15.75" x14ac:dyDescent="0.25">
      <c r="A42" s="74" t="s">
        <v>183</v>
      </c>
      <c r="J42" s="53"/>
    </row>
    <row r="43" spans="1:10" ht="15.75" x14ac:dyDescent="0.25">
      <c r="A43" s="74"/>
      <c r="J43" s="53"/>
    </row>
    <row r="44" spans="1:10" x14ac:dyDescent="0.25">
      <c r="A44" s="72" t="s">
        <v>301</v>
      </c>
      <c r="B44" s="84"/>
      <c r="C44" s="64"/>
      <c r="D44" s="68"/>
      <c r="E44" s="73"/>
      <c r="F44" s="80"/>
      <c r="G44" s="80"/>
      <c r="H44" s="80"/>
      <c r="I44" s="80"/>
      <c r="J44" s="64"/>
    </row>
    <row r="45" spans="1:10" x14ac:dyDescent="0.25">
      <c r="A45" s="72"/>
      <c r="B45" s="84"/>
      <c r="C45" s="80"/>
      <c r="D45" s="80"/>
      <c r="E45" s="80"/>
      <c r="F45" s="80"/>
      <c r="G45" s="80"/>
      <c r="H45" s="80"/>
      <c r="I45" s="80"/>
      <c r="J45" s="82">
        <f>SUM(J44:J44)</f>
        <v>0</v>
      </c>
    </row>
    <row r="46" spans="1:10" ht="15.75" x14ac:dyDescent="0.25">
      <c r="A46" s="74" t="s">
        <v>184</v>
      </c>
      <c r="J46" s="53"/>
    </row>
    <row r="47" spans="1:10" x14ac:dyDescent="0.25">
      <c r="J47" s="53"/>
    </row>
    <row r="48" spans="1:10" x14ac:dyDescent="0.25">
      <c r="A48" s="72" t="s">
        <v>263</v>
      </c>
      <c r="B48" s="189" t="s">
        <v>262</v>
      </c>
      <c r="C48" s="232" t="s">
        <v>383</v>
      </c>
      <c r="D48" s="84" t="s">
        <v>384</v>
      </c>
      <c r="E48" s="73"/>
      <c r="F48" s="80"/>
      <c r="G48" s="80"/>
      <c r="J48" s="53"/>
    </row>
    <row r="49" spans="1:10" x14ac:dyDescent="0.25">
      <c r="A49" s="178" t="s">
        <v>264</v>
      </c>
      <c r="B49" s="189" t="s">
        <v>351</v>
      </c>
      <c r="C49" s="228" t="s">
        <v>382</v>
      </c>
      <c r="D49" s="68" t="s">
        <v>385</v>
      </c>
      <c r="E49" s="73"/>
      <c r="F49" s="80"/>
      <c r="G49" s="80"/>
      <c r="J49" s="53">
        <v>4</v>
      </c>
    </row>
    <row r="50" spans="1:10" x14ac:dyDescent="0.25">
      <c r="A50" s="178" t="s">
        <v>265</v>
      </c>
      <c r="B50" s="179" t="s">
        <v>137</v>
      </c>
      <c r="C50" s="179"/>
      <c r="D50" s="68"/>
      <c r="E50" s="73"/>
      <c r="F50" s="80"/>
      <c r="G50" s="80"/>
      <c r="J50" s="53"/>
    </row>
    <row r="51" spans="1:10" x14ac:dyDescent="0.25">
      <c r="A51" s="178" t="s">
        <v>266</v>
      </c>
      <c r="B51" s="64" t="s">
        <v>254</v>
      </c>
      <c r="C51" s="180"/>
      <c r="D51" s="68"/>
      <c r="E51" s="73"/>
      <c r="F51" s="80"/>
      <c r="G51" s="80"/>
      <c r="J51" s="53"/>
    </row>
    <row r="52" spans="1:10" x14ac:dyDescent="0.25">
      <c r="A52" s="178" t="s">
        <v>266</v>
      </c>
      <c r="B52" s="64" t="s">
        <v>254</v>
      </c>
      <c r="C52" s="180"/>
      <c r="D52" s="68"/>
      <c r="E52" s="73"/>
      <c r="F52" s="80"/>
      <c r="G52" s="80"/>
      <c r="J52" s="53"/>
    </row>
    <row r="53" spans="1:10" x14ac:dyDescent="0.25">
      <c r="A53" s="178" t="s">
        <v>267</v>
      </c>
      <c r="B53" s="181" t="s">
        <v>248</v>
      </c>
      <c r="C53" s="179"/>
      <c r="D53" s="68"/>
      <c r="J53" s="53"/>
    </row>
    <row r="54" spans="1:10" x14ac:dyDescent="0.25">
      <c r="A54" s="178"/>
      <c r="J54" s="63">
        <f>SUM(J48:J53)</f>
        <v>4</v>
      </c>
    </row>
    <row r="55" spans="1:10" ht="15.75" x14ac:dyDescent="0.25">
      <c r="A55" s="74" t="s">
        <v>185</v>
      </c>
      <c r="J55" s="53"/>
    </row>
    <row r="56" spans="1:10" ht="15.75" x14ac:dyDescent="0.25">
      <c r="A56" s="74"/>
      <c r="J56" s="53"/>
    </row>
    <row r="57" spans="1:10" x14ac:dyDescent="0.25">
      <c r="A57" s="175" t="s">
        <v>253</v>
      </c>
      <c r="J57" s="53"/>
    </row>
    <row r="58" spans="1:10" x14ac:dyDescent="0.25">
      <c r="A58" s="73"/>
      <c r="B58" s="64"/>
      <c r="C58" s="64"/>
      <c r="D58" s="65"/>
      <c r="J58" s="64"/>
    </row>
    <row r="59" spans="1:10" ht="15.75" x14ac:dyDescent="0.25">
      <c r="A59" s="74"/>
      <c r="J59" s="82">
        <f>SUM(J58:J58)</f>
        <v>0</v>
      </c>
    </row>
    <row r="60" spans="1:10" x14ac:dyDescent="0.25">
      <c r="A60" s="76" t="s">
        <v>186</v>
      </c>
      <c r="J60" s="53"/>
    </row>
    <row r="61" spans="1:10" x14ac:dyDescent="0.25">
      <c r="A61" s="76"/>
      <c r="J61" s="53"/>
    </row>
    <row r="62" spans="1:10" x14ac:dyDescent="0.25">
      <c r="A62" s="76" t="s">
        <v>187</v>
      </c>
      <c r="J62" s="53"/>
    </row>
    <row r="63" spans="1:10" x14ac:dyDescent="0.25">
      <c r="A63" s="76"/>
      <c r="B63" s="76" t="s">
        <v>188</v>
      </c>
      <c r="J63" s="53"/>
    </row>
    <row r="64" spans="1:10" x14ac:dyDescent="0.25">
      <c r="A64" s="33"/>
      <c r="B64" s="33"/>
      <c r="C64" s="33"/>
      <c r="E64" s="33"/>
      <c r="F64" s="33"/>
      <c r="G64" s="33"/>
      <c r="J64" s="53"/>
    </row>
    <row r="65" spans="1:10" x14ac:dyDescent="0.25">
      <c r="B65" s="77" t="s">
        <v>189</v>
      </c>
      <c r="C65" s="33"/>
      <c r="E65" s="33"/>
      <c r="F65" s="33"/>
      <c r="G65" s="33"/>
      <c r="J65" s="53"/>
    </row>
    <row r="66" spans="1:10" x14ac:dyDescent="0.25">
      <c r="A66" s="187"/>
      <c r="B66" s="186"/>
      <c r="C66" s="190"/>
      <c r="D66" s="68"/>
      <c r="E66" s="33"/>
      <c r="F66" s="33"/>
      <c r="G66" s="33"/>
      <c r="J66" s="53"/>
    </row>
    <row r="67" spans="1:10" x14ac:dyDescent="0.25">
      <c r="A67" s="65" t="s">
        <v>418</v>
      </c>
      <c r="B67" s="239" t="s">
        <v>137</v>
      </c>
      <c r="C67" s="193" t="s">
        <v>417</v>
      </c>
      <c r="D67" s="68" t="s">
        <v>178</v>
      </c>
      <c r="E67" s="73"/>
      <c r="F67" s="73"/>
      <c r="G67" s="73"/>
      <c r="H67" s="80"/>
      <c r="I67" s="80"/>
      <c r="J67" s="64">
        <v>1</v>
      </c>
    </row>
    <row r="68" spans="1:10" x14ac:dyDescent="0.25">
      <c r="A68" s="211"/>
      <c r="B68" s="210"/>
      <c r="C68" s="210"/>
      <c r="D68" s="68"/>
      <c r="E68" s="73"/>
      <c r="F68" s="73"/>
      <c r="G68" s="73"/>
      <c r="H68" s="80"/>
      <c r="I68" s="80"/>
      <c r="J68" s="64"/>
    </row>
    <row r="69" spans="1:10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2">
        <f>SUM(J64:J68)</f>
        <v>1</v>
      </c>
    </row>
    <row r="70" spans="1:10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103"/>
    </row>
    <row r="71" spans="1:10" x14ac:dyDescent="0.25">
      <c r="A71" s="76" t="s">
        <v>282</v>
      </c>
    </row>
    <row r="72" spans="1:10" x14ac:dyDescent="0.25">
      <c r="A72" s="76"/>
      <c r="I72" s="64" t="s">
        <v>195</v>
      </c>
      <c r="J72" s="64">
        <f>J10+J13+J19+J22+J33+J39+J45+J54+J59+J69</f>
        <v>23</v>
      </c>
    </row>
    <row r="73" spans="1:10" x14ac:dyDescent="0.25">
      <c r="B73" s="245" t="s">
        <v>191</v>
      </c>
      <c r="C73" s="245"/>
      <c r="E73" s="246" t="s">
        <v>192</v>
      </c>
      <c r="F73" s="246"/>
    </row>
    <row r="74" spans="1:10" x14ac:dyDescent="0.25">
      <c r="B74" s="53"/>
      <c r="C74" s="33"/>
      <c r="E74" s="53"/>
      <c r="F74" s="33"/>
    </row>
    <row r="75" spans="1:10" x14ac:dyDescent="0.25">
      <c r="B75" s="53"/>
      <c r="C75" s="33"/>
      <c r="E75" s="78"/>
      <c r="F75" s="33"/>
    </row>
    <row r="76" spans="1:10" x14ac:dyDescent="0.25">
      <c r="A76" s="76" t="s">
        <v>194</v>
      </c>
      <c r="B76" s="53"/>
      <c r="C76" s="33"/>
      <c r="E76" s="79"/>
    </row>
    <row r="78" spans="1:10" x14ac:dyDescent="0.25">
      <c r="B78" s="248"/>
      <c r="C78" s="248"/>
      <c r="D78" s="64"/>
      <c r="E78" s="65"/>
      <c r="F78" s="53"/>
    </row>
    <row r="79" spans="1:10" x14ac:dyDescent="0.25">
      <c r="B79" s="248"/>
      <c r="C79" s="248"/>
      <c r="D79" s="64"/>
      <c r="E79" s="65"/>
      <c r="F79" s="53"/>
    </row>
    <row r="80" spans="1:10" x14ac:dyDescent="0.25">
      <c r="B80" s="248"/>
      <c r="C80" s="248"/>
      <c r="D80" s="64"/>
      <c r="E80" s="65"/>
    </row>
    <row r="81" spans="2:5" x14ac:dyDescent="0.25">
      <c r="B81" s="248"/>
      <c r="C81" s="248"/>
      <c r="D81" s="64"/>
      <c r="E81" s="65"/>
    </row>
    <row r="82" spans="2:5" x14ac:dyDescent="0.25">
      <c r="B82" s="248"/>
      <c r="C82" s="248"/>
      <c r="D82" s="64"/>
    </row>
    <row r="83" spans="2:5" x14ac:dyDescent="0.25">
      <c r="B83" s="248"/>
      <c r="C83" s="248"/>
      <c r="D83" s="64"/>
    </row>
  </sheetData>
  <mergeCells count="10">
    <mergeCell ref="B80:C80"/>
    <mergeCell ref="B81:C81"/>
    <mergeCell ref="B82:C82"/>
    <mergeCell ref="B83:C83"/>
    <mergeCell ref="B79:C79"/>
    <mergeCell ref="A2:I2"/>
    <mergeCell ref="B73:C73"/>
    <mergeCell ref="E73:F73"/>
    <mergeCell ref="A21:B21"/>
    <mergeCell ref="B78:C7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4" workbookViewId="0">
      <selection activeCell="L11" sqref="L11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42" t="s">
        <v>308</v>
      </c>
      <c r="C2" s="243"/>
      <c r="D2" s="243"/>
      <c r="E2" s="243"/>
      <c r="F2" s="243"/>
      <c r="G2" s="243"/>
      <c r="H2" s="243"/>
      <c r="I2" s="243"/>
      <c r="J2" s="243"/>
    </row>
    <row r="4" spans="2:10" x14ac:dyDescent="0.25">
      <c r="C4" s="87" t="s">
        <v>196</v>
      </c>
      <c r="D4" s="63" t="s">
        <v>156</v>
      </c>
      <c r="E4" s="63" t="s">
        <v>157</v>
      </c>
      <c r="F4" s="63" t="s">
        <v>197</v>
      </c>
      <c r="G4" s="63" t="s">
        <v>198</v>
      </c>
      <c r="H4" s="63" t="s">
        <v>247</v>
      </c>
      <c r="I4" s="63" t="s">
        <v>199</v>
      </c>
      <c r="J4" s="3" t="s">
        <v>12</v>
      </c>
    </row>
    <row r="5" spans="2:10" x14ac:dyDescent="0.25">
      <c r="C5" s="88" t="s">
        <v>200</v>
      </c>
      <c r="D5" s="89"/>
      <c r="E5" s="89"/>
      <c r="F5" s="89" t="s">
        <v>201</v>
      </c>
      <c r="G5" s="89" t="s">
        <v>202</v>
      </c>
      <c r="H5" s="89"/>
      <c r="I5" s="89" t="s">
        <v>203</v>
      </c>
      <c r="J5" s="11" t="s">
        <v>204</v>
      </c>
    </row>
    <row r="7" spans="2:10" x14ac:dyDescent="0.25">
      <c r="B7" s="73" t="s">
        <v>277</v>
      </c>
      <c r="C7" s="80"/>
      <c r="D7" s="80"/>
      <c r="E7" s="80"/>
      <c r="F7" s="80"/>
      <c r="G7" s="80"/>
      <c r="H7" s="80"/>
    </row>
    <row r="8" spans="2:10" x14ac:dyDescent="0.25">
      <c r="C8" s="95"/>
      <c r="D8" s="170"/>
      <c r="E8" s="94"/>
      <c r="F8" s="171"/>
      <c r="G8" s="93"/>
      <c r="H8" s="176"/>
      <c r="I8" s="92"/>
      <c r="J8" s="90"/>
    </row>
    <row r="9" spans="2:10" x14ac:dyDescent="0.25">
      <c r="C9" s="91"/>
      <c r="D9" s="91"/>
      <c r="E9" s="91"/>
      <c r="F9" s="91"/>
      <c r="G9" s="91"/>
      <c r="H9" s="191"/>
    </row>
    <row r="10" spans="2:10" x14ac:dyDescent="0.25">
      <c r="B10" s="73" t="s">
        <v>291</v>
      </c>
      <c r="C10" s="95">
        <v>1</v>
      </c>
      <c r="D10" s="170">
        <v>1</v>
      </c>
      <c r="E10" s="91"/>
      <c r="F10" s="171">
        <v>1</v>
      </c>
      <c r="G10" s="91"/>
      <c r="H10" s="91"/>
      <c r="I10" s="91"/>
      <c r="J10" s="90">
        <f>C10+D10+E10+F10+G10+H10+I10</f>
        <v>3</v>
      </c>
    </row>
    <row r="11" spans="2:10" x14ac:dyDescent="0.25">
      <c r="B11" s="73" t="s">
        <v>178</v>
      </c>
      <c r="C11" s="91"/>
      <c r="D11" s="170">
        <v>2</v>
      </c>
      <c r="E11" s="91"/>
      <c r="F11" s="91"/>
      <c r="G11" s="91"/>
      <c r="H11" s="91"/>
      <c r="I11" s="92">
        <v>1</v>
      </c>
      <c r="J11" s="90">
        <f>C11+D11+E11+F11+G11+H11+I11</f>
        <v>3</v>
      </c>
    </row>
    <row r="12" spans="2:10" x14ac:dyDescent="0.25">
      <c r="B12" s="73" t="s">
        <v>176</v>
      </c>
      <c r="C12" s="91"/>
      <c r="D12" s="170">
        <v>1</v>
      </c>
      <c r="E12" s="91"/>
      <c r="F12" s="171">
        <v>1</v>
      </c>
      <c r="G12" s="91"/>
      <c r="H12" s="191"/>
      <c r="I12" s="167"/>
      <c r="J12" s="90">
        <f>C12+D12+E12+F12+G12+H12+I12</f>
        <v>2</v>
      </c>
    </row>
    <row r="13" spans="2:10" x14ac:dyDescent="0.25">
      <c r="B13" s="73" t="s">
        <v>208</v>
      </c>
      <c r="C13" s="91"/>
      <c r="D13" s="170">
        <v>1</v>
      </c>
      <c r="E13" s="94">
        <v>1</v>
      </c>
      <c r="F13" s="91"/>
      <c r="G13" s="91"/>
      <c r="H13" s="91"/>
      <c r="I13" s="91"/>
      <c r="J13" s="90">
        <f>C13+D13+E13+F13+G13+H13+I13</f>
        <v>2</v>
      </c>
    </row>
    <row r="14" spans="2:10" x14ac:dyDescent="0.25">
      <c r="B14" s="65" t="s">
        <v>172</v>
      </c>
      <c r="C14" s="91"/>
      <c r="D14" s="170">
        <v>2</v>
      </c>
      <c r="E14" s="91"/>
      <c r="F14" s="91"/>
      <c r="G14" s="91"/>
      <c r="H14" s="91"/>
      <c r="I14" s="91"/>
      <c r="J14" s="90">
        <f>C14+D14+E14+F14+G14+H14+I14</f>
        <v>2</v>
      </c>
    </row>
    <row r="15" spans="2:10" x14ac:dyDescent="0.25">
      <c r="B15" s="73" t="s">
        <v>179</v>
      </c>
      <c r="C15" s="95">
        <v>1</v>
      </c>
      <c r="D15" s="91"/>
      <c r="E15" s="91"/>
      <c r="F15" s="91"/>
      <c r="G15" s="91"/>
      <c r="H15" s="91"/>
      <c r="I15" s="91"/>
      <c r="J15" s="90">
        <f>C15+D15+E15+F15+G15+H15+I15</f>
        <v>1</v>
      </c>
    </row>
    <row r="16" spans="2:10" x14ac:dyDescent="0.25">
      <c r="B16" s="73" t="s">
        <v>181</v>
      </c>
      <c r="C16" s="95">
        <v>1</v>
      </c>
      <c r="D16" s="91"/>
      <c r="E16" s="91"/>
      <c r="F16" s="91"/>
      <c r="G16" s="91"/>
      <c r="H16" s="91"/>
      <c r="I16" s="91"/>
      <c r="J16" s="90">
        <f>C16+D16+E16+F16+G16+H16+I16</f>
        <v>1</v>
      </c>
    </row>
    <row r="17" spans="1:10" x14ac:dyDescent="0.25">
      <c r="B17" s="73" t="s">
        <v>165</v>
      </c>
      <c r="C17" s="95">
        <v>1</v>
      </c>
      <c r="D17" s="91"/>
      <c r="E17" s="91"/>
      <c r="F17" s="91"/>
      <c r="G17" s="91"/>
      <c r="H17" s="91"/>
      <c r="I17" s="91"/>
      <c r="J17" s="90">
        <f>C17+D17+E17+F17+G17+H17+I17</f>
        <v>1</v>
      </c>
    </row>
    <row r="18" spans="1:10" x14ac:dyDescent="0.25">
      <c r="B18" s="73" t="s">
        <v>283</v>
      </c>
      <c r="C18" s="95">
        <v>1</v>
      </c>
      <c r="D18" s="91"/>
      <c r="E18" s="91"/>
      <c r="F18" s="91"/>
      <c r="G18" s="91"/>
      <c r="H18" s="91"/>
      <c r="I18" s="91"/>
      <c r="J18" s="90">
        <f>C18+D18+E18+F18+G18+H18+I18</f>
        <v>1</v>
      </c>
    </row>
    <row r="19" spans="1:10" x14ac:dyDescent="0.25">
      <c r="B19" s="73" t="s">
        <v>211</v>
      </c>
      <c r="C19" s="95">
        <v>1</v>
      </c>
      <c r="D19" s="91"/>
      <c r="E19" s="91"/>
      <c r="F19" s="91"/>
      <c r="G19" s="91"/>
      <c r="H19" s="91"/>
      <c r="I19" s="91"/>
      <c r="J19" s="90">
        <f>C19+D19+E19+F19+G19+H19+I19</f>
        <v>1</v>
      </c>
    </row>
    <row r="20" spans="1:10" x14ac:dyDescent="0.25">
      <c r="B20" s="73" t="s">
        <v>169</v>
      </c>
      <c r="C20" s="95">
        <v>1</v>
      </c>
      <c r="D20" s="91"/>
      <c r="E20" s="91"/>
      <c r="F20" s="91"/>
      <c r="G20" s="91"/>
      <c r="H20" s="91"/>
      <c r="I20" s="91"/>
      <c r="J20" s="90">
        <f>C20+D20+E20+F20+G20+H20+I20</f>
        <v>1</v>
      </c>
    </row>
    <row r="21" spans="1:10" x14ac:dyDescent="0.25">
      <c r="B21" s="73" t="s">
        <v>193</v>
      </c>
      <c r="C21" s="95">
        <v>1</v>
      </c>
      <c r="D21" s="91"/>
      <c r="E21" s="91"/>
      <c r="F21" s="91"/>
      <c r="G21" s="91"/>
      <c r="H21" s="91"/>
      <c r="I21" s="91"/>
      <c r="J21" s="90">
        <f>C21+D21+E21+F21+G21+H21+I21</f>
        <v>1</v>
      </c>
    </row>
    <row r="22" spans="1:10" x14ac:dyDescent="0.25">
      <c r="B22" s="73" t="s">
        <v>167</v>
      </c>
      <c r="C22" s="91"/>
      <c r="D22" s="91"/>
      <c r="E22" s="91"/>
      <c r="F22" s="171">
        <v>1</v>
      </c>
      <c r="G22" s="91"/>
      <c r="H22" s="191"/>
      <c r="I22" s="91"/>
      <c r="J22" s="90">
        <f>C22+D22+E22+F22+G22+H22+I22</f>
        <v>1</v>
      </c>
    </row>
    <row r="23" spans="1:10" x14ac:dyDescent="0.25">
      <c r="B23" s="73" t="s">
        <v>175</v>
      </c>
      <c r="C23" s="91"/>
      <c r="D23" s="170">
        <v>1</v>
      </c>
      <c r="E23" s="91"/>
      <c r="F23" s="91"/>
      <c r="G23" s="91"/>
      <c r="H23" s="91"/>
      <c r="I23" s="91"/>
      <c r="J23" s="90">
        <f>C23+D23+E23+F23+G23+H23+I23</f>
        <v>1</v>
      </c>
    </row>
    <row r="24" spans="1:10" x14ac:dyDescent="0.25">
      <c r="B24" s="73" t="s">
        <v>210</v>
      </c>
      <c r="C24" s="91"/>
      <c r="D24" s="91"/>
      <c r="E24" s="94">
        <v>1</v>
      </c>
      <c r="F24" s="91"/>
      <c r="G24" s="91"/>
      <c r="H24" s="91"/>
      <c r="I24" s="91"/>
      <c r="J24" s="90">
        <f>C24+D24+E24+F24+G24+H24+I24</f>
        <v>1</v>
      </c>
    </row>
    <row r="25" spans="1:10" x14ac:dyDescent="0.25">
      <c r="B25" s="73" t="s">
        <v>180</v>
      </c>
      <c r="C25" s="91"/>
      <c r="D25" s="91"/>
      <c r="E25" s="94">
        <v>1</v>
      </c>
      <c r="F25" s="91"/>
      <c r="G25" s="91"/>
      <c r="H25" s="91"/>
      <c r="I25" s="91"/>
      <c r="J25" s="90">
        <f>C25+D25+E25+F25+G25+H25+I25</f>
        <v>1</v>
      </c>
    </row>
    <row r="26" spans="1:10" x14ac:dyDescent="0.25">
      <c r="B26" s="73"/>
      <c r="C26" s="91"/>
      <c r="D26" s="91"/>
      <c r="E26" s="91"/>
      <c r="F26" s="91"/>
      <c r="G26" s="91"/>
      <c r="H26" s="91"/>
      <c r="I26" s="64"/>
      <c r="J26" s="191"/>
    </row>
    <row r="27" spans="1:10" x14ac:dyDescent="0.25">
      <c r="A27" t="s">
        <v>12</v>
      </c>
      <c r="B27" s="64">
        <f>COUNTA(B10:B25)</f>
        <v>16</v>
      </c>
      <c r="C27" s="64">
        <f>SUM(C10:C25)</f>
        <v>8</v>
      </c>
      <c r="D27" s="64">
        <f t="shared" ref="D27:F27" si="0">SUM(D10:D25)</f>
        <v>8</v>
      </c>
      <c r="E27" s="64">
        <f t="shared" si="0"/>
        <v>3</v>
      </c>
      <c r="F27" s="64">
        <f t="shared" si="0"/>
        <v>3</v>
      </c>
      <c r="G27" s="64"/>
      <c r="H27" s="64"/>
      <c r="I27" s="64">
        <f t="shared" ref="I27" si="1">SUM(I10:I25)</f>
        <v>1</v>
      </c>
      <c r="J27" s="64">
        <f>SUM(J10:J25)</f>
        <v>23</v>
      </c>
    </row>
    <row r="28" spans="1:10" x14ac:dyDescent="0.25">
      <c r="B28" s="73"/>
      <c r="C28" s="64"/>
      <c r="D28" s="91"/>
      <c r="E28" s="91"/>
      <c r="F28" s="64"/>
      <c r="G28" s="64"/>
      <c r="H28" s="64"/>
      <c r="I28" s="64"/>
      <c r="J28" s="64"/>
    </row>
    <row r="29" spans="1:10" x14ac:dyDescent="0.25">
      <c r="B29" s="73" t="s">
        <v>217</v>
      </c>
      <c r="C29" s="64"/>
      <c r="D29" s="91"/>
      <c r="E29" s="91"/>
      <c r="F29" s="64"/>
      <c r="G29" s="64"/>
      <c r="H29" s="64"/>
      <c r="I29" s="64"/>
      <c r="J29" s="64"/>
    </row>
    <row r="30" spans="1:10" x14ac:dyDescent="0.25">
      <c r="B30" s="65" t="s">
        <v>213</v>
      </c>
      <c r="C30" s="64"/>
      <c r="D30" s="91"/>
      <c r="E30" s="91"/>
      <c r="F30" s="64"/>
      <c r="G30" s="64"/>
      <c r="H30" s="64"/>
      <c r="I30" s="64"/>
      <c r="J30" s="64"/>
    </row>
    <row r="31" spans="1:10" x14ac:dyDescent="0.25">
      <c r="B31" s="65" t="s">
        <v>219</v>
      </c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65" t="s">
        <v>218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292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65" t="s">
        <v>214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73" t="s">
        <v>190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212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73" t="s">
        <v>206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205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274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65" t="s">
        <v>288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65" t="s">
        <v>215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73" t="s">
        <v>170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73" t="s">
        <v>207</v>
      </c>
      <c r="C43" s="80"/>
      <c r="D43" s="80"/>
      <c r="E43" s="80"/>
      <c r="F43" s="80"/>
      <c r="G43" s="80"/>
      <c r="H43" s="80"/>
      <c r="I43" s="80"/>
      <c r="J43" s="64"/>
    </row>
    <row r="44" spans="2:10" x14ac:dyDescent="0.25">
      <c r="B44" s="73" t="s">
        <v>166</v>
      </c>
      <c r="C44" s="80"/>
      <c r="D44" s="80"/>
      <c r="E44" s="80"/>
      <c r="F44" s="80"/>
      <c r="G44" s="80"/>
      <c r="H44" s="80"/>
      <c r="I44" s="80"/>
      <c r="J44" s="64"/>
    </row>
    <row r="45" spans="2:10" x14ac:dyDescent="0.25">
      <c r="B45" s="73" t="s">
        <v>168</v>
      </c>
      <c r="C45" s="64"/>
      <c r="D45" s="64"/>
      <c r="E45" s="91"/>
      <c r="F45" s="64"/>
      <c r="G45" s="64"/>
      <c r="H45" s="64"/>
      <c r="I45" s="64"/>
      <c r="J45" s="64"/>
    </row>
    <row r="46" spans="2:10" x14ac:dyDescent="0.25">
      <c r="B46" s="73" t="s">
        <v>171</v>
      </c>
      <c r="C46" s="64"/>
      <c r="D46" s="64"/>
      <c r="E46" s="91"/>
      <c r="F46" s="64"/>
      <c r="G46" s="64"/>
      <c r="H46" s="64"/>
      <c r="I46" s="64"/>
      <c r="J46" s="64"/>
    </row>
    <row r="47" spans="2:10" x14ac:dyDescent="0.25">
      <c r="B47" s="73" t="s">
        <v>173</v>
      </c>
      <c r="C47" s="64"/>
      <c r="D47" s="64"/>
      <c r="E47" s="91"/>
      <c r="F47" s="64"/>
      <c r="G47" s="64"/>
      <c r="H47" s="64"/>
      <c r="I47" s="64"/>
      <c r="J47" s="64"/>
    </row>
    <row r="48" spans="2:10" x14ac:dyDescent="0.25">
      <c r="B48" s="73" t="s">
        <v>174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276</v>
      </c>
      <c r="C49" s="64"/>
      <c r="D49" s="91"/>
      <c r="E49" s="91"/>
      <c r="F49" s="64"/>
      <c r="G49" s="64"/>
      <c r="H49" s="64"/>
      <c r="I49" s="64"/>
      <c r="J49" s="64"/>
    </row>
    <row r="50" spans="1:10" x14ac:dyDescent="0.25">
      <c r="B50" s="65" t="s">
        <v>275</v>
      </c>
      <c r="C50" s="80"/>
      <c r="D50" s="80"/>
      <c r="E50" s="80"/>
      <c r="F50" s="80"/>
      <c r="G50" s="80"/>
      <c r="H50" s="80"/>
      <c r="I50" s="80"/>
      <c r="J50" s="64"/>
    </row>
    <row r="51" spans="1:10" x14ac:dyDescent="0.25">
      <c r="B51" s="73" t="s">
        <v>177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73" t="s">
        <v>298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209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65" t="s">
        <v>216</v>
      </c>
      <c r="C54" s="80"/>
      <c r="D54" s="80"/>
      <c r="E54" s="80"/>
      <c r="F54" s="80"/>
      <c r="G54" s="80"/>
      <c r="H54" s="80"/>
      <c r="I54" s="80"/>
      <c r="J54" s="64"/>
    </row>
    <row r="55" spans="1:10" x14ac:dyDescent="0.25">
      <c r="B55" s="65" t="s">
        <v>220</v>
      </c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B56" s="184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t="s">
        <v>12</v>
      </c>
      <c r="B57" s="53">
        <f>COUNTA(B30:B55)</f>
        <v>26</v>
      </c>
    </row>
  </sheetData>
  <sortState ref="B10:J25">
    <sortCondition descending="1" ref="J10:J25"/>
    <sortCondition descending="1" ref="C10:C25"/>
    <sortCondition ref="F10:F25"/>
    <sortCondition ref="H10:H25"/>
    <sortCondition ref="G10:G25"/>
    <sortCondition ref="I10:I25"/>
    <sortCondition ref="D10:D25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opLeftCell="A36"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376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221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127</v>
      </c>
      <c r="C7" s="61" t="s">
        <v>128</v>
      </c>
      <c r="D7" s="61" t="s">
        <v>129</v>
      </c>
      <c r="E7" s="61" t="s">
        <v>222</v>
      </c>
      <c r="F7" s="61" t="s">
        <v>131</v>
      </c>
      <c r="G7" s="61" t="s">
        <v>132</v>
      </c>
      <c r="H7" s="61" t="s">
        <v>133</v>
      </c>
      <c r="I7" s="61" t="s">
        <v>135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49" t="s">
        <v>223</v>
      </c>
      <c r="F9" s="249"/>
      <c r="G9" s="249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224</v>
      </c>
      <c r="F11" s="72">
        <v>4</v>
      </c>
      <c r="G11" s="73" t="s">
        <v>262</v>
      </c>
      <c r="H11" s="73" t="s">
        <v>138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224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224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30">
        <v>10</v>
      </c>
      <c r="C16" s="64">
        <v>10</v>
      </c>
      <c r="D16" s="64">
        <v>2021</v>
      </c>
      <c r="E16" s="72" t="s">
        <v>224</v>
      </c>
      <c r="F16" s="72">
        <v>4</v>
      </c>
      <c r="G16" s="73" t="s">
        <v>262</v>
      </c>
      <c r="H16" s="73" t="s">
        <v>352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8"/>
      <c r="E17" s="72" t="s">
        <v>224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8" t="s">
        <v>224</v>
      </c>
      <c r="F18" s="178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30">
        <v>10</v>
      </c>
      <c r="C21" s="64">
        <v>10</v>
      </c>
      <c r="D21" s="64">
        <v>2021</v>
      </c>
      <c r="E21" s="72" t="s">
        <v>224</v>
      </c>
      <c r="F21" s="72">
        <v>4</v>
      </c>
      <c r="G21" s="73" t="s">
        <v>262</v>
      </c>
      <c r="H21" s="73" t="s">
        <v>142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8"/>
      <c r="E22" s="72" t="s">
        <v>224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224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30">
        <v>10</v>
      </c>
      <c r="C26" s="64">
        <v>10</v>
      </c>
      <c r="D26" s="64">
        <v>2021</v>
      </c>
      <c r="E26" s="72" t="s">
        <v>224</v>
      </c>
      <c r="F26" s="72">
        <v>4</v>
      </c>
      <c r="G26" s="73" t="s">
        <v>262</v>
      </c>
      <c r="H26" s="73" t="s">
        <v>225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8"/>
      <c r="E27" s="72" t="s">
        <v>224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224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30">
        <v>10</v>
      </c>
      <c r="C31" s="64">
        <v>10</v>
      </c>
      <c r="D31" s="64">
        <v>2021</v>
      </c>
      <c r="E31" s="72" t="s">
        <v>224</v>
      </c>
      <c r="F31" s="72">
        <v>4</v>
      </c>
      <c r="G31" s="73" t="s">
        <v>262</v>
      </c>
      <c r="H31" s="73" t="s">
        <v>226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8"/>
      <c r="E32" s="72" t="s">
        <v>224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224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227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49" t="s">
        <v>228</v>
      </c>
      <c r="F39" s="249"/>
      <c r="G39" s="249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30">
        <v>10</v>
      </c>
      <c r="C41" s="64">
        <v>10</v>
      </c>
      <c r="D41" s="64">
        <v>2021</v>
      </c>
      <c r="E41" s="72" t="s">
        <v>229</v>
      </c>
      <c r="F41" s="72">
        <v>4</v>
      </c>
      <c r="G41" s="73" t="s">
        <v>351</v>
      </c>
      <c r="H41" s="73" t="s">
        <v>149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8"/>
      <c r="E42" s="72" t="s">
        <v>229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229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30">
        <v>10</v>
      </c>
      <c r="C46" s="64">
        <v>10</v>
      </c>
      <c r="D46" s="64">
        <v>2021</v>
      </c>
      <c r="E46" s="72" t="s">
        <v>229</v>
      </c>
      <c r="F46" s="72">
        <v>4</v>
      </c>
      <c r="G46" s="73" t="s">
        <v>351</v>
      </c>
      <c r="H46" s="73" t="s">
        <v>148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8"/>
      <c r="E47" s="72" t="s">
        <v>229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229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30">
        <v>10</v>
      </c>
      <c r="C51" s="64">
        <v>10</v>
      </c>
      <c r="D51" s="64">
        <v>2021</v>
      </c>
      <c r="E51" s="72" t="s">
        <v>229</v>
      </c>
      <c r="F51" s="72">
        <v>4</v>
      </c>
      <c r="G51" s="73" t="s">
        <v>351</v>
      </c>
      <c r="H51" s="73" t="s">
        <v>146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8"/>
      <c r="E52" s="72" t="s">
        <v>229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8" t="s">
        <v>229</v>
      </c>
      <c r="F53" s="178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8"/>
      <c r="C56" s="64"/>
      <c r="D56" s="64"/>
      <c r="E56" s="72" t="s">
        <v>229</v>
      </c>
      <c r="F56" s="72">
        <v>4</v>
      </c>
      <c r="G56" s="73"/>
      <c r="H56" s="73" t="s">
        <v>155</v>
      </c>
      <c r="I56" s="64"/>
      <c r="J56" s="64"/>
      <c r="K56" s="67"/>
    </row>
    <row r="57" spans="2:11" x14ac:dyDescent="0.25">
      <c r="B57" s="101"/>
      <c r="C57" s="64"/>
      <c r="D57" s="178"/>
      <c r="E57" s="72" t="s">
        <v>229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30">
        <v>10</v>
      </c>
      <c r="C61" s="64">
        <v>10</v>
      </c>
      <c r="D61" s="64">
        <v>2021</v>
      </c>
      <c r="E61" s="72" t="s">
        <v>229</v>
      </c>
      <c r="F61" s="72">
        <v>4</v>
      </c>
      <c r="G61" s="73" t="s">
        <v>351</v>
      </c>
      <c r="H61" s="68" t="s">
        <v>158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8"/>
      <c r="E62" s="72" t="s">
        <v>229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8" t="s">
        <v>229</v>
      </c>
      <c r="F63" s="178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227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49" t="s">
        <v>230</v>
      </c>
      <c r="F67" s="249"/>
      <c r="G67" s="249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8">
        <v>17</v>
      </c>
      <c r="C69" s="64">
        <v>11</v>
      </c>
      <c r="D69" s="64">
        <v>2019</v>
      </c>
      <c r="E69" s="72" t="s">
        <v>231</v>
      </c>
      <c r="F69" s="72">
        <v>3</v>
      </c>
      <c r="G69" s="73" t="s">
        <v>137</v>
      </c>
      <c r="H69" s="65" t="s">
        <v>232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231</v>
      </c>
      <c r="F70" s="178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231</v>
      </c>
      <c r="F71" s="178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8">
        <v>17</v>
      </c>
      <c r="C74" s="64">
        <v>11</v>
      </c>
      <c r="D74" s="64">
        <v>2019</v>
      </c>
      <c r="E74" s="72" t="s">
        <v>231</v>
      </c>
      <c r="F74" s="178">
        <v>3</v>
      </c>
      <c r="G74" s="73" t="s">
        <v>137</v>
      </c>
      <c r="H74" s="73" t="s">
        <v>152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8"/>
      <c r="C75" s="64"/>
      <c r="D75" s="64"/>
      <c r="E75" s="178" t="s">
        <v>231</v>
      </c>
      <c r="F75" s="178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231</v>
      </c>
      <c r="F76" s="178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8">
        <v>17</v>
      </c>
      <c r="C79" s="64">
        <v>11</v>
      </c>
      <c r="D79" s="64">
        <v>2019</v>
      </c>
      <c r="E79" s="72" t="s">
        <v>231</v>
      </c>
      <c r="F79" s="178">
        <v>3</v>
      </c>
      <c r="G79" s="73" t="s">
        <v>137</v>
      </c>
      <c r="H79" s="65" t="s">
        <v>148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231</v>
      </c>
      <c r="F80" s="178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231</v>
      </c>
      <c r="F81" s="178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8">
        <v>17</v>
      </c>
      <c r="C84" s="64">
        <v>11</v>
      </c>
      <c r="D84" s="64">
        <v>2019</v>
      </c>
      <c r="E84" s="72" t="s">
        <v>231</v>
      </c>
      <c r="F84" s="178">
        <v>3</v>
      </c>
      <c r="G84" s="73" t="s">
        <v>154</v>
      </c>
      <c r="H84" s="73" t="s">
        <v>153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8"/>
      <c r="C85" s="64"/>
      <c r="D85" s="64"/>
      <c r="E85" s="178" t="s">
        <v>231</v>
      </c>
      <c r="F85" s="178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231</v>
      </c>
      <c r="F86" s="178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227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261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233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127</v>
      </c>
      <c r="C6" s="61" t="s">
        <v>128</v>
      </c>
      <c r="D6" s="61" t="s">
        <v>129</v>
      </c>
      <c r="E6" s="61" t="s">
        <v>222</v>
      </c>
      <c r="F6" s="61" t="s">
        <v>131</v>
      </c>
      <c r="G6" s="61" t="s">
        <v>132</v>
      </c>
      <c r="H6" s="61" t="s">
        <v>133</v>
      </c>
      <c r="I6" s="61" t="s">
        <v>135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234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231</v>
      </c>
      <c r="F9" s="72">
        <v>5</v>
      </c>
      <c r="G9" s="65" t="s">
        <v>235</v>
      </c>
      <c r="H9" s="73" t="s">
        <v>147</v>
      </c>
      <c r="I9" s="64">
        <v>1272</v>
      </c>
      <c r="J9" s="64">
        <v>7</v>
      </c>
      <c r="K9" s="67">
        <f>I9/J9</f>
        <v>181.71428571428572</v>
      </c>
    </row>
    <row r="10" spans="2:11" x14ac:dyDescent="0.25">
      <c r="B10" s="101"/>
      <c r="C10" s="64"/>
      <c r="D10" s="55"/>
      <c r="E10" s="72" t="s">
        <v>231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231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1272</v>
      </c>
      <c r="J12" s="82">
        <f>SUM(J9:J11)</f>
        <v>7</v>
      </c>
      <c r="K12" s="67">
        <f>I12/J12</f>
        <v>181.71428571428572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81">
        <v>17</v>
      </c>
      <c r="C14" s="64">
        <v>11</v>
      </c>
      <c r="D14" s="64">
        <v>2019</v>
      </c>
      <c r="E14" s="181" t="s">
        <v>231</v>
      </c>
      <c r="F14" s="181">
        <v>5</v>
      </c>
      <c r="G14" s="65" t="s">
        <v>235</v>
      </c>
      <c r="H14" s="73" t="s">
        <v>143</v>
      </c>
      <c r="I14" s="64">
        <v>1393</v>
      </c>
      <c r="J14" s="64">
        <v>7</v>
      </c>
      <c r="K14" s="67">
        <f>I14/J14</f>
        <v>199</v>
      </c>
    </row>
    <row r="15" spans="2:11" x14ac:dyDescent="0.25">
      <c r="B15" s="101"/>
      <c r="C15" s="64"/>
      <c r="D15" s="55"/>
      <c r="E15" s="72" t="s">
        <v>231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231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1393</v>
      </c>
      <c r="J17" s="82">
        <f>SUM(J14:J16)</f>
        <v>7</v>
      </c>
      <c r="K17" s="67">
        <f>I17/J17</f>
        <v>199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81">
        <v>17</v>
      </c>
      <c r="C19" s="64">
        <v>11</v>
      </c>
      <c r="D19" s="64">
        <v>2019</v>
      </c>
      <c r="E19" s="181" t="s">
        <v>231</v>
      </c>
      <c r="F19" s="181">
        <v>5</v>
      </c>
      <c r="G19" s="65" t="s">
        <v>235</v>
      </c>
      <c r="H19" s="73" t="s">
        <v>144</v>
      </c>
      <c r="I19" s="64">
        <v>553</v>
      </c>
      <c r="J19" s="64">
        <v>3</v>
      </c>
      <c r="K19" s="67">
        <f>I19/J19</f>
        <v>184.33333333333334</v>
      </c>
    </row>
    <row r="20" spans="2:11" x14ac:dyDescent="0.25">
      <c r="B20" s="101"/>
      <c r="C20" s="64"/>
      <c r="D20" s="55"/>
      <c r="E20" s="72" t="s">
        <v>231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231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553</v>
      </c>
      <c r="J22" s="82">
        <f>SUM(J19:J21)</f>
        <v>3</v>
      </c>
      <c r="K22" s="67">
        <f>I22/J22</f>
        <v>184.33333333333334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81">
        <v>17</v>
      </c>
      <c r="C24" s="64">
        <v>11</v>
      </c>
      <c r="D24" s="64">
        <v>2019</v>
      </c>
      <c r="E24" s="181" t="s">
        <v>231</v>
      </c>
      <c r="F24" s="181">
        <v>5</v>
      </c>
      <c r="G24" s="65" t="s">
        <v>235</v>
      </c>
      <c r="H24" s="73" t="s">
        <v>151</v>
      </c>
      <c r="I24" s="64">
        <v>1273</v>
      </c>
      <c r="J24" s="64">
        <v>7</v>
      </c>
      <c r="K24" s="67">
        <f>I24/J24</f>
        <v>181.85714285714286</v>
      </c>
    </row>
    <row r="25" spans="2:11" x14ac:dyDescent="0.25">
      <c r="B25" s="101"/>
      <c r="C25" s="64"/>
      <c r="D25" s="55"/>
      <c r="E25" s="72" t="s">
        <v>231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231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1273</v>
      </c>
      <c r="J27" s="82">
        <f>SUM(J24:J26)</f>
        <v>7</v>
      </c>
      <c r="K27" s="67">
        <f>I27/J27</f>
        <v>181.85714285714286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81">
        <v>17</v>
      </c>
      <c r="C29" s="64">
        <v>11</v>
      </c>
      <c r="D29" s="64">
        <v>2019</v>
      </c>
      <c r="E29" s="181" t="s">
        <v>231</v>
      </c>
      <c r="F29" s="181">
        <v>5</v>
      </c>
      <c r="G29" s="65" t="s">
        <v>235</v>
      </c>
      <c r="H29" s="73" t="s">
        <v>159</v>
      </c>
      <c r="I29" s="64">
        <v>1381</v>
      </c>
      <c r="J29" s="64">
        <v>7</v>
      </c>
      <c r="K29" s="182">
        <f>I29/J29</f>
        <v>197.28571428571428</v>
      </c>
    </row>
    <row r="30" spans="2:11" x14ac:dyDescent="0.25">
      <c r="B30" s="101"/>
      <c r="C30" s="64"/>
      <c r="D30" s="72"/>
      <c r="E30" s="72" t="s">
        <v>231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231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1381</v>
      </c>
      <c r="J32" s="82">
        <f>SUM(J29:J31)</f>
        <v>7</v>
      </c>
      <c r="K32" s="67">
        <f>I32/J32</f>
        <v>197.28571428571428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81">
        <v>17</v>
      </c>
      <c r="C34" s="64">
        <v>11</v>
      </c>
      <c r="D34" s="64">
        <v>2019</v>
      </c>
      <c r="E34" s="181" t="s">
        <v>231</v>
      </c>
      <c r="F34" s="181">
        <v>5</v>
      </c>
      <c r="G34" s="65" t="s">
        <v>235</v>
      </c>
      <c r="H34" s="73" t="s">
        <v>145</v>
      </c>
      <c r="I34" s="103">
        <v>681</v>
      </c>
      <c r="J34" s="103">
        <v>4</v>
      </c>
      <c r="K34" s="67">
        <f>I34/J34</f>
        <v>170.25</v>
      </c>
    </row>
    <row r="35" spans="2:11" x14ac:dyDescent="0.25">
      <c r="B35" s="101"/>
      <c r="C35" s="64"/>
      <c r="D35" s="72"/>
      <c r="E35" s="72" t="s">
        <v>231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231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681</v>
      </c>
      <c r="J37" s="82">
        <f>SUM(J34:J36)</f>
        <v>4</v>
      </c>
      <c r="K37" s="67">
        <f>I37/J37</f>
        <v>170.25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227</v>
      </c>
      <c r="I39" s="104">
        <f>I12+I17+I22+I27+I32+I37</f>
        <v>6553</v>
      </c>
      <c r="J39" s="105">
        <f>J12+J17+J22+J27+J32+J37</f>
        <v>35</v>
      </c>
      <c r="K39" s="106">
        <f>I39/J39</f>
        <v>187.22857142857143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234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81">
        <v>17</v>
      </c>
      <c r="C42" s="64">
        <v>11</v>
      </c>
      <c r="D42" s="64">
        <v>2019</v>
      </c>
      <c r="E42" s="181" t="s">
        <v>231</v>
      </c>
      <c r="F42" s="181">
        <v>5</v>
      </c>
      <c r="G42" s="65" t="s">
        <v>235</v>
      </c>
      <c r="H42" s="73" t="s">
        <v>140</v>
      </c>
      <c r="I42" s="64">
        <v>825</v>
      </c>
      <c r="J42" s="64">
        <v>5</v>
      </c>
      <c r="K42" s="67">
        <f>I42/J42</f>
        <v>165</v>
      </c>
    </row>
    <row r="43" spans="2:11" x14ac:dyDescent="0.25">
      <c r="B43" s="101"/>
      <c r="C43" s="64"/>
      <c r="D43" s="55"/>
      <c r="E43" s="72"/>
      <c r="F43" s="72"/>
      <c r="G43" s="73"/>
      <c r="H43" s="73"/>
      <c r="I43" s="64"/>
      <c r="J43" s="64"/>
      <c r="K43" s="67"/>
    </row>
    <row r="44" spans="2:11" x14ac:dyDescent="0.25">
      <c r="B44" s="72"/>
      <c r="C44" s="64"/>
      <c r="D44" s="64"/>
      <c r="E44" s="72"/>
      <c r="F44" s="72"/>
      <c r="G44" s="65"/>
      <c r="H44" s="73"/>
      <c r="I44" s="82">
        <f>SUM(I42:I43)</f>
        <v>825</v>
      </c>
      <c r="J44" s="82">
        <f>SUM(J42:J43)</f>
        <v>5</v>
      </c>
      <c r="K44" s="67">
        <f>I44/J44</f>
        <v>165</v>
      </c>
    </row>
    <row r="45" spans="2:11" x14ac:dyDescent="0.25">
      <c r="B45" s="72"/>
      <c r="C45" s="64"/>
      <c r="D45" s="64"/>
      <c r="E45" s="72"/>
      <c r="F45" s="72"/>
      <c r="G45" s="65"/>
      <c r="H45" s="73"/>
      <c r="I45" s="64"/>
      <c r="J45" s="64"/>
      <c r="K45" s="67"/>
    </row>
    <row r="46" spans="2:11" x14ac:dyDescent="0.25">
      <c r="B46" s="181">
        <v>17</v>
      </c>
      <c r="C46" s="64">
        <v>11</v>
      </c>
      <c r="D46" s="64">
        <v>2019</v>
      </c>
      <c r="E46" s="181" t="s">
        <v>231</v>
      </c>
      <c r="F46" s="181">
        <v>5</v>
      </c>
      <c r="G46" s="65" t="s">
        <v>235</v>
      </c>
      <c r="H46" s="73" t="s">
        <v>141</v>
      </c>
      <c r="I46" s="64">
        <v>1354</v>
      </c>
      <c r="J46" s="64">
        <v>7</v>
      </c>
      <c r="K46" s="67">
        <f>I46/J46</f>
        <v>193.42857142857142</v>
      </c>
    </row>
    <row r="47" spans="2:11" x14ac:dyDescent="0.25">
      <c r="B47" s="101"/>
      <c r="C47" s="64"/>
      <c r="D47" s="55"/>
      <c r="E47" s="72"/>
      <c r="F47" s="72"/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/>
      <c r="F48" s="72"/>
      <c r="G48" s="73"/>
      <c r="H48" s="73"/>
      <c r="I48" s="64"/>
      <c r="J48" s="64"/>
      <c r="K48" s="67"/>
    </row>
    <row r="49" spans="2:11" x14ac:dyDescent="0.25">
      <c r="B49" s="72"/>
      <c r="C49" s="64"/>
      <c r="D49" s="64"/>
      <c r="E49" s="72"/>
      <c r="F49" s="72"/>
      <c r="G49" s="65"/>
      <c r="H49" s="73"/>
      <c r="I49" s="82">
        <f>SUM(I46:I48)</f>
        <v>1354</v>
      </c>
      <c r="J49" s="82">
        <f>SUM(J46:J48)</f>
        <v>7</v>
      </c>
      <c r="K49" s="67">
        <f>I49/J49</f>
        <v>193.42857142857142</v>
      </c>
    </row>
    <row r="50" spans="2:11" x14ac:dyDescent="0.25">
      <c r="B50" s="72"/>
      <c r="C50" s="64"/>
      <c r="D50" s="64"/>
      <c r="E50" s="72"/>
      <c r="F50" s="72"/>
      <c r="G50" s="65"/>
      <c r="H50" s="73"/>
      <c r="I50" s="64"/>
      <c r="J50" s="64"/>
      <c r="K50" s="67"/>
    </row>
    <row r="51" spans="2:11" x14ac:dyDescent="0.25">
      <c r="B51" s="181">
        <v>17</v>
      </c>
      <c r="C51" s="64">
        <v>11</v>
      </c>
      <c r="D51" s="64">
        <v>2019</v>
      </c>
      <c r="E51" s="181" t="s">
        <v>231</v>
      </c>
      <c r="F51" s="181">
        <v>5</v>
      </c>
      <c r="G51" s="65" t="s">
        <v>235</v>
      </c>
      <c r="H51" s="73" t="s">
        <v>161</v>
      </c>
      <c r="I51" s="64">
        <v>641</v>
      </c>
      <c r="J51" s="64">
        <v>4</v>
      </c>
      <c r="K51" s="67">
        <f>I51/J51</f>
        <v>160.25</v>
      </c>
    </row>
    <row r="52" spans="2:11" x14ac:dyDescent="0.25">
      <c r="B52" s="101"/>
      <c r="C52" s="64"/>
      <c r="D52" s="55"/>
      <c r="E52" s="72"/>
      <c r="F52" s="72"/>
      <c r="G52" s="73"/>
      <c r="H52" s="73"/>
      <c r="I52" s="64"/>
      <c r="J52" s="64"/>
      <c r="K52" s="67"/>
    </row>
    <row r="53" spans="2:11" x14ac:dyDescent="0.25">
      <c r="B53" s="72"/>
      <c r="C53" s="64"/>
      <c r="D53" s="64"/>
      <c r="E53" s="72"/>
      <c r="F53" s="72"/>
      <c r="G53" s="65"/>
      <c r="H53" s="73"/>
      <c r="I53" s="82">
        <f>SUM(I51:I51)</f>
        <v>641</v>
      </c>
      <c r="J53" s="82">
        <f>SUM(J51:J51)</f>
        <v>4</v>
      </c>
      <c r="K53" s="67">
        <f>I53/J53</f>
        <v>160.25</v>
      </c>
    </row>
    <row r="54" spans="2:11" x14ac:dyDescent="0.25">
      <c r="B54" s="72"/>
      <c r="C54" s="64"/>
      <c r="D54" s="64"/>
      <c r="E54" s="72"/>
      <c r="F54" s="72"/>
      <c r="G54" s="65"/>
      <c r="H54" s="73"/>
      <c r="I54" s="64"/>
      <c r="J54" s="64"/>
      <c r="K54" s="67"/>
    </row>
    <row r="55" spans="2:11" x14ac:dyDescent="0.25">
      <c r="B55" s="181">
        <v>17</v>
      </c>
      <c r="C55" s="64">
        <v>11</v>
      </c>
      <c r="D55" s="64">
        <v>2019</v>
      </c>
      <c r="E55" s="181" t="s">
        <v>231</v>
      </c>
      <c r="F55" s="181">
        <v>5</v>
      </c>
      <c r="G55" s="65" t="s">
        <v>235</v>
      </c>
      <c r="H55" s="73" t="s">
        <v>150</v>
      </c>
      <c r="I55" s="64">
        <v>792</v>
      </c>
      <c r="J55" s="64">
        <v>5</v>
      </c>
      <c r="K55" s="67">
        <f>I55/J55</f>
        <v>158.4</v>
      </c>
    </row>
    <row r="56" spans="2:11" x14ac:dyDescent="0.25">
      <c r="B56" s="101"/>
      <c r="C56" s="64"/>
      <c r="D56" s="55"/>
      <c r="E56" s="72"/>
      <c r="F56" s="72"/>
      <c r="G56" s="73"/>
      <c r="H56" s="80"/>
      <c r="I56" s="64"/>
      <c r="J56" s="64"/>
      <c r="K56" s="67"/>
    </row>
    <row r="57" spans="2:11" x14ac:dyDescent="0.25">
      <c r="B57" s="64"/>
      <c r="C57" s="64"/>
      <c r="D57" s="64"/>
      <c r="E57" s="72"/>
      <c r="F57" s="72"/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81"/>
      <c r="F58" s="80"/>
      <c r="G58" s="65"/>
      <c r="H58" s="80"/>
      <c r="I58" s="82">
        <f>SUM(I55:I57)</f>
        <v>792</v>
      </c>
      <c r="J58" s="82">
        <f>SUM(J55:J57)</f>
        <v>5</v>
      </c>
      <c r="K58" s="67">
        <f>I58/J58</f>
        <v>158.4</v>
      </c>
    </row>
    <row r="59" spans="2:11" x14ac:dyDescent="0.25">
      <c r="B59" s="65"/>
      <c r="C59" s="65"/>
      <c r="D59" s="65"/>
      <c r="E59" s="81"/>
      <c r="F59" s="80"/>
      <c r="G59" s="65"/>
      <c r="H59" s="80"/>
      <c r="I59" s="64"/>
      <c r="J59" s="64"/>
      <c r="K59" s="64"/>
    </row>
    <row r="60" spans="2:11" x14ac:dyDescent="0.25">
      <c r="B60" s="65"/>
      <c r="C60" s="65"/>
      <c r="D60" s="65"/>
      <c r="E60" s="81"/>
      <c r="F60" s="80"/>
      <c r="G60" s="65"/>
      <c r="H60" s="80"/>
      <c r="I60" s="64"/>
      <c r="J60" s="64"/>
      <c r="K60" s="64"/>
    </row>
    <row r="61" spans="2:11" x14ac:dyDescent="0.25">
      <c r="B61" s="181">
        <v>17</v>
      </c>
      <c r="C61" s="64">
        <v>11</v>
      </c>
      <c r="D61" s="64">
        <v>2019</v>
      </c>
      <c r="E61" s="181" t="s">
        <v>231</v>
      </c>
      <c r="F61" s="181">
        <v>5</v>
      </c>
      <c r="G61" s="65" t="s">
        <v>235</v>
      </c>
      <c r="H61" s="73" t="s">
        <v>160</v>
      </c>
      <c r="I61" s="64">
        <v>1165</v>
      </c>
      <c r="J61" s="64">
        <v>7</v>
      </c>
      <c r="K61" s="67">
        <f>I61/J61</f>
        <v>166.42857142857142</v>
      </c>
    </row>
    <row r="62" spans="2:11" x14ac:dyDescent="0.25">
      <c r="B62" s="101"/>
      <c r="C62" s="64"/>
      <c r="D62" s="55"/>
      <c r="E62" s="72"/>
      <c r="F62" s="72"/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72"/>
      <c r="F63" s="72"/>
      <c r="G63" s="73"/>
      <c r="H63" s="80"/>
      <c r="I63" s="64"/>
      <c r="J63" s="64"/>
      <c r="K63" s="67"/>
    </row>
    <row r="64" spans="2:11" x14ac:dyDescent="0.25">
      <c r="B64" s="65"/>
      <c r="C64" s="65"/>
      <c r="D64" s="65"/>
      <c r="E64" s="81"/>
      <c r="F64" s="80"/>
      <c r="G64" s="65"/>
      <c r="H64" s="80"/>
      <c r="I64" s="82">
        <f>SUM(I61:I63)</f>
        <v>1165</v>
      </c>
      <c r="J64" s="82">
        <f>SUM(J61:J63)</f>
        <v>7</v>
      </c>
      <c r="K64" s="67">
        <f>I64/J64</f>
        <v>166.42857142857142</v>
      </c>
    </row>
    <row r="65" spans="2:11" x14ac:dyDescent="0.25">
      <c r="B65" s="65"/>
      <c r="C65" s="65"/>
      <c r="D65" s="65"/>
      <c r="E65" s="81"/>
      <c r="F65" s="80"/>
      <c r="G65" s="65"/>
      <c r="H65" s="80"/>
      <c r="I65" s="64"/>
      <c r="J65" s="64"/>
      <c r="K65" s="64"/>
    </row>
    <row r="66" spans="2:11" x14ac:dyDescent="0.25">
      <c r="B66" s="181">
        <v>17</v>
      </c>
      <c r="C66" s="64">
        <v>11</v>
      </c>
      <c r="D66" s="64">
        <v>2019</v>
      </c>
      <c r="E66" s="181" t="s">
        <v>231</v>
      </c>
      <c r="F66" s="181">
        <v>5</v>
      </c>
      <c r="G66" s="65" t="s">
        <v>235</v>
      </c>
      <c r="H66" s="73" t="s">
        <v>163</v>
      </c>
      <c r="I66" s="64">
        <v>1288</v>
      </c>
      <c r="J66" s="64">
        <v>7</v>
      </c>
      <c r="K66" s="67">
        <f>I66/J66</f>
        <v>184</v>
      </c>
    </row>
    <row r="67" spans="2:11" x14ac:dyDescent="0.25">
      <c r="B67" s="101"/>
      <c r="C67" s="64"/>
      <c r="D67" s="55"/>
      <c r="E67" s="72"/>
      <c r="F67" s="72"/>
      <c r="G67" s="73"/>
      <c r="H67" s="80"/>
      <c r="I67" s="64"/>
      <c r="J67" s="64"/>
      <c r="K67" s="67"/>
    </row>
    <row r="68" spans="2:11" x14ac:dyDescent="0.25">
      <c r="B68" s="64"/>
      <c r="C68" s="64"/>
      <c r="D68" s="64"/>
      <c r="E68" s="72"/>
      <c r="F68" s="72"/>
      <c r="G68" s="73"/>
      <c r="H68" s="80"/>
      <c r="I68" s="64"/>
      <c r="J68" s="64"/>
      <c r="K68" s="67"/>
    </row>
    <row r="69" spans="2:11" x14ac:dyDescent="0.25">
      <c r="B69" s="55"/>
      <c r="C69" s="53"/>
      <c r="D69" s="53"/>
      <c r="E69" s="33"/>
      <c r="F69" s="55"/>
      <c r="H69" s="80"/>
      <c r="I69" s="82">
        <f>SUM(I66:I68)</f>
        <v>1288</v>
      </c>
      <c r="J69" s="82">
        <f>SUM(J66:J68)</f>
        <v>7</v>
      </c>
      <c r="K69" s="67">
        <f>I69/J69</f>
        <v>184</v>
      </c>
    </row>
    <row r="70" spans="2:11" x14ac:dyDescent="0.25">
      <c r="B70" s="55"/>
      <c r="C70" s="53"/>
      <c r="D70" s="53"/>
      <c r="E70" s="33"/>
      <c r="F70" s="55"/>
      <c r="H70" s="80"/>
      <c r="I70" s="103"/>
      <c r="J70" s="103"/>
      <c r="K70" s="67"/>
    </row>
    <row r="71" spans="2:11" x14ac:dyDescent="0.25">
      <c r="B71" s="55"/>
      <c r="C71" s="53"/>
      <c r="D71" s="53"/>
      <c r="E71" s="33"/>
      <c r="F71" s="55"/>
      <c r="H71" s="181" t="s">
        <v>227</v>
      </c>
      <c r="I71" s="104">
        <f>I42+I46+I51+I55+I61+I66</f>
        <v>6065</v>
      </c>
      <c r="J71" s="105">
        <f>J42+J46+J51+J55+J61+J66</f>
        <v>35</v>
      </c>
      <c r="K71" s="106">
        <f>I71/J71</f>
        <v>173.28571428571428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ht="15.75" x14ac:dyDescent="0.25">
      <c r="B73" s="55"/>
      <c r="C73" s="53"/>
      <c r="D73" s="53"/>
      <c r="E73" s="33"/>
      <c r="F73" s="55"/>
      <c r="G73" s="108" t="s">
        <v>271</v>
      </c>
      <c r="H73" s="80"/>
      <c r="I73" s="103"/>
      <c r="J73" s="103"/>
      <c r="K73" s="67"/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x14ac:dyDescent="0.25">
      <c r="B75" s="181">
        <v>17</v>
      </c>
      <c r="C75" s="64">
        <v>11</v>
      </c>
      <c r="D75" s="64">
        <v>2019</v>
      </c>
      <c r="E75" s="181" t="s">
        <v>272</v>
      </c>
      <c r="F75" s="181">
        <v>5</v>
      </c>
      <c r="G75" s="65" t="s">
        <v>236</v>
      </c>
      <c r="H75" s="65" t="s">
        <v>162</v>
      </c>
      <c r="I75" s="64">
        <v>732</v>
      </c>
      <c r="J75" s="64">
        <v>5</v>
      </c>
      <c r="K75" s="67">
        <f>I75/J75</f>
        <v>146.4</v>
      </c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55"/>
      <c r="C77" s="53"/>
      <c r="D77" s="53"/>
      <c r="E77" s="33"/>
      <c r="F77" s="55"/>
      <c r="H77" s="80"/>
      <c r="I77" s="103"/>
      <c r="J77" s="103"/>
      <c r="K77" s="67"/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181">
        <v>17</v>
      </c>
      <c r="C79" s="64">
        <v>11</v>
      </c>
      <c r="D79" s="64">
        <v>2019</v>
      </c>
      <c r="E79" s="181" t="s">
        <v>272</v>
      </c>
      <c r="F79" s="181">
        <v>5</v>
      </c>
      <c r="G79" s="65" t="s">
        <v>236</v>
      </c>
      <c r="H79" s="65" t="s">
        <v>270</v>
      </c>
      <c r="I79" s="103">
        <v>614</v>
      </c>
      <c r="J79" s="103">
        <v>5</v>
      </c>
      <c r="K79" s="67">
        <f>I79/J79</f>
        <v>122.8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55"/>
      <c r="C81" s="53"/>
      <c r="D81" s="53"/>
      <c r="E81" s="33"/>
      <c r="F81" s="55"/>
      <c r="H81" s="80"/>
      <c r="I81" s="103"/>
      <c r="J81" s="103"/>
      <c r="K81" s="67"/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181">
        <v>17</v>
      </c>
      <c r="C83" s="64">
        <v>11</v>
      </c>
      <c r="D83" s="64">
        <v>2019</v>
      </c>
      <c r="E83" s="181" t="s">
        <v>272</v>
      </c>
      <c r="F83" s="181">
        <v>5</v>
      </c>
      <c r="G83" s="65" t="s">
        <v>236</v>
      </c>
      <c r="H83" s="65" t="s">
        <v>244</v>
      </c>
      <c r="I83" s="103">
        <v>796</v>
      </c>
      <c r="J83" s="103">
        <v>5</v>
      </c>
      <c r="K83" s="67">
        <f>I83/J83</f>
        <v>159.19999999999999</v>
      </c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181">
        <v>17</v>
      </c>
      <c r="C87" s="64">
        <v>11</v>
      </c>
      <c r="D87" s="64">
        <v>2019</v>
      </c>
      <c r="E87" s="181" t="s">
        <v>272</v>
      </c>
      <c r="F87" s="181">
        <v>5</v>
      </c>
      <c r="G87" s="65" t="s">
        <v>236</v>
      </c>
      <c r="H87" s="65" t="s">
        <v>269</v>
      </c>
      <c r="I87" s="103">
        <v>732</v>
      </c>
      <c r="J87" s="103">
        <v>5</v>
      </c>
      <c r="K87" s="67">
        <f>I87/J87</f>
        <v>146.4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103"/>
      <c r="J89" s="103"/>
      <c r="K89" s="67"/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181">
        <v>17</v>
      </c>
      <c r="C91" s="64">
        <v>11</v>
      </c>
      <c r="D91" s="64">
        <v>2019</v>
      </c>
      <c r="E91" s="181" t="s">
        <v>272</v>
      </c>
      <c r="F91" s="181">
        <v>5</v>
      </c>
      <c r="G91" s="65" t="s">
        <v>236</v>
      </c>
      <c r="H91" s="65" t="s">
        <v>268</v>
      </c>
      <c r="I91" s="103">
        <v>753</v>
      </c>
      <c r="J91" s="103">
        <v>5</v>
      </c>
      <c r="K91" s="67">
        <f>I91/J91</f>
        <v>150.6</v>
      </c>
    </row>
    <row r="92" spans="2:11" x14ac:dyDescent="0.25">
      <c r="B92" s="55"/>
      <c r="C92" s="53"/>
      <c r="D92" s="53"/>
      <c r="E92" s="33"/>
      <c r="F92" s="55"/>
      <c r="H92" s="80"/>
      <c r="I92" s="103"/>
      <c r="J92" s="103"/>
      <c r="K92" s="67"/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181" t="s">
        <v>227</v>
      </c>
      <c r="I94" s="104">
        <f>I75+I79+I83+I87+I91</f>
        <v>3627</v>
      </c>
      <c r="J94" s="105">
        <f>J75+J79+J83+J87+J91</f>
        <v>25</v>
      </c>
      <c r="K94" s="106">
        <f>I94/J94</f>
        <v>145.08000000000001</v>
      </c>
    </row>
    <row r="95" spans="2:11" x14ac:dyDescent="0.25">
      <c r="B95" s="181"/>
      <c r="C95" s="64"/>
      <c r="D95" s="64"/>
      <c r="E95" s="181"/>
      <c r="F95" s="181"/>
      <c r="G95" s="65"/>
      <c r="H95" s="80"/>
      <c r="I95" s="103"/>
      <c r="J95" s="103"/>
      <c r="K95" s="67"/>
    </row>
    <row r="96" spans="2:11" x14ac:dyDescent="0.25">
      <c r="B96" s="55"/>
      <c r="C96" s="53"/>
      <c r="D96" s="53"/>
      <c r="E96" s="33"/>
      <c r="F96" s="55"/>
      <c r="H96" s="80"/>
      <c r="I96" s="103"/>
      <c r="J96" s="103"/>
      <c r="K96" s="67"/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H98" s="80"/>
      <c r="I98" s="64"/>
      <c r="J98" s="64"/>
      <c r="K98" s="64"/>
    </row>
    <row r="99" spans="2:11" x14ac:dyDescent="0.25">
      <c r="H99" s="72" t="s">
        <v>273</v>
      </c>
      <c r="I99" s="104">
        <f>I39+I71+I94</f>
        <v>16245</v>
      </c>
      <c r="J99" s="105">
        <f>J39+J71+J94</f>
        <v>95</v>
      </c>
      <c r="K99" s="106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2021-11-08T13:58:53Z</dcterms:modified>
</cp:coreProperties>
</file>