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 activeTab="1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H110" i="2" l="1"/>
  <c r="AB120" i="1"/>
  <c r="AA120" i="1"/>
  <c r="AA119" i="1"/>
  <c r="AA121" i="1" s="1"/>
  <c r="AB114" i="1"/>
  <c r="AA114" i="1"/>
  <c r="AA113" i="1"/>
  <c r="AA115" i="1" s="1"/>
  <c r="AB111" i="1"/>
  <c r="AA111" i="1"/>
  <c r="AA110" i="1"/>
  <c r="AA112" i="1" s="1"/>
  <c r="AB108" i="1"/>
  <c r="AA108" i="1"/>
  <c r="AA107" i="1"/>
  <c r="AA109" i="1" s="1"/>
  <c r="AB105" i="1"/>
  <c r="AA105" i="1"/>
  <c r="AA104" i="1"/>
  <c r="AA106" i="1" s="1"/>
  <c r="AB102" i="1"/>
  <c r="AA102" i="1"/>
  <c r="AA101" i="1"/>
  <c r="AA103" i="1" s="1"/>
  <c r="AB99" i="1"/>
  <c r="AA99" i="1"/>
  <c r="AA98" i="1"/>
  <c r="AA100" i="1" s="1"/>
  <c r="AB96" i="1"/>
  <c r="AA96" i="1"/>
  <c r="AA95" i="1"/>
  <c r="AA97" i="1" s="1"/>
  <c r="AB90" i="1"/>
  <c r="AA90" i="1"/>
  <c r="AA89" i="1"/>
  <c r="AA91" i="1" s="1"/>
  <c r="AB87" i="1"/>
  <c r="AA87" i="1"/>
  <c r="AA86" i="1"/>
  <c r="AA88" i="1" s="1"/>
  <c r="AB78" i="1"/>
  <c r="AA78" i="1"/>
  <c r="AA77" i="1"/>
  <c r="AA79" i="1" s="1"/>
  <c r="AB75" i="1"/>
  <c r="AA75" i="1"/>
  <c r="AA74" i="1"/>
  <c r="AA76" i="1" s="1"/>
  <c r="AB72" i="1"/>
  <c r="AA72" i="1"/>
  <c r="AA71" i="1"/>
  <c r="AA73" i="1" s="1"/>
  <c r="AB69" i="1"/>
  <c r="AA69" i="1"/>
  <c r="AA68" i="1"/>
  <c r="AA70" i="1" s="1"/>
  <c r="AB66" i="1"/>
  <c r="AA66" i="1"/>
  <c r="AA65" i="1"/>
  <c r="AA67" i="1" s="1"/>
  <c r="AB63" i="1"/>
  <c r="AA63" i="1"/>
  <c r="AA62" i="1"/>
  <c r="AA64" i="1" s="1"/>
  <c r="AB60" i="1"/>
  <c r="AA60" i="1"/>
  <c r="AA59" i="1"/>
  <c r="AA61" i="1" s="1"/>
  <c r="AB57" i="1"/>
  <c r="AA57" i="1"/>
  <c r="AA56" i="1"/>
  <c r="AA58" i="1" s="1"/>
  <c r="AB54" i="1"/>
  <c r="AA54" i="1"/>
  <c r="AA53" i="1"/>
  <c r="AA55" i="1" s="1"/>
  <c r="AB51" i="1"/>
  <c r="AA51" i="1"/>
  <c r="AA50" i="1"/>
  <c r="AA52" i="1" s="1"/>
  <c r="AB45" i="1"/>
  <c r="AA45" i="1"/>
  <c r="AA44" i="1"/>
  <c r="AA46" i="1" s="1"/>
  <c r="AB42" i="1"/>
  <c r="AA42" i="1"/>
  <c r="AA41" i="1"/>
  <c r="AA43" i="1" s="1"/>
  <c r="AB36" i="1"/>
  <c r="AA36" i="1"/>
  <c r="AA35" i="1"/>
  <c r="AA37" i="1" s="1"/>
  <c r="AB33" i="1"/>
  <c r="AA33" i="1"/>
  <c r="AA32" i="1"/>
  <c r="AA34" i="1" s="1"/>
  <c r="AB30" i="1"/>
  <c r="AA30" i="1"/>
  <c r="AA29" i="1"/>
  <c r="AA31" i="1" s="1"/>
  <c r="AB21" i="1"/>
  <c r="AA21" i="1"/>
  <c r="AA20" i="1"/>
  <c r="AA22" i="1" s="1"/>
  <c r="AB18" i="1"/>
  <c r="AA18" i="1"/>
  <c r="AA17" i="1"/>
  <c r="AA19" i="1" s="1"/>
  <c r="AB15" i="1"/>
  <c r="AA15" i="1"/>
  <c r="AA14" i="1"/>
  <c r="AA16" i="1" s="1"/>
  <c r="AB12" i="1"/>
  <c r="AA12" i="1"/>
  <c r="AA11" i="1"/>
  <c r="AA129" i="1"/>
  <c r="AA126" i="1"/>
  <c r="AA125" i="1"/>
  <c r="Z129" i="1"/>
  <c r="Z126" i="1"/>
  <c r="Z127" i="1" s="1"/>
  <c r="Z125" i="1"/>
  <c r="Z16" i="1"/>
  <c r="K110" i="2"/>
  <c r="L109" i="2"/>
  <c r="J110" i="2"/>
  <c r="X129" i="1" l="1"/>
  <c r="X126" i="1"/>
  <c r="X127" i="1" s="1"/>
  <c r="X125" i="1"/>
  <c r="X112" i="1"/>
  <c r="X79" i="1"/>
  <c r="X70" i="1"/>
  <c r="X58" i="1"/>
  <c r="X46" i="1"/>
  <c r="X43" i="1"/>
  <c r="X31" i="1"/>
  <c r="L95" i="2"/>
  <c r="L94" i="2"/>
  <c r="L93" i="2"/>
  <c r="L92" i="2"/>
  <c r="L91" i="2"/>
  <c r="L90" i="2"/>
  <c r="L89" i="2"/>
  <c r="J25" i="4" l="1"/>
  <c r="J28" i="4"/>
  <c r="J26" i="4"/>
  <c r="B30" i="4"/>
  <c r="I30" i="4"/>
  <c r="G30" i="4"/>
  <c r="F30" i="4"/>
  <c r="E30" i="4"/>
  <c r="D30" i="4"/>
  <c r="C30" i="4"/>
  <c r="J51" i="3"/>
  <c r="J43" i="3"/>
  <c r="Y129" i="1"/>
  <c r="Y126" i="1"/>
  <c r="Y127" i="1" s="1"/>
  <c r="Y125" i="1"/>
  <c r="Y115" i="1"/>
  <c r="Y112" i="1"/>
  <c r="Y100" i="1"/>
  <c r="Y97" i="1"/>
  <c r="Y88" i="1"/>
  <c r="Y70" i="1"/>
  <c r="Y67" i="1"/>
  <c r="Y61" i="1"/>
  <c r="Y58" i="1"/>
  <c r="Y55" i="1"/>
  <c r="Y46" i="1"/>
  <c r="Y43" i="1"/>
  <c r="Y31" i="1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T129" i="1" l="1"/>
  <c r="U129" i="1"/>
  <c r="V129" i="1"/>
  <c r="W129" i="1"/>
  <c r="W126" i="1"/>
  <c r="W127" i="1" s="1"/>
  <c r="V126" i="1"/>
  <c r="V127" i="1" s="1"/>
  <c r="U126" i="1"/>
  <c r="U127" i="1" s="1"/>
  <c r="T126" i="1"/>
  <c r="T127" i="1" s="1"/>
  <c r="W125" i="1"/>
  <c r="V125" i="1"/>
  <c r="U125" i="1"/>
  <c r="T125" i="1"/>
  <c r="W115" i="1"/>
  <c r="W91" i="1"/>
  <c r="W61" i="1"/>
  <c r="W58" i="1"/>
  <c r="V67" i="1"/>
  <c r="V13" i="1"/>
  <c r="U73" i="1"/>
  <c r="U70" i="1"/>
  <c r="U55" i="1"/>
  <c r="U43" i="1"/>
  <c r="T106" i="1"/>
  <c r="T31" i="1"/>
  <c r="L88" i="2"/>
  <c r="L87" i="2"/>
  <c r="L86" i="2"/>
  <c r="L85" i="2"/>
  <c r="L84" i="2"/>
  <c r="L83" i="2"/>
  <c r="L82" i="2"/>
  <c r="L81" i="2"/>
  <c r="L80" i="2"/>
  <c r="L79" i="2"/>
  <c r="L78" i="2"/>
  <c r="L77" i="2"/>
  <c r="P127" i="1" l="1"/>
  <c r="O127" i="1"/>
  <c r="L127" i="1"/>
  <c r="K127" i="1"/>
  <c r="H127" i="1"/>
  <c r="G127" i="1"/>
  <c r="D127" i="1"/>
  <c r="R126" i="1"/>
  <c r="R127" i="1" s="1"/>
  <c r="Q126" i="1"/>
  <c r="Q127" i="1" s="1"/>
  <c r="P126" i="1"/>
  <c r="O126" i="1"/>
  <c r="N126" i="1"/>
  <c r="N127" i="1" s="1"/>
  <c r="M126" i="1"/>
  <c r="M127" i="1" s="1"/>
  <c r="L126" i="1"/>
  <c r="K126" i="1"/>
  <c r="J126" i="1"/>
  <c r="J127" i="1" s="1"/>
  <c r="I126" i="1"/>
  <c r="I127" i="1" s="1"/>
  <c r="H126" i="1"/>
  <c r="G126" i="1"/>
  <c r="F126" i="1"/>
  <c r="F127" i="1" s="1"/>
  <c r="E126" i="1"/>
  <c r="E127" i="1" s="1"/>
  <c r="D126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S126" i="1"/>
  <c r="S125" i="1"/>
  <c r="J92" i="6" l="1"/>
  <c r="I92" i="6"/>
  <c r="R121" i="1" l="1"/>
  <c r="S115" i="1"/>
  <c r="R112" i="1"/>
  <c r="R97" i="1"/>
  <c r="S91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9" i="1" l="1"/>
  <c r="R129" i="1"/>
  <c r="S127" i="1"/>
  <c r="Q70" i="1"/>
  <c r="Q55" i="1"/>
  <c r="Q46" i="1"/>
  <c r="Q43" i="1"/>
  <c r="Q34" i="1"/>
  <c r="Q31" i="1"/>
  <c r="L61" i="2"/>
  <c r="L60" i="2"/>
  <c r="L59" i="2"/>
  <c r="L58" i="2"/>
  <c r="L57" i="2"/>
  <c r="L56" i="2"/>
  <c r="Q129" i="1" l="1"/>
  <c r="P46" i="1"/>
  <c r="P129" i="1" s="1"/>
  <c r="J20" i="4"/>
  <c r="L55" i="2"/>
  <c r="M70" i="1" l="1"/>
  <c r="M58" i="1"/>
  <c r="L52" i="2"/>
  <c r="L51" i="2"/>
  <c r="M129" i="1" l="1"/>
  <c r="L54" i="2"/>
  <c r="AB123" i="1"/>
  <c r="AA123" i="1"/>
  <c r="AA122" i="1"/>
  <c r="AA124" i="1" s="1"/>
  <c r="AB117" i="1"/>
  <c r="AA117" i="1"/>
  <c r="AA116" i="1"/>
  <c r="AA118" i="1" s="1"/>
  <c r="AB93" i="1"/>
  <c r="AA93" i="1"/>
  <c r="AA92" i="1"/>
  <c r="AA94" i="1" s="1"/>
  <c r="AB84" i="1"/>
  <c r="AA84" i="1"/>
  <c r="AA83" i="1"/>
  <c r="AA85" i="1" s="1"/>
  <c r="AB81" i="1"/>
  <c r="AA81" i="1"/>
  <c r="AA80" i="1"/>
  <c r="AA82" i="1" s="1"/>
  <c r="AB48" i="1"/>
  <c r="AA48" i="1"/>
  <c r="AA47" i="1"/>
  <c r="AA49" i="1" s="1"/>
  <c r="AB27" i="1"/>
  <c r="AA27" i="1"/>
  <c r="AA26" i="1"/>
  <c r="AA28" i="1" s="1"/>
  <c r="AB24" i="1"/>
  <c r="AA24" i="1"/>
  <c r="AA23" i="1"/>
  <c r="AA25" i="1" s="1"/>
  <c r="O16" i="1"/>
  <c r="O129" i="1" s="1"/>
  <c r="N31" i="1" l="1"/>
  <c r="L53" i="2"/>
  <c r="J23" i="4" l="1"/>
  <c r="J19" i="4"/>
  <c r="J24" i="4"/>
  <c r="J65" i="3"/>
  <c r="L103" i="1"/>
  <c r="L88" i="1"/>
  <c r="L79" i="1"/>
  <c r="L76" i="1"/>
  <c r="L50" i="2"/>
  <c r="L49" i="2"/>
  <c r="L48" i="2"/>
  <c r="L47" i="2"/>
  <c r="K109" i="1" l="1"/>
  <c r="K106" i="1"/>
  <c r="K100" i="1"/>
  <c r="K46" i="1"/>
  <c r="K31" i="1"/>
  <c r="L46" i="2"/>
  <c r="L45" i="2"/>
  <c r="L44" i="2"/>
  <c r="L43" i="2"/>
  <c r="L42" i="2"/>
  <c r="J106" i="1" l="1"/>
  <c r="L41" i="2"/>
  <c r="J79" i="1"/>
  <c r="J70" i="1"/>
  <c r="J55" i="1"/>
  <c r="J31" i="1"/>
  <c r="L38" i="2"/>
  <c r="L39" i="2"/>
  <c r="L40" i="2"/>
  <c r="L37" i="2"/>
  <c r="J12" i="4" l="1"/>
  <c r="J17" i="4"/>
  <c r="B57" i="4"/>
  <c r="G37" i="1"/>
  <c r="G34" i="1"/>
  <c r="G106" i="1"/>
  <c r="G31" i="1"/>
  <c r="L36" i="2"/>
  <c r="L35" i="2"/>
  <c r="L34" i="2"/>
  <c r="L33" i="2"/>
  <c r="J18" i="4" l="1"/>
  <c r="J16" i="4"/>
  <c r="J14" i="4"/>
  <c r="J27" i="4"/>
  <c r="J15" i="4"/>
  <c r="I109" i="1"/>
  <c r="I76" i="1"/>
  <c r="I73" i="1"/>
  <c r="I70" i="1"/>
  <c r="I55" i="1"/>
  <c r="I43" i="1"/>
  <c r="H115" i="1"/>
  <c r="H91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11" i="4" l="1"/>
  <c r="J23" i="3"/>
  <c r="E109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7" i="1" l="1"/>
  <c r="A121" i="1"/>
  <c r="A109" i="1"/>
  <c r="A106" i="1"/>
  <c r="A100" i="1"/>
  <c r="A97" i="1"/>
  <c r="A94" i="1"/>
  <c r="A79" i="1"/>
  <c r="A76" i="1"/>
  <c r="A73" i="1"/>
  <c r="A70" i="1"/>
  <c r="A67" i="1"/>
  <c r="A61" i="1"/>
  <c r="A58" i="1"/>
  <c r="A55" i="1"/>
  <c r="A46" i="1"/>
  <c r="A43" i="1"/>
  <c r="AH43" i="1" s="1"/>
  <c r="A19" i="1"/>
  <c r="A13" i="1"/>
  <c r="A34" i="1"/>
  <c r="A31" i="1"/>
  <c r="J13" i="4" l="1"/>
  <c r="J80" i="3"/>
  <c r="J22" i="4"/>
  <c r="J10" i="4"/>
  <c r="J21" i="4"/>
  <c r="J14" i="3"/>
  <c r="J30" i="4" l="1"/>
  <c r="AF126" i="1"/>
  <c r="AF125" i="1"/>
  <c r="D55" i="1" l="1"/>
  <c r="D34" i="1"/>
  <c r="D31" i="1"/>
  <c r="AH106" i="1" l="1"/>
  <c r="AB126" i="1" l="1"/>
  <c r="J73" i="6" l="1"/>
  <c r="I73" i="6"/>
  <c r="K89" i="6"/>
  <c r="K85" i="6"/>
  <c r="K81" i="6"/>
  <c r="K77" i="6"/>
  <c r="K92" i="6" l="1"/>
  <c r="K73" i="6"/>
  <c r="N129" i="1" l="1"/>
  <c r="L129" i="1" l="1"/>
  <c r="J70" i="3" l="1"/>
  <c r="J129" i="1" l="1"/>
  <c r="K129" i="1" l="1"/>
  <c r="H129" i="1" l="1"/>
  <c r="AH109" i="1" l="1"/>
  <c r="AH58" i="1"/>
  <c r="AH34" i="1"/>
  <c r="AH73" i="1" l="1"/>
  <c r="AH61" i="1"/>
  <c r="AH79" i="1"/>
  <c r="L8" i="2" l="1"/>
  <c r="L9" i="2"/>
  <c r="J71" i="6" l="1"/>
  <c r="I71" i="6"/>
  <c r="K68" i="6"/>
  <c r="J66" i="6"/>
  <c r="I66" i="6"/>
  <c r="K63" i="6"/>
  <c r="J60" i="6"/>
  <c r="I60" i="6"/>
  <c r="K60" i="6" s="1"/>
  <c r="K57" i="6"/>
  <c r="J55" i="6"/>
  <c r="I55" i="6"/>
  <c r="K52" i="6"/>
  <c r="J50" i="6"/>
  <c r="I50" i="6"/>
  <c r="K50" i="6" s="1"/>
  <c r="K47" i="6"/>
  <c r="J45" i="6"/>
  <c r="I45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7" i="5"/>
  <c r="I87" i="5"/>
  <c r="K84" i="5"/>
  <c r="J82" i="5"/>
  <c r="I82" i="5"/>
  <c r="K79" i="5"/>
  <c r="J77" i="5"/>
  <c r="I77" i="5"/>
  <c r="K74" i="5"/>
  <c r="J72" i="5"/>
  <c r="I72" i="5"/>
  <c r="K69" i="5"/>
  <c r="J64" i="5"/>
  <c r="I64" i="5"/>
  <c r="K61" i="5"/>
  <c r="J58" i="5"/>
  <c r="I58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I14" i="5"/>
  <c r="K11" i="5"/>
  <c r="J57" i="3"/>
  <c r="J83" i="3" s="1"/>
  <c r="J26" i="3"/>
  <c r="L10" i="2"/>
  <c r="L7" i="2"/>
  <c r="I37" i="5" l="1"/>
  <c r="J37" i="5"/>
  <c r="K71" i="6"/>
  <c r="K32" i="6"/>
  <c r="K55" i="6"/>
  <c r="K66" i="6"/>
  <c r="K17" i="6"/>
  <c r="I39" i="6"/>
  <c r="I97" i="6" s="1"/>
  <c r="K37" i="6"/>
  <c r="K22" i="6"/>
  <c r="J39" i="6"/>
  <c r="J97" i="6" s="1"/>
  <c r="K12" i="6"/>
  <c r="K87" i="5"/>
  <c r="K82" i="5"/>
  <c r="K29" i="5"/>
  <c r="K24" i="5"/>
  <c r="K58" i="5"/>
  <c r="K54" i="5"/>
  <c r="K49" i="5"/>
  <c r="I89" i="5"/>
  <c r="J89" i="5"/>
  <c r="K19" i="5"/>
  <c r="K44" i="5"/>
  <c r="K77" i="5"/>
  <c r="K64" i="5"/>
  <c r="J66" i="5"/>
  <c r="L110" i="2"/>
  <c r="K45" i="6"/>
  <c r="K14" i="5"/>
  <c r="I66" i="5"/>
  <c r="K72" i="5"/>
  <c r="AD128" i="1"/>
  <c r="E129" i="1"/>
  <c r="AA13" i="1"/>
  <c r="AH13" i="1" s="1"/>
  <c r="K97" i="6" l="1"/>
  <c r="K39" i="6"/>
  <c r="K89" i="5"/>
  <c r="K37" i="5"/>
  <c r="K66" i="5"/>
  <c r="AH70" i="1"/>
  <c r="AH55" i="1"/>
  <c r="AF127" i="1"/>
  <c r="D129" i="1"/>
  <c r="F129" i="1"/>
  <c r="G129" i="1"/>
  <c r="I129" i="1"/>
  <c r="AH67" i="1"/>
  <c r="AH31" i="1"/>
  <c r="AA127" i="1"/>
  <c r="AH76" i="1" l="1"/>
</calcChain>
</file>

<file path=xl/sharedStrings.xml><?xml version="1.0" encoding="utf-8"?>
<sst xmlns="http://schemas.openxmlformats.org/spreadsheetml/2006/main" count="1453" uniqueCount="469">
  <si>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</si>
  <si>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</si>
  <si>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</si>
  <si>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</si>
  <si>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</si>
  <si>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</si>
  <si>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</si>
  <si>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</si>
  <si>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</si>
  <si>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</si>
  <si>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</si>
  <si>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</si>
  <si>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</si>
  <si>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</si>
  <si>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</si>
  <si>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</si>
  <si>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</si>
  <si>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</si>
  <si>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</si>
  <si>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</si>
  <si>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</si>
  <si>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</si>
  <si>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</si>
  <si>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</si>
  <si>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</si>
  <si>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</si>
  <si>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</si>
  <si>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</si>
  <si>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</si>
  <si>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</si>
  <si>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</si>
  <si>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</si>
  <si>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</si>
  <si>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</si>
  <si>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</si>
  <si>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</si>
  <si>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</si>
  <si>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</si>
  <si>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</si>
  <si>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</si>
  <si>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</si>
  <si>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</si>
  <si>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</si>
  <si>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</si>
  <si>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</si>
  <si>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</si>
  <si>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</si>
  <si>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</si>
  <si>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</si>
  <si>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</si>
  <si>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</si>
  <si>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</si>
  <si>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</si>
  <si>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</si>
  <si>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</si>
  <si>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</si>
  <si>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</si>
  <si>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</si>
  <si>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</si>
  <si>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</si>
  <si>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</si>
  <si>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</si>
  <si>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</si>
  <si>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</si>
  <si>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</si>
  <si>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</si>
  <si>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</si>
  <si>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</si>
  <si>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</si>
  <si>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</si>
  <si>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</si>
  <si>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</si>
  <si>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</si>
  <si>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</si>
  <si>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</si>
  <si>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</si>
  <si>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</si>
  <si>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</si>
  <si>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</si>
  <si>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</si>
  <si>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</si>
  <si>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</si>
  <si>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</si>
  <si>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</si>
  <si>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</si>
  <si>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</si>
  <si>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</si>
  <si>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</si>
  <si>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</si>
  <si>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</si>
  <si>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</si>
  <si>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</si>
  <si>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</si>
  <si>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</si>
  <si>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</si>
  <si>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</si>
  <si>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</si>
  <si>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</si>
  <si>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</si>
  <si>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</si>
  <si>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</si>
  <si>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</si>
  <si>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</si>
  <si>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</si>
  <si>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</si>
  <si>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</si>
  <si>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</si>
  <si>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</si>
  <si>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</si>
  <si>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</si>
  <si>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</si>
  <si>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</si>
  <si>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</si>
  <si>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</si>
  <si>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</si>
  <si>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</si>
  <si>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</si>
  <si>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</si>
  <si>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</si>
  <si>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</si>
  <si>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</si>
  <si>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</si>
  <si>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</si>
  <si>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</si>
  <si>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</si>
  <si>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</si>
  <si>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</si>
  <si>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</si>
  <si>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</si>
  <si>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</si>
  <si>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</si>
  <si>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</si>
  <si>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</si>
  <si>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</si>
  <si>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</si>
  <si>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</si>
  <si>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</si>
  <si>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</si>
  <si>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</si>
  <si>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</si>
  <si>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</si>
  <si>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</si>
  <si>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</si>
  <si>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</si>
  <si>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</si>
  <si>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</si>
  <si>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</si>
  <si>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</si>
  <si>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</si>
  <si>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</si>
  <si>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</si>
  <si>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</si>
  <si>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</si>
  <si>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</si>
  <si>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</si>
  <si>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</si>
  <si>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</si>
  <si>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</si>
  <si>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</si>
  <si>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</si>
  <si>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</si>
  <si>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</si>
  <si>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</si>
  <si>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</si>
  <si>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</si>
  <si>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</si>
  <si>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</si>
  <si>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</si>
  <si>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</si>
  <si>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</si>
  <si>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</si>
  <si>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</si>
  <si>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</si>
  <si>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</si>
  <si>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</si>
  <si>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</si>
  <si>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</si>
  <si>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</si>
  <si>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</si>
  <si>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</si>
  <si>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</si>
  <si>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</si>
  <si>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</si>
  <si>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</si>
  <si>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</si>
  <si>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</si>
  <si>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</si>
  <si>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</si>
  <si>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</si>
  <si>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</si>
  <si>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</si>
  <si>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</si>
  <si>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</si>
  <si>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</si>
  <si>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</si>
  <si>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</si>
  <si>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</si>
  <si>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</si>
  <si>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</si>
  <si>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</si>
  <si>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</si>
  <si>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</si>
  <si>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</si>
  <si>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</si>
  <si>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</si>
  <si>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</si>
  <si>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</si>
  <si>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</si>
  <si>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</si>
  <si>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</si>
  <si>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</si>
  <si>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</si>
  <si>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</si>
  <si>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</si>
  <si>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</si>
  <si>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</si>
  <si>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</si>
  <si>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</si>
  <si>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</si>
  <si>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</si>
  <si>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</si>
  <si>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</si>
  <si>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</si>
  <si>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</si>
  <si>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</si>
  <si>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</si>
  <si>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</si>
  <si>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</si>
  <si>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</si>
  <si>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</si>
  <si>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</si>
  <si>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</si>
  <si>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</si>
  <si>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</si>
  <si>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</si>
  <si>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</si>
  <si>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</si>
  <si>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</si>
  <si>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</si>
  <si>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</si>
  <si>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</si>
  <si>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</si>
  <si>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</si>
  <si>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</si>
  <si>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</si>
  <si>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LECAMU Christophe</t>
  </si>
  <si>
    <t>PASQUETTE Rémi</t>
  </si>
  <si>
    <t>NIOBEY Hubert</t>
  </si>
  <si>
    <t>classement : nbre nominations, titres, victoires en tournois, records, finales nationales, perf indiv, 2 èmes places</t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</si>
  <si>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</si>
  <si>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</si>
  <si>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</si>
  <si>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</si>
  <si>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</si>
  <si>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</si>
  <si>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 xml:space="preserve">LEPARQUIER </t>
  </si>
  <si>
    <t>Christel</t>
  </si>
  <si>
    <t>93;71368</t>
  </si>
  <si>
    <t>LEPARQUIER Christel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</si>
  <si>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</si>
  <si>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</si>
  <si>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</si>
  <si>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</si>
  <si>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</si>
  <si>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</si>
  <si>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</si>
  <si>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</si>
  <si>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</si>
  <si>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</si>
  <si>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</si>
  <si>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</si>
  <si>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</si>
  <si>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</si>
  <si>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</si>
  <si>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</si>
  <si>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</si>
  <si>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</si>
  <si>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</si>
  <si>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</si>
  <si>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</si>
  <si>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</si>
  <si>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</si>
  <si>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</si>
  <si>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</si>
  <si>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</si>
  <si>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</si>
  <si>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</si>
  <si>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</si>
  <si>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</si>
  <si>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</si>
  <si>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</si>
  <si>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</si>
  <si>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</si>
  <si>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</si>
  <si>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</si>
  <si>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</si>
  <si>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</si>
  <si>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</si>
  <si>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</si>
  <si>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</si>
  <si>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</si>
  <si>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</si>
  <si>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</si>
  <si>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</si>
  <si>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</si>
  <si>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</si>
  <si>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</si>
  <si>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LECORDIER Lolita - MOREL Ane Gaelle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</si>
  <si>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</si>
  <si>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</si>
  <si>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</si>
  <si>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</si>
  <si>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</si>
  <si>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</si>
  <si>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</si>
  <si>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</si>
  <si>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minimum syndical fait !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</si>
  <si>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</si>
  <si>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</si>
  <si>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</si>
  <si>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</si>
  <si>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</si>
  <si>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</si>
  <si>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</si>
  <si>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</si>
  <si>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</si>
  <si>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</si>
  <si>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</si>
  <si>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</si>
  <si>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</si>
  <si>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</si>
  <si>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</si>
  <si>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</si>
  <si>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</si>
  <si>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</si>
  <si>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</si>
  <si>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pour un trou, c'en est un !</t>
  </si>
  <si>
    <t>jeu cool et leader !</t>
  </si>
  <si>
    <t>1 ère J1</t>
  </si>
  <si>
    <t>6 ème J1</t>
  </si>
  <si>
    <t>METIVIER-MERCIER R-GAGAIS C- MOREL-FANFAN2</t>
  </si>
  <si>
    <t>LECORDIER L -MESNIER - LEMAZURIER -LEPRINCE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</si>
  <si>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</si>
  <si>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</si>
  <si>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</si>
  <si>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</si>
  <si>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</si>
  <si>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</si>
  <si>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</si>
  <si>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</si>
  <si>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</si>
  <si>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</si>
  <si>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</si>
  <si>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</si>
  <si>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</si>
  <si>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</si>
  <si>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</si>
  <si>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</si>
  <si>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</si>
  <si>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</si>
  <si>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</si>
  <si>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</si>
  <si>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</si>
  <si>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</si>
  <si>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</si>
  <si>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</si>
  <si>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</si>
  <si>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</si>
  <si>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</si>
  <si>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</si>
  <si>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</si>
  <si>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</si>
  <si>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</si>
  <si>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</si>
  <si>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</si>
  <si>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</si>
  <si>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</si>
  <si>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</si>
  <si>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</si>
  <si>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</si>
  <si>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retour cool !</t>
  </si>
  <si>
    <t>rentrée cool !</t>
  </si>
  <si>
    <t>pour un retour, c'en est un !</t>
  </si>
  <si>
    <t>l'anti Daniel !</t>
  </si>
  <si>
    <t>casse limité, pour un retour !</t>
  </si>
  <si>
    <t>10.99681</t>
  </si>
  <si>
    <t xml:space="preserve">un dimanche ne fait pas le suivant ! </t>
  </si>
  <si>
    <t>2 ème J1</t>
  </si>
  <si>
    <t>4 ème J1</t>
  </si>
  <si>
    <t>7 ème J1</t>
  </si>
  <si>
    <t>BOUREL-GANNE-GRESSELIN-NIOBEY-HOUY-TASSET</t>
  </si>
  <si>
    <t>DELAFOSSE F-GADAIS A-LECARPENTIER-LECORDIER-MERCIER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</si>
  <si>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</si>
  <si>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</si>
  <si>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</si>
  <si>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</si>
  <si>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</si>
  <si>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</si>
  <si>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</si>
  <si>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</si>
  <si>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</si>
  <si>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</si>
  <si>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</si>
  <si>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</si>
  <si>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</si>
  <si>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</si>
  <si>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</si>
  <si>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continue son retour !</t>
  </si>
  <si>
    <t>joue pour les podiums, y arrive !</t>
  </si>
  <si>
    <t>pas trouvé le truc en plus (  2 ) !</t>
  </si>
  <si>
    <t>très bon jeu , mais insuffisant ( 2 )  !</t>
  </si>
  <si>
    <t>champions doublettes excellence région</t>
  </si>
  <si>
    <t>GADAIS Alain  , GANNE Gilles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</si>
  <si>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</si>
  <si>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</si>
  <si>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</si>
  <si>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</si>
  <si>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</si>
  <si>
    <t>1 + bonus</t>
  </si>
  <si>
    <t>Cherbourg</t>
  </si>
  <si>
    <t>indiv seniors A Manche</t>
  </si>
  <si>
    <t>1 ère</t>
  </si>
  <si>
    <t>indiv seniors B Manche</t>
  </si>
  <si>
    <t>5 ème</t>
  </si>
  <si>
    <t>6 ème</t>
  </si>
  <si>
    <t>indiv seniors C Manche</t>
  </si>
  <si>
    <t>1 er</t>
  </si>
  <si>
    <t>7 ème</t>
  </si>
  <si>
    <t>8 éme</t>
  </si>
  <si>
    <t>cherbourg</t>
  </si>
  <si>
    <t>indiv</t>
  </si>
  <si>
    <t>seniors</t>
  </si>
  <si>
    <t>SA SB SC</t>
  </si>
  <si>
    <t>7 TITRES</t>
  </si>
  <si>
    <t>individuels seniors A</t>
  </si>
  <si>
    <t>individuels seniors B</t>
  </si>
  <si>
    <t xml:space="preserve">CLAVIER Fanfan2 </t>
  </si>
  <si>
    <t>individuels seniors C</t>
  </si>
  <si>
    <t>LAROQUE Elisabeth</t>
  </si>
  <si>
    <t>BOXSTAEL-GADAIS S-LEVESQUE-POIROT</t>
  </si>
  <si>
    <t>survitaminé, le Hubert !</t>
  </si>
  <si>
    <t>spirale positive !</t>
  </si>
  <si>
    <t>pourquoi jouer la-bas ?</t>
  </si>
  <si>
    <t>pas trouvé grand-chose !</t>
  </si>
  <si>
    <t>et encore un podium de plus !</t>
  </si>
  <si>
    <t>repart, mais cool !</t>
  </si>
  <si>
    <t>la doublette, y'a que ça de vrai ! Bis</t>
  </si>
  <si>
    <t>comment stopper l'hémorragie !</t>
  </si>
  <si>
    <t>seule compensation : le titre !</t>
  </si>
  <si>
    <t>a tendance à yoyoter !</t>
  </si>
  <si>
    <t>bonne rentrée : et !eader !</t>
  </si>
  <si>
    <t>podium, mais bof !</t>
  </si>
  <si>
    <t>attendre</t>
  </si>
  <si>
    <t>annuel</t>
  </si>
  <si>
    <t>corpos</t>
  </si>
  <si>
    <t>doub mixte</t>
  </si>
  <si>
    <t>doub mixte excellence corpos</t>
  </si>
  <si>
    <t>mixte corpo excell</t>
  </si>
  <si>
    <t>217  /  6</t>
  </si>
  <si>
    <t>LECARPENTIER Denis</t>
  </si>
  <si>
    <t>14  PODIUMS : hors 1 ère place</t>
  </si>
  <si>
    <t>1 + bon SC</t>
  </si>
  <si>
    <t xml:space="preserve">fin du coup de mou ? </t>
  </si>
  <si>
    <t>progression à petits pas !</t>
  </si>
  <si>
    <t>remise de pendules à l'heure !</t>
  </si>
  <si>
    <t>LECARPENTIER Denis  ( avec J DEGEL,  du DRAGON )</t>
  </si>
  <si>
    <t>9 éme</t>
  </si>
  <si>
    <t>J 2</t>
  </si>
  <si>
    <t>en progrès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</si>
</sst>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2" fontId="31" fillId="0" borderId="6" xfId="0" applyNumberFormat="1" applyFont="1" applyFill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0" fontId="33" fillId="2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7" fillId="16" borderId="0" xfId="0" applyFont="1" applyFill="1" applyAlignment="1">
      <alignment horizontal="center"/>
    </xf>
    <xf numFmtId="0" fontId="3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DAEEF3"/>
      <color rgb="FFFFFF00"/>
      <color rgb="FFD0A3FD"/>
      <color rgb="FFFCD5B4"/>
      <color rgb="FF66FFFF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2"/>
  <sheetViews>
    <sheetView topLeftCell="M104" workbookViewId="0">
      <selection activeCell="AA119" sqref="AA119:AB121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26" width="9.7109375" customWidth="1"/>
    <col min="27" max="27" width="10.7109375" customWidth="1"/>
    <col min="28" max="28" width="8.5703125" customWidth="1"/>
    <col min="29" max="29" width="35.140625" customWidth="1"/>
    <col min="30" max="30" width="12.42578125" customWidth="1"/>
    <col min="31" max="31" width="2.28515625" customWidth="1"/>
    <col min="32" max="32" width="9.28515625" customWidth="1"/>
    <col min="33" max="33" width="2.42578125" customWidth="1"/>
    <col min="34" max="34" width="9.85546875" customWidth="1"/>
  </cols>
  <sheetData>
    <row r="1" spans="1:36" ht="15.75" x14ac:dyDescent="0.25">
      <c r="A1" s="56" t="s">
        <v>270</v>
      </c>
    </row>
    <row r="4" spans="1:36" x14ac:dyDescent="0.25">
      <c r="A4" s="1"/>
      <c r="B4" s="146" t="s">
        <v>0</v>
      </c>
      <c r="C4" s="2"/>
      <c r="D4" s="109" t="s">
        <v>1</v>
      </c>
      <c r="E4" s="109" t="s">
        <v>221</v>
      </c>
      <c r="F4" s="109" t="s">
        <v>221</v>
      </c>
      <c r="G4" s="164" t="s">
        <v>230</v>
      </c>
      <c r="H4" s="109" t="s">
        <v>265</v>
      </c>
      <c r="I4" s="109" t="s">
        <v>221</v>
      </c>
      <c r="J4" s="109" t="s">
        <v>1</v>
      </c>
      <c r="K4" s="164" t="s">
        <v>328</v>
      </c>
      <c r="L4" s="164" t="s">
        <v>230</v>
      </c>
      <c r="M4" s="109" t="s">
        <v>265</v>
      </c>
      <c r="N4" s="109" t="s">
        <v>344</v>
      </c>
      <c r="O4" s="109" t="s">
        <v>221</v>
      </c>
      <c r="P4" s="109" t="s">
        <v>221</v>
      </c>
      <c r="Q4" s="109" t="s">
        <v>1</v>
      </c>
      <c r="R4" s="109" t="s">
        <v>1</v>
      </c>
      <c r="S4" s="109" t="s">
        <v>221</v>
      </c>
      <c r="T4" s="164" t="s">
        <v>402</v>
      </c>
      <c r="U4" s="109" t="s">
        <v>1</v>
      </c>
      <c r="V4" s="109" t="s">
        <v>221</v>
      </c>
      <c r="W4" s="109" t="s">
        <v>1</v>
      </c>
      <c r="X4" s="109" t="s">
        <v>1</v>
      </c>
      <c r="Y4" s="164" t="s">
        <v>429</v>
      </c>
      <c r="Z4" s="109" t="s">
        <v>265</v>
      </c>
      <c r="AA4" s="120"/>
      <c r="AB4" s="121"/>
      <c r="AD4" s="4"/>
      <c r="AF4" s="5" t="s">
        <v>452</v>
      </c>
      <c r="AH4" s="6" t="s">
        <v>2</v>
      </c>
    </row>
    <row r="5" spans="1:36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269</v>
      </c>
      <c r="I5" s="122"/>
      <c r="J5" s="122"/>
      <c r="K5" s="122"/>
      <c r="L5" s="122"/>
      <c r="M5" s="122" t="s">
        <v>269</v>
      </c>
      <c r="N5" s="122"/>
      <c r="O5" s="122"/>
      <c r="P5" s="122"/>
      <c r="Q5" s="122"/>
      <c r="R5" s="122"/>
      <c r="S5" s="122"/>
      <c r="T5" s="122" t="s">
        <v>403</v>
      </c>
      <c r="U5" s="122"/>
      <c r="V5" s="122"/>
      <c r="W5" s="122"/>
      <c r="X5" s="122"/>
      <c r="Y5" s="122"/>
      <c r="Z5" s="122" t="s">
        <v>269</v>
      </c>
      <c r="AA5" s="252" t="s">
        <v>272</v>
      </c>
      <c r="AB5" s="253"/>
      <c r="AD5" s="8"/>
      <c r="AF5" s="9" t="s">
        <v>4</v>
      </c>
      <c r="AH5" s="10" t="s">
        <v>5</v>
      </c>
    </row>
    <row r="6" spans="1:36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11">
        <v>44479</v>
      </c>
      <c r="N6" s="111">
        <v>44486</v>
      </c>
      <c r="O6" s="111">
        <v>44486</v>
      </c>
      <c r="P6" s="111">
        <v>44500</v>
      </c>
      <c r="Q6" s="111">
        <v>44507</v>
      </c>
      <c r="R6" s="111">
        <v>44514</v>
      </c>
      <c r="S6" s="111">
        <v>44514</v>
      </c>
      <c r="T6" s="243">
        <v>44521</v>
      </c>
      <c r="U6" s="243">
        <v>44521</v>
      </c>
      <c r="V6" s="243">
        <v>44521</v>
      </c>
      <c r="W6" s="243">
        <v>44521</v>
      </c>
      <c r="X6" s="243">
        <v>44527</v>
      </c>
      <c r="Y6" s="243">
        <v>44528</v>
      </c>
      <c r="Z6" s="111">
        <v>44535</v>
      </c>
      <c r="AA6" s="123"/>
      <c r="AB6" s="124"/>
      <c r="AD6" s="4"/>
      <c r="AF6" s="9" t="s">
        <v>3</v>
      </c>
      <c r="AH6" s="10" t="s">
        <v>7</v>
      </c>
    </row>
    <row r="7" spans="1:36" x14ac:dyDescent="0.25">
      <c r="A7" s="141">
        <v>2020</v>
      </c>
      <c r="B7" s="147" t="s">
        <v>8</v>
      </c>
      <c r="C7" s="7"/>
      <c r="D7" s="112" t="s">
        <v>9</v>
      </c>
      <c r="E7" s="125" t="s">
        <v>222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356</v>
      </c>
      <c r="N7" s="125" t="s">
        <v>9</v>
      </c>
      <c r="O7" s="125" t="s">
        <v>348</v>
      </c>
      <c r="P7" s="112" t="s">
        <v>9</v>
      </c>
      <c r="Q7" s="112" t="s">
        <v>9</v>
      </c>
      <c r="R7" s="112" t="s">
        <v>375</v>
      </c>
      <c r="S7" s="112" t="s">
        <v>375</v>
      </c>
      <c r="T7" s="112" t="s">
        <v>404</v>
      </c>
      <c r="U7" s="112" t="s">
        <v>404</v>
      </c>
      <c r="V7" s="112" t="s">
        <v>404</v>
      </c>
      <c r="W7" s="112" t="s">
        <v>404</v>
      </c>
      <c r="X7" s="112" t="s">
        <v>455</v>
      </c>
      <c r="Y7" s="112" t="s">
        <v>430</v>
      </c>
      <c r="Z7" s="125" t="s">
        <v>467</v>
      </c>
      <c r="AA7" s="117" t="s">
        <v>11</v>
      </c>
      <c r="AB7" s="117" t="s">
        <v>12</v>
      </c>
      <c r="AD7" s="4"/>
      <c r="AF7" s="9" t="s">
        <v>453</v>
      </c>
      <c r="AH7" s="10" t="s">
        <v>16</v>
      </c>
    </row>
    <row r="8" spans="1:36" x14ac:dyDescent="0.25">
      <c r="A8" s="141"/>
      <c r="B8" s="147" t="s">
        <v>13</v>
      </c>
      <c r="C8" s="7"/>
      <c r="D8" s="112"/>
      <c r="E8" s="112"/>
      <c r="F8" s="125" t="s">
        <v>292</v>
      </c>
      <c r="G8" s="125" t="s">
        <v>224</v>
      </c>
      <c r="H8" s="191" t="s">
        <v>300</v>
      </c>
      <c r="I8" s="125" t="s">
        <v>302</v>
      </c>
      <c r="J8" s="125" t="s">
        <v>10</v>
      </c>
      <c r="K8" s="125" t="s">
        <v>329</v>
      </c>
      <c r="L8" s="125" t="s">
        <v>329</v>
      </c>
      <c r="M8" s="125" t="s">
        <v>302</v>
      </c>
      <c r="N8" s="125"/>
      <c r="O8" s="125" t="s">
        <v>349</v>
      </c>
      <c r="P8" s="125" t="s">
        <v>10</v>
      </c>
      <c r="Q8" s="125" t="s">
        <v>10</v>
      </c>
      <c r="R8" s="125" t="s">
        <v>377</v>
      </c>
      <c r="S8" s="125" t="s">
        <v>377</v>
      </c>
      <c r="T8" s="125" t="s">
        <v>405</v>
      </c>
      <c r="U8" s="125" t="s">
        <v>302</v>
      </c>
      <c r="V8" s="125" t="s">
        <v>300</v>
      </c>
      <c r="W8" s="125" t="s">
        <v>300</v>
      </c>
      <c r="X8" s="125" t="s">
        <v>302</v>
      </c>
      <c r="Y8" s="125" t="s">
        <v>431</v>
      </c>
      <c r="Z8" s="125" t="s">
        <v>349</v>
      </c>
      <c r="AA8" s="117" t="s">
        <v>14</v>
      </c>
      <c r="AB8" s="117" t="s">
        <v>15</v>
      </c>
      <c r="AD8" s="4"/>
      <c r="AF8" s="9"/>
      <c r="AH8" s="10" t="s">
        <v>303</v>
      </c>
    </row>
    <row r="9" spans="1:36" x14ac:dyDescent="0.25">
      <c r="A9" s="141">
        <v>2021</v>
      </c>
      <c r="B9" s="141"/>
      <c r="C9" s="7"/>
      <c r="D9" s="112"/>
      <c r="E9" s="112"/>
      <c r="F9" s="125"/>
      <c r="G9" s="125" t="s">
        <v>225</v>
      </c>
      <c r="H9" s="191" t="s">
        <v>301</v>
      </c>
      <c r="I9" s="125" t="s">
        <v>17</v>
      </c>
      <c r="J9" s="125"/>
      <c r="K9" s="125" t="s">
        <v>330</v>
      </c>
      <c r="L9" s="125" t="s">
        <v>332</v>
      </c>
      <c r="M9" s="125"/>
      <c r="N9" s="125"/>
      <c r="O9" s="125"/>
      <c r="P9" s="125" t="s">
        <v>363</v>
      </c>
      <c r="Q9" s="125"/>
      <c r="R9" s="125" t="s">
        <v>376</v>
      </c>
      <c r="S9" s="125" t="s">
        <v>378</v>
      </c>
      <c r="T9" s="125" t="s">
        <v>363</v>
      </c>
      <c r="U9" s="125" t="s">
        <v>406</v>
      </c>
      <c r="V9" s="125" t="s">
        <v>17</v>
      </c>
      <c r="W9" s="125" t="s">
        <v>17</v>
      </c>
      <c r="X9" s="125" t="s">
        <v>454</v>
      </c>
      <c r="Y9" s="125" t="s">
        <v>432</v>
      </c>
      <c r="Z9" s="125"/>
      <c r="AA9" s="117" t="s">
        <v>18</v>
      </c>
      <c r="AB9" s="117" t="s">
        <v>19</v>
      </c>
      <c r="AC9" s="211"/>
      <c r="AD9" s="8"/>
      <c r="AF9" s="12"/>
      <c r="AH9" s="10"/>
    </row>
    <row r="10" spans="1:36" x14ac:dyDescent="0.25">
      <c r="A10" s="13"/>
      <c r="B10" s="148" t="s">
        <v>20</v>
      </c>
      <c r="C10" s="14"/>
      <c r="D10" s="113" t="s">
        <v>21</v>
      </c>
      <c r="E10" s="113" t="s">
        <v>223</v>
      </c>
      <c r="F10" s="126" t="s">
        <v>288</v>
      </c>
      <c r="G10" s="126" t="s">
        <v>22</v>
      </c>
      <c r="H10" s="126" t="s">
        <v>22</v>
      </c>
      <c r="I10" s="126" t="s">
        <v>22</v>
      </c>
      <c r="J10" s="126" t="s">
        <v>322</v>
      </c>
      <c r="K10" s="126" t="s">
        <v>331</v>
      </c>
      <c r="L10" s="126" t="s">
        <v>325</v>
      </c>
      <c r="M10" s="126" t="s">
        <v>325</v>
      </c>
      <c r="N10" s="126" t="s">
        <v>288</v>
      </c>
      <c r="O10" s="126" t="s">
        <v>350</v>
      </c>
      <c r="P10" s="126" t="s">
        <v>359</v>
      </c>
      <c r="Q10" s="126" t="s">
        <v>359</v>
      </c>
      <c r="R10" s="126" t="s">
        <v>369</v>
      </c>
      <c r="S10" s="126" t="s">
        <v>325</v>
      </c>
      <c r="T10" s="126" t="s">
        <v>22</v>
      </c>
      <c r="U10" s="126" t="s">
        <v>22</v>
      </c>
      <c r="V10" s="126" t="s">
        <v>22</v>
      </c>
      <c r="W10" s="126" t="s">
        <v>22</v>
      </c>
      <c r="X10" s="126" t="s">
        <v>22</v>
      </c>
      <c r="Y10" s="126" t="s">
        <v>461</v>
      </c>
      <c r="Z10" s="126" t="s">
        <v>350</v>
      </c>
      <c r="AA10" s="118" t="s">
        <v>17</v>
      </c>
      <c r="AB10" s="119"/>
      <c r="AD10" s="15"/>
      <c r="AF10" s="16"/>
      <c r="AH10" s="17"/>
    </row>
    <row r="11" spans="1:36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2">
        <v>1056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>
        <v>1907</v>
      </c>
      <c r="W11" s="152"/>
      <c r="X11" s="152"/>
      <c r="Y11" s="152"/>
      <c r="Z11" s="152"/>
      <c r="AA11" s="149">
        <f>IF(SUM(D11:Z11)=0,"",SUM(D11:Z11))</f>
        <v>2963</v>
      </c>
      <c r="AB11" s="20"/>
      <c r="AC11" s="21"/>
      <c r="AD11" s="22" t="s">
        <v>23</v>
      </c>
      <c r="AF11" s="115"/>
      <c r="AH11" s="19"/>
    </row>
    <row r="12" spans="1:36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2">
        <v>8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>
        <v>14</v>
      </c>
      <c r="W12" s="152"/>
      <c r="X12" s="152"/>
      <c r="Y12" s="152"/>
      <c r="Z12" s="152"/>
      <c r="AA12" s="149">
        <f>IF(SUM(D12:Z12)=0,"",SUM(D12:Z12))</f>
        <v>22</v>
      </c>
      <c r="AB12" s="117">
        <f>IF(COUNTA(D12:Z12)=0,"",COUNTA(D12:Z12))</f>
        <v>2</v>
      </c>
      <c r="AC12" s="247" t="s">
        <v>408</v>
      </c>
      <c r="AD12" s="25" t="s">
        <v>25</v>
      </c>
      <c r="AF12" s="117"/>
      <c r="AH12" s="19"/>
      <c r="AI12" s="237"/>
      <c r="AJ12" s="238"/>
    </row>
    <row r="13" spans="1:36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2">
        <f>+V11/V12</f>
        <v>136.21428571428572</v>
      </c>
      <c r="W13" s="145"/>
      <c r="X13" s="145"/>
      <c r="Y13" s="145"/>
      <c r="Z13" s="145"/>
      <c r="AA13" s="142">
        <f>IF(AA11="","",AA11/AA12)</f>
        <v>134.68181818181819</v>
      </c>
      <c r="AB13" s="26"/>
      <c r="AC13" s="165"/>
      <c r="AD13" s="137" t="s">
        <v>27</v>
      </c>
      <c r="AF13" s="142"/>
      <c r="AH13" s="145">
        <f>AA13-A13</f>
        <v>-0.66818181818180733</v>
      </c>
      <c r="AI13" s="237"/>
      <c r="AJ13" s="238"/>
    </row>
    <row r="14" spans="1:36" x14ac:dyDescent="0.25">
      <c r="A14" s="171"/>
      <c r="B14" s="38" t="s">
        <v>345</v>
      </c>
      <c r="C14" s="18" t="s">
        <v>24</v>
      </c>
      <c r="D14" s="229"/>
      <c r="E14" s="171"/>
      <c r="F14" s="154"/>
      <c r="G14" s="154"/>
      <c r="H14" s="171"/>
      <c r="I14" s="171"/>
      <c r="J14" s="154"/>
      <c r="K14" s="171"/>
      <c r="L14" s="154"/>
      <c r="M14" s="154"/>
      <c r="N14" s="154"/>
      <c r="O14" s="149">
        <v>881</v>
      </c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>
        <v>968</v>
      </c>
      <c r="AA14" s="149">
        <f t="shared" ref="AA14:AA15" si="0">IF(SUM(D14:Z14)=0,"",SUM(D14:Z14))</f>
        <v>1849</v>
      </c>
      <c r="AB14" s="20"/>
      <c r="AC14" s="165"/>
      <c r="AD14" s="38" t="s">
        <v>345</v>
      </c>
      <c r="AF14" s="171"/>
      <c r="AH14" s="154"/>
      <c r="AI14" s="203"/>
      <c r="AJ14" s="238"/>
    </row>
    <row r="15" spans="1:36" x14ac:dyDescent="0.25">
      <c r="A15" s="171"/>
      <c r="B15" s="138" t="s">
        <v>346</v>
      </c>
      <c r="C15" s="23" t="s">
        <v>26</v>
      </c>
      <c r="D15" s="229"/>
      <c r="E15" s="171"/>
      <c r="F15" s="154"/>
      <c r="G15" s="154"/>
      <c r="H15" s="171"/>
      <c r="I15" s="171"/>
      <c r="J15" s="154"/>
      <c r="K15" s="171"/>
      <c r="L15" s="154"/>
      <c r="M15" s="154"/>
      <c r="N15" s="154"/>
      <c r="O15" s="149">
        <v>8</v>
      </c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>
        <v>8</v>
      </c>
      <c r="AA15" s="149">
        <f t="shared" si="0"/>
        <v>16</v>
      </c>
      <c r="AB15" s="117">
        <f t="shared" ref="AB15:AB22" si="1">IF(COUNTA(D15:Z15)=0,"",COUNTA(D15:Z15))</f>
        <v>2</v>
      </c>
      <c r="AC15" s="210" t="s">
        <v>468</v>
      </c>
      <c r="AD15" s="138" t="s">
        <v>346</v>
      </c>
      <c r="AF15" s="171"/>
      <c r="AH15" s="154"/>
      <c r="AI15" s="237"/>
      <c r="AJ15" s="237"/>
    </row>
    <row r="16" spans="1:36" x14ac:dyDescent="0.25">
      <c r="A16" s="142"/>
      <c r="B16" s="139" t="s">
        <v>347</v>
      </c>
      <c r="C16" s="23" t="s">
        <v>28</v>
      </c>
      <c r="D16" s="153"/>
      <c r="E16" s="142"/>
      <c r="F16" s="145"/>
      <c r="G16" s="145"/>
      <c r="H16" s="142"/>
      <c r="I16" s="142"/>
      <c r="J16" s="145"/>
      <c r="K16" s="142"/>
      <c r="L16" s="145"/>
      <c r="M16" s="145"/>
      <c r="N16" s="145"/>
      <c r="O16" s="142">
        <f>+O14/O15</f>
        <v>110.125</v>
      </c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>
        <f>+Z14/Z15</f>
        <v>121</v>
      </c>
      <c r="AA16" s="142">
        <f t="shared" ref="AA16" si="2">IF(AA14="","",AA14/AA15)</f>
        <v>115.5625</v>
      </c>
      <c r="AB16" s="26"/>
      <c r="AC16" s="165"/>
      <c r="AD16" s="138" t="s">
        <v>347</v>
      </c>
      <c r="AF16" s="142"/>
      <c r="AH16" s="145"/>
      <c r="AI16" s="237"/>
      <c r="AJ16" s="237"/>
    </row>
    <row r="17" spans="1:36" x14ac:dyDescent="0.25">
      <c r="A17" s="143">
        <v>2661</v>
      </c>
      <c r="B17" s="130" t="s">
        <v>29</v>
      </c>
      <c r="C17" s="18" t="s">
        <v>24</v>
      </c>
      <c r="D17" s="151"/>
      <c r="E17" s="154"/>
      <c r="F17" s="154"/>
      <c r="G17" s="154"/>
      <c r="H17" s="194"/>
      <c r="I17" s="154"/>
      <c r="J17" s="154"/>
      <c r="K17" s="154"/>
      <c r="L17" s="154"/>
      <c r="M17" s="154"/>
      <c r="N17" s="154"/>
      <c r="O17" s="154"/>
      <c r="P17" s="154"/>
      <c r="Q17" s="154"/>
      <c r="R17" s="149">
        <v>976</v>
      </c>
      <c r="S17" s="154"/>
      <c r="T17" s="154"/>
      <c r="U17" s="154"/>
      <c r="V17" s="154"/>
      <c r="W17" s="154"/>
      <c r="X17" s="154"/>
      <c r="Y17" s="154"/>
      <c r="Z17" s="154"/>
      <c r="AA17" s="149">
        <f t="shared" ref="AA17:AA18" si="3">IF(SUM(D17:Z17)=0,"",SUM(D17:Z17))</f>
        <v>976</v>
      </c>
      <c r="AB17" s="20"/>
      <c r="AC17" s="24"/>
      <c r="AD17" s="27" t="s">
        <v>29</v>
      </c>
      <c r="AF17" s="143"/>
      <c r="AH17" s="149"/>
      <c r="AI17" s="238"/>
      <c r="AJ17" s="203"/>
    </row>
    <row r="18" spans="1:36" x14ac:dyDescent="0.25">
      <c r="A18" s="143">
        <v>15</v>
      </c>
      <c r="B18" s="131" t="s">
        <v>30</v>
      </c>
      <c r="C18" s="23" t="s">
        <v>26</v>
      </c>
      <c r="D18" s="151"/>
      <c r="E18" s="154"/>
      <c r="F18" s="154"/>
      <c r="G18" s="154"/>
      <c r="H18" s="194"/>
      <c r="I18" s="154"/>
      <c r="J18" s="154"/>
      <c r="K18" s="154"/>
      <c r="L18" s="154"/>
      <c r="M18" s="154"/>
      <c r="N18" s="154"/>
      <c r="O18" s="154"/>
      <c r="P18" s="154"/>
      <c r="Q18" s="154"/>
      <c r="R18" s="149">
        <v>5</v>
      </c>
      <c r="S18" s="154"/>
      <c r="T18" s="154"/>
      <c r="U18" s="154"/>
      <c r="V18" s="154"/>
      <c r="W18" s="154"/>
      <c r="X18" s="154"/>
      <c r="Y18" s="154"/>
      <c r="Z18" s="154"/>
      <c r="AA18" s="149">
        <f t="shared" si="3"/>
        <v>5</v>
      </c>
      <c r="AB18" s="117">
        <f t="shared" ref="AB18:AB22" si="4">IF(COUNTA(D18:Z18)=0,"",COUNTA(D18:Z18))</f>
        <v>1</v>
      </c>
      <c r="AC18" s="165" t="s">
        <v>382</v>
      </c>
      <c r="AD18" s="28" t="s">
        <v>30</v>
      </c>
      <c r="AF18" s="143"/>
      <c r="AH18" s="149"/>
    </row>
    <row r="19" spans="1:36" x14ac:dyDescent="0.25">
      <c r="A19" s="142">
        <f>A17/A18</f>
        <v>177.4</v>
      </c>
      <c r="B19" s="132" t="s">
        <v>31</v>
      </c>
      <c r="C19" s="23" t="s">
        <v>28</v>
      </c>
      <c r="D19" s="142"/>
      <c r="E19" s="145"/>
      <c r="F19" s="145"/>
      <c r="G19" s="145"/>
      <c r="H19" s="193"/>
      <c r="I19" s="145"/>
      <c r="J19" s="145"/>
      <c r="K19" s="145"/>
      <c r="L19" s="145"/>
      <c r="M19" s="145"/>
      <c r="N19" s="145"/>
      <c r="O19" s="145"/>
      <c r="P19" s="145"/>
      <c r="Q19" s="145"/>
      <c r="R19" s="175">
        <f>+R17/R18</f>
        <v>195.2</v>
      </c>
      <c r="S19" s="145"/>
      <c r="T19" s="145"/>
      <c r="U19" s="145"/>
      <c r="V19" s="145"/>
      <c r="W19" s="145"/>
      <c r="X19" s="145"/>
      <c r="Y19" s="145"/>
      <c r="Z19" s="145"/>
      <c r="AA19" s="142">
        <f t="shared" ref="AA19" si="5">IF(AA17="","",AA17/AA18)</f>
        <v>195.2</v>
      </c>
      <c r="AB19" s="26"/>
      <c r="AC19" s="165"/>
      <c r="AD19" s="139" t="s">
        <v>31</v>
      </c>
      <c r="AF19" s="142"/>
      <c r="AH19" s="145"/>
    </row>
    <row r="20" spans="1:36" x14ac:dyDescent="0.25">
      <c r="A20" s="143">
        <v>0</v>
      </c>
      <c r="B20" s="133" t="s">
        <v>32</v>
      </c>
      <c r="C20" s="18" t="s">
        <v>24</v>
      </c>
      <c r="D20" s="151"/>
      <c r="E20" s="154"/>
      <c r="F20" s="154"/>
      <c r="G20" s="149"/>
      <c r="H20" s="195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>
        <v>819</v>
      </c>
      <c r="T20" s="149"/>
      <c r="U20" s="149"/>
      <c r="V20" s="149"/>
      <c r="W20" s="149"/>
      <c r="X20" s="149"/>
      <c r="Y20" s="149"/>
      <c r="Z20" s="149"/>
      <c r="AA20" s="149">
        <f t="shared" ref="AA20:AA21" si="6">IF(SUM(D20:Z20)=0,"",SUM(D20:Z20))</f>
        <v>819</v>
      </c>
      <c r="AB20" s="20"/>
      <c r="AC20" s="29"/>
      <c r="AD20" s="30" t="s">
        <v>32</v>
      </c>
      <c r="AF20" s="143"/>
      <c r="AH20" s="149"/>
    </row>
    <row r="21" spans="1:36" x14ac:dyDescent="0.25">
      <c r="A21" s="143"/>
      <c r="B21" s="134" t="s">
        <v>33</v>
      </c>
      <c r="C21" s="23" t="s">
        <v>26</v>
      </c>
      <c r="D21" s="151"/>
      <c r="E21" s="154"/>
      <c r="F21" s="154"/>
      <c r="G21" s="149"/>
      <c r="H21" s="195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>
        <v>7</v>
      </c>
      <c r="T21" s="149"/>
      <c r="U21" s="149"/>
      <c r="V21" s="149"/>
      <c r="W21" s="149"/>
      <c r="X21" s="149"/>
      <c r="Y21" s="149"/>
      <c r="Z21" s="149"/>
      <c r="AA21" s="149">
        <f t="shared" si="6"/>
        <v>7</v>
      </c>
      <c r="AB21" s="117">
        <f t="shared" ref="AB21:AB22" si="7">IF(COUNTA(D21:Z21)=0,"",COUNTA(D21:Z21))</f>
        <v>1</v>
      </c>
      <c r="AC21" s="165" t="s">
        <v>381</v>
      </c>
      <c r="AD21" s="28" t="s">
        <v>33</v>
      </c>
      <c r="AF21" s="143"/>
      <c r="AH21" s="149"/>
    </row>
    <row r="22" spans="1:36" x14ac:dyDescent="0.25">
      <c r="A22" s="142"/>
      <c r="B22" s="135" t="s">
        <v>34</v>
      </c>
      <c r="C22" s="23" t="s">
        <v>28</v>
      </c>
      <c r="D22" s="153"/>
      <c r="E22" s="145"/>
      <c r="F22" s="145"/>
      <c r="G22" s="145"/>
      <c r="H22" s="193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2">
        <f>+S20/S21</f>
        <v>117</v>
      </c>
      <c r="T22" s="142"/>
      <c r="U22" s="142"/>
      <c r="V22" s="142"/>
      <c r="W22" s="142"/>
      <c r="X22" s="142"/>
      <c r="Y22" s="142"/>
      <c r="Z22" s="142"/>
      <c r="AA22" s="142">
        <f t="shared" ref="AA22" si="8">IF(AA20="","",AA20/AA21)</f>
        <v>117</v>
      </c>
      <c r="AB22" s="26"/>
      <c r="AC22" s="29"/>
      <c r="AD22" s="166" t="s">
        <v>34</v>
      </c>
      <c r="AF22" s="142"/>
      <c r="AH22" s="145"/>
    </row>
    <row r="23" spans="1:36" x14ac:dyDescent="0.25">
      <c r="A23" s="115">
        <v>0</v>
      </c>
      <c r="B23" s="22" t="s">
        <v>35</v>
      </c>
      <c r="C23" s="18" t="s">
        <v>24</v>
      </c>
      <c r="D23" s="156"/>
      <c r="E23" s="157"/>
      <c r="F23" s="157"/>
      <c r="G23" s="156"/>
      <c r="H23" s="19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49" t="str">
        <f t="shared" ref="AA23:AA24" si="9">IF(SUM(D23:O23)=0,"",SUM(D23:O23))</f>
        <v/>
      </c>
      <c r="AB23" s="20"/>
      <c r="AC23" s="31"/>
      <c r="AD23" s="22" t="s">
        <v>35</v>
      </c>
      <c r="AF23" s="115"/>
      <c r="AH23" s="149"/>
    </row>
    <row r="24" spans="1:36" x14ac:dyDescent="0.25">
      <c r="A24" s="115"/>
      <c r="B24" s="136" t="s">
        <v>36</v>
      </c>
      <c r="C24" s="23" t="s">
        <v>26</v>
      </c>
      <c r="D24" s="117"/>
      <c r="E24" s="117"/>
      <c r="F24" s="117"/>
      <c r="G24" s="156"/>
      <c r="H24" s="19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49" t="str">
        <f t="shared" si="9"/>
        <v/>
      </c>
      <c r="AB24" s="117" t="str">
        <f t="shared" ref="AB24" si="10">IF(COUNTA(D24:O24)=0,"",COUNTA(D24:O24))</f>
        <v/>
      </c>
      <c r="AC24" s="165"/>
      <c r="AD24" s="32" t="s">
        <v>36</v>
      </c>
      <c r="AE24" s="33"/>
      <c r="AF24" s="115"/>
      <c r="AH24" s="149"/>
    </row>
    <row r="25" spans="1:36" x14ac:dyDescent="0.25">
      <c r="A25" s="142"/>
      <c r="B25" s="137" t="s">
        <v>37</v>
      </c>
      <c r="C25" s="23" t="s">
        <v>28</v>
      </c>
      <c r="D25" s="145"/>
      <c r="E25" s="145"/>
      <c r="F25" s="145"/>
      <c r="G25" s="145"/>
      <c r="H25" s="193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2" t="str">
        <f t="shared" ref="AA25" si="11">IF(AA23="","",AA23/AA24)</f>
        <v/>
      </c>
      <c r="AB25" s="26"/>
      <c r="AC25" s="24"/>
      <c r="AD25" s="137" t="s">
        <v>37</v>
      </c>
      <c r="AE25" s="33"/>
      <c r="AF25" s="142"/>
      <c r="AG25" s="31"/>
      <c r="AH25" s="145"/>
    </row>
    <row r="26" spans="1:36" x14ac:dyDescent="0.25">
      <c r="A26" s="115">
        <v>0</v>
      </c>
      <c r="B26" s="34" t="s">
        <v>35</v>
      </c>
      <c r="C26" s="23" t="s">
        <v>24</v>
      </c>
      <c r="D26" s="116"/>
      <c r="E26" s="116"/>
      <c r="F26" s="116"/>
      <c r="G26" s="156"/>
      <c r="H26" s="19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49" t="str">
        <f t="shared" ref="AA26:AA27" si="12">IF(SUM(D26:O26)=0,"",SUM(D26:O26))</f>
        <v/>
      </c>
      <c r="AB26" s="20"/>
      <c r="AC26" s="24"/>
      <c r="AD26" s="34" t="s">
        <v>35</v>
      </c>
      <c r="AE26" s="33"/>
      <c r="AF26" s="115"/>
      <c r="AG26" s="35"/>
      <c r="AH26" s="149"/>
    </row>
    <row r="27" spans="1:36" x14ac:dyDescent="0.25">
      <c r="A27" s="115"/>
      <c r="B27" s="138" t="s">
        <v>38</v>
      </c>
      <c r="C27" s="23" t="s">
        <v>26</v>
      </c>
      <c r="D27" s="117"/>
      <c r="E27" s="117"/>
      <c r="F27" s="117"/>
      <c r="G27" s="156"/>
      <c r="H27" s="19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49" t="str">
        <f t="shared" si="12"/>
        <v/>
      </c>
      <c r="AB27" s="117" t="str">
        <f t="shared" ref="AB27" si="13">IF(COUNTA(D27:O27)=0,"",COUNTA(D27:O27))</f>
        <v/>
      </c>
      <c r="AC27" s="165"/>
      <c r="AD27" s="28" t="s">
        <v>38</v>
      </c>
      <c r="AE27" s="33"/>
      <c r="AF27" s="115"/>
      <c r="AG27" s="35"/>
      <c r="AH27" s="149"/>
    </row>
    <row r="28" spans="1:36" x14ac:dyDescent="0.25">
      <c r="A28" s="142"/>
      <c r="B28" s="139" t="s">
        <v>39</v>
      </c>
      <c r="C28" s="23" t="s">
        <v>28</v>
      </c>
      <c r="D28" s="155"/>
      <c r="E28" s="145"/>
      <c r="F28" s="145"/>
      <c r="G28" s="145"/>
      <c r="H28" s="193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2" t="str">
        <f t="shared" ref="AA28" si="14">IF(AA26="","",AA26/AA27)</f>
        <v/>
      </c>
      <c r="AB28" s="26"/>
      <c r="AC28" s="24"/>
      <c r="AD28" s="139" t="s">
        <v>39</v>
      </c>
      <c r="AE28" s="33"/>
      <c r="AF28" s="142"/>
      <c r="AG28" s="31"/>
      <c r="AH28" s="145"/>
    </row>
    <row r="29" spans="1:36" x14ac:dyDescent="0.25">
      <c r="A29" s="115">
        <v>12740</v>
      </c>
      <c r="B29" s="37" t="s">
        <v>41</v>
      </c>
      <c r="C29" s="23" t="s">
        <v>24</v>
      </c>
      <c r="D29" s="156">
        <v>2607</v>
      </c>
      <c r="E29" s="156">
        <v>1395</v>
      </c>
      <c r="F29" s="156"/>
      <c r="G29" s="156">
        <v>2432</v>
      </c>
      <c r="H29" s="196"/>
      <c r="I29" s="156"/>
      <c r="J29" s="156">
        <v>1551</v>
      </c>
      <c r="K29" s="156">
        <v>1910</v>
      </c>
      <c r="L29" s="156"/>
      <c r="M29" s="156"/>
      <c r="N29" s="156">
        <v>3205</v>
      </c>
      <c r="O29" s="156"/>
      <c r="P29" s="156"/>
      <c r="Q29" s="156">
        <v>2587</v>
      </c>
      <c r="R29" s="156"/>
      <c r="S29" s="156"/>
      <c r="T29" s="156">
        <v>2123</v>
      </c>
      <c r="U29" s="156"/>
      <c r="V29" s="156"/>
      <c r="W29" s="156"/>
      <c r="X29" s="156">
        <v>1021</v>
      </c>
      <c r="Y29" s="156">
        <v>1395</v>
      </c>
      <c r="Z29" s="156"/>
      <c r="AA29" s="149">
        <f t="shared" ref="AA29:AA30" si="15">IF(SUM(D29:Z29)=0,"",SUM(D29:Z29))</f>
        <v>20226</v>
      </c>
      <c r="AB29" s="20"/>
      <c r="AC29" s="21"/>
      <c r="AD29" s="37" t="s">
        <v>41</v>
      </c>
      <c r="AE29" s="31"/>
      <c r="AF29" s="115"/>
      <c r="AG29" s="31"/>
      <c r="AH29" s="149"/>
    </row>
    <row r="30" spans="1:36" x14ac:dyDescent="0.25">
      <c r="A30" s="115">
        <v>71</v>
      </c>
      <c r="B30" s="136" t="s">
        <v>42</v>
      </c>
      <c r="C30" s="23" t="s">
        <v>26</v>
      </c>
      <c r="D30" s="157">
        <v>15</v>
      </c>
      <c r="E30" s="156">
        <v>8</v>
      </c>
      <c r="F30" s="156"/>
      <c r="G30" s="156">
        <v>14</v>
      </c>
      <c r="H30" s="196"/>
      <c r="I30" s="156"/>
      <c r="J30" s="156">
        <v>9</v>
      </c>
      <c r="K30" s="156">
        <v>11</v>
      </c>
      <c r="L30" s="156"/>
      <c r="M30" s="156"/>
      <c r="N30" s="156">
        <v>18</v>
      </c>
      <c r="O30" s="156"/>
      <c r="P30" s="156"/>
      <c r="Q30" s="156">
        <v>14</v>
      </c>
      <c r="R30" s="156"/>
      <c r="S30" s="156"/>
      <c r="T30" s="156">
        <v>12</v>
      </c>
      <c r="U30" s="156"/>
      <c r="V30" s="156"/>
      <c r="W30" s="156"/>
      <c r="X30" s="156">
        <v>6</v>
      </c>
      <c r="Y30" s="156">
        <v>8</v>
      </c>
      <c r="Z30" s="156"/>
      <c r="AA30" s="149">
        <f t="shared" si="15"/>
        <v>115</v>
      </c>
      <c r="AB30" s="117">
        <f t="shared" ref="AB30:AB37" si="16">IF(COUNTA(D30:Z30)=0,"",COUNTA(D30:Z30))</f>
        <v>10</v>
      </c>
      <c r="AC30" s="165" t="s">
        <v>462</v>
      </c>
      <c r="AD30" s="32" t="s">
        <v>42</v>
      </c>
      <c r="AE30" s="31"/>
      <c r="AF30" s="115"/>
      <c r="AG30" s="31"/>
      <c r="AH30" s="149"/>
    </row>
    <row r="31" spans="1:36" x14ac:dyDescent="0.25">
      <c r="A31" s="142">
        <f>A29/A30</f>
        <v>179.43661971830986</v>
      </c>
      <c r="B31" s="137" t="s">
        <v>43</v>
      </c>
      <c r="C31" s="23" t="s">
        <v>28</v>
      </c>
      <c r="D31" s="142">
        <f>+D29/D30</f>
        <v>173.8</v>
      </c>
      <c r="E31" s="142">
        <f>+E29/E30</f>
        <v>174.375</v>
      </c>
      <c r="F31" s="142"/>
      <c r="G31" s="142">
        <f>+G29/G30</f>
        <v>173.71428571428572</v>
      </c>
      <c r="H31" s="198"/>
      <c r="I31" s="142"/>
      <c r="J31" s="142">
        <f>+J29/J30</f>
        <v>172.33333333333334</v>
      </c>
      <c r="K31" s="142">
        <f>+K29/K30</f>
        <v>173.63636363636363</v>
      </c>
      <c r="L31" s="142"/>
      <c r="M31" s="142"/>
      <c r="N31" s="142">
        <f>+N29/N30</f>
        <v>178.05555555555554</v>
      </c>
      <c r="O31" s="142"/>
      <c r="P31" s="142"/>
      <c r="Q31" s="142">
        <f>+Q29/Q30</f>
        <v>184.78571428571428</v>
      </c>
      <c r="R31" s="142"/>
      <c r="S31" s="142"/>
      <c r="T31" s="142">
        <f>+T29/T30</f>
        <v>176.91666666666666</v>
      </c>
      <c r="U31" s="142"/>
      <c r="V31" s="142"/>
      <c r="W31" s="142"/>
      <c r="X31" s="142">
        <f>+X29/X30</f>
        <v>170.16666666666666</v>
      </c>
      <c r="Y31" s="142">
        <f>+Y29/Y30</f>
        <v>174.375</v>
      </c>
      <c r="Z31" s="142"/>
      <c r="AA31" s="142">
        <f t="shared" ref="AA31" si="17">IF(AA29="","",AA29/AA30)</f>
        <v>175.87826086956522</v>
      </c>
      <c r="AB31" s="26"/>
      <c r="AC31" s="165"/>
      <c r="AD31" s="137" t="s">
        <v>43</v>
      </c>
      <c r="AE31" s="31"/>
      <c r="AF31" s="142"/>
      <c r="AG31" s="31"/>
      <c r="AH31" s="145">
        <f>AA31-A31</f>
        <v>-3.558358848744632</v>
      </c>
    </row>
    <row r="32" spans="1:36" x14ac:dyDescent="0.25">
      <c r="A32" s="115">
        <v>7977</v>
      </c>
      <c r="B32" s="38" t="s">
        <v>44</v>
      </c>
      <c r="C32" s="23" t="s">
        <v>24</v>
      </c>
      <c r="D32" s="117">
        <v>2851</v>
      </c>
      <c r="E32" s="156">
        <v>1422</v>
      </c>
      <c r="F32" s="156"/>
      <c r="G32" s="156">
        <v>1320</v>
      </c>
      <c r="H32" s="196"/>
      <c r="I32" s="156"/>
      <c r="J32" s="156"/>
      <c r="K32" s="156"/>
      <c r="L32" s="156"/>
      <c r="M32" s="156"/>
      <c r="N32" s="156"/>
      <c r="O32" s="156"/>
      <c r="P32" s="156"/>
      <c r="Q32" s="156">
        <v>2650</v>
      </c>
      <c r="R32" s="156">
        <v>1213</v>
      </c>
      <c r="S32" s="156"/>
      <c r="T32" s="156"/>
      <c r="U32" s="156"/>
      <c r="V32" s="156"/>
      <c r="W32" s="156"/>
      <c r="X32" s="156"/>
      <c r="Y32" s="156"/>
      <c r="Z32" s="156"/>
      <c r="AA32" s="149">
        <f t="shared" ref="AA32:AA33" si="18">IF(SUM(D32:Z32)=0,"",SUM(D32:Z32))</f>
        <v>9456</v>
      </c>
      <c r="AB32" s="20"/>
      <c r="AC32" s="208"/>
      <c r="AD32" s="38" t="s">
        <v>44</v>
      </c>
      <c r="AE32" s="31"/>
      <c r="AF32" s="115"/>
      <c r="AG32" s="31"/>
      <c r="AH32" s="149"/>
    </row>
    <row r="33" spans="1:34" x14ac:dyDescent="0.25">
      <c r="A33" s="115">
        <v>44</v>
      </c>
      <c r="B33" s="138" t="s">
        <v>45</v>
      </c>
      <c r="C33" s="23" t="s">
        <v>26</v>
      </c>
      <c r="D33" s="157">
        <v>15</v>
      </c>
      <c r="E33" s="117">
        <v>8</v>
      </c>
      <c r="F33" s="117"/>
      <c r="G33" s="156">
        <v>8</v>
      </c>
      <c r="H33" s="196"/>
      <c r="I33" s="156"/>
      <c r="J33" s="156"/>
      <c r="K33" s="156"/>
      <c r="L33" s="156"/>
      <c r="M33" s="156"/>
      <c r="N33" s="156"/>
      <c r="O33" s="156"/>
      <c r="P33" s="156"/>
      <c r="Q33" s="156">
        <v>14</v>
      </c>
      <c r="R33" s="156">
        <v>7</v>
      </c>
      <c r="S33" s="156"/>
      <c r="T33" s="156"/>
      <c r="U33" s="156"/>
      <c r="V33" s="156"/>
      <c r="W33" s="156"/>
      <c r="X33" s="156"/>
      <c r="Y33" s="156"/>
      <c r="Z33" s="156"/>
      <c r="AA33" s="149">
        <f t="shared" si="18"/>
        <v>52</v>
      </c>
      <c r="AB33" s="117">
        <f t="shared" ref="AB33:AB37" si="19">IF(COUNTA(D33:Z33)=0,"",COUNTA(D33:Z33))</f>
        <v>5</v>
      </c>
      <c r="AC33" s="165" t="s">
        <v>386</v>
      </c>
      <c r="AD33" s="28" t="s">
        <v>45</v>
      </c>
      <c r="AE33" s="31"/>
      <c r="AF33" s="115"/>
      <c r="AG33" s="31"/>
      <c r="AH33" s="149"/>
    </row>
    <row r="34" spans="1:34" x14ac:dyDescent="0.25">
      <c r="A34" s="142">
        <f>A32/A33</f>
        <v>181.29545454545453</v>
      </c>
      <c r="B34" s="139" t="s">
        <v>46</v>
      </c>
      <c r="C34" s="23" t="s">
        <v>28</v>
      </c>
      <c r="D34" s="175">
        <f>+D32/D33</f>
        <v>190.06666666666666</v>
      </c>
      <c r="E34" s="142">
        <f>+E32/E33</f>
        <v>177.75</v>
      </c>
      <c r="F34" s="142"/>
      <c r="G34" s="142">
        <f>+G32/G33</f>
        <v>165</v>
      </c>
      <c r="H34" s="198"/>
      <c r="I34" s="175"/>
      <c r="J34" s="155"/>
      <c r="K34" s="142"/>
      <c r="L34" s="142"/>
      <c r="M34" s="142"/>
      <c r="N34" s="142"/>
      <c r="O34" s="142"/>
      <c r="P34" s="142"/>
      <c r="Q34" s="142">
        <f>+Q32/Q33</f>
        <v>189.28571428571428</v>
      </c>
      <c r="R34" s="142">
        <f>+R32/R33</f>
        <v>173.28571428571428</v>
      </c>
      <c r="S34" s="142"/>
      <c r="T34" s="142"/>
      <c r="U34" s="142"/>
      <c r="V34" s="142"/>
      <c r="W34" s="142"/>
      <c r="X34" s="142"/>
      <c r="Y34" s="142"/>
      <c r="Z34" s="142"/>
      <c r="AA34" s="142">
        <f t="shared" ref="AA34" si="20">IF(AA32="","",AA32/AA33)</f>
        <v>181.84615384615384</v>
      </c>
      <c r="AB34" s="26"/>
      <c r="AC34" s="165"/>
      <c r="AD34" s="139" t="s">
        <v>46</v>
      </c>
      <c r="AE34" s="31"/>
      <c r="AF34" s="142"/>
      <c r="AG34" s="31"/>
      <c r="AH34" s="145">
        <f>AA34-A34</f>
        <v>0.55069930069930706</v>
      </c>
    </row>
    <row r="35" spans="1:34" x14ac:dyDescent="0.25">
      <c r="A35" s="115">
        <v>0</v>
      </c>
      <c r="B35" s="38" t="s">
        <v>44</v>
      </c>
      <c r="C35" s="18" t="s">
        <v>24</v>
      </c>
      <c r="D35" s="117"/>
      <c r="E35" s="156"/>
      <c r="F35" s="156"/>
      <c r="G35" s="156">
        <v>1459</v>
      </c>
      <c r="H35" s="19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49">
        <f t="shared" ref="AA35:AA36" si="21">IF(SUM(D35:Z35)=0,"",SUM(D35:Z35))</f>
        <v>1459</v>
      </c>
      <c r="AB35" s="20"/>
      <c r="AC35" s="24"/>
      <c r="AD35" s="38" t="s">
        <v>44</v>
      </c>
      <c r="AF35" s="115"/>
      <c r="AH35" s="149"/>
    </row>
    <row r="36" spans="1:34" x14ac:dyDescent="0.25">
      <c r="A36" s="115"/>
      <c r="B36" s="138" t="s">
        <v>47</v>
      </c>
      <c r="C36" s="23" t="s">
        <v>26</v>
      </c>
      <c r="D36" s="117"/>
      <c r="E36" s="117"/>
      <c r="F36" s="117"/>
      <c r="G36" s="117">
        <v>8</v>
      </c>
      <c r="H36" s="199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49">
        <f t="shared" si="21"/>
        <v>8</v>
      </c>
      <c r="AB36" s="117">
        <f t="shared" ref="AB36:AB37" si="22">IF(COUNTA(D36:Z36)=0,"",COUNTA(D36:Z36))</f>
        <v>1</v>
      </c>
      <c r="AC36" s="165" t="s">
        <v>316</v>
      </c>
      <c r="AD36" s="28" t="s">
        <v>47</v>
      </c>
      <c r="AF36" s="115"/>
      <c r="AH36" s="149"/>
    </row>
    <row r="37" spans="1:34" x14ac:dyDescent="0.25">
      <c r="A37" s="142"/>
      <c r="B37" s="139" t="s">
        <v>48</v>
      </c>
      <c r="C37" s="23" t="s">
        <v>28</v>
      </c>
      <c r="D37" s="142"/>
      <c r="E37" s="145"/>
      <c r="F37" s="145"/>
      <c r="G37" s="142">
        <f>+G35/G36</f>
        <v>182.375</v>
      </c>
      <c r="H37" s="193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2">
        <f t="shared" ref="AA37" si="23">IF(AA35="","",AA35/AA36)</f>
        <v>182.375</v>
      </c>
      <c r="AB37" s="26"/>
      <c r="AC37" s="24"/>
      <c r="AD37" s="139" t="s">
        <v>48</v>
      </c>
      <c r="AE37" s="31"/>
      <c r="AF37" s="142"/>
      <c r="AG37" s="31"/>
      <c r="AH37" s="145"/>
    </row>
    <row r="38" spans="1:34" x14ac:dyDescent="0.25">
      <c r="A38" s="171"/>
      <c r="B38" s="38" t="s">
        <v>395</v>
      </c>
      <c r="C38" s="18" t="s">
        <v>24</v>
      </c>
      <c r="D38" s="171"/>
      <c r="E38" s="154"/>
      <c r="F38" s="154"/>
      <c r="G38" s="171"/>
      <c r="H38" s="19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71"/>
      <c r="AB38" s="20"/>
      <c r="AC38" s="24"/>
      <c r="AD38" s="38" t="s">
        <v>395</v>
      </c>
      <c r="AE38" s="31"/>
      <c r="AF38" s="171"/>
      <c r="AG38" s="31"/>
      <c r="AH38" s="154"/>
    </row>
    <row r="39" spans="1:34" x14ac:dyDescent="0.25">
      <c r="A39" s="171"/>
      <c r="B39" s="28" t="s">
        <v>50</v>
      </c>
      <c r="C39" s="23" t="s">
        <v>26</v>
      </c>
      <c r="D39" s="171"/>
      <c r="E39" s="154"/>
      <c r="F39" s="154"/>
      <c r="G39" s="171"/>
      <c r="H39" s="19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71"/>
      <c r="AB39" s="20"/>
      <c r="AC39" s="24"/>
      <c r="AD39" s="28" t="s">
        <v>50</v>
      </c>
      <c r="AE39" s="31"/>
      <c r="AF39" s="171"/>
      <c r="AG39" s="31"/>
      <c r="AH39" s="154"/>
    </row>
    <row r="40" spans="1:34" x14ac:dyDescent="0.25">
      <c r="A40" s="142"/>
      <c r="B40" s="139" t="s">
        <v>396</v>
      </c>
      <c r="C40" s="23" t="s">
        <v>28</v>
      </c>
      <c r="D40" s="171"/>
      <c r="E40" s="154"/>
      <c r="F40" s="154"/>
      <c r="G40" s="142"/>
      <c r="H40" s="193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2"/>
      <c r="AB40" s="26"/>
      <c r="AC40" s="24"/>
      <c r="AD40" s="139" t="s">
        <v>396</v>
      </c>
      <c r="AE40" s="31"/>
      <c r="AF40" s="142"/>
      <c r="AG40" s="31"/>
      <c r="AH40" s="145"/>
    </row>
    <row r="41" spans="1:34" x14ac:dyDescent="0.25">
      <c r="A41" s="115">
        <v>4751</v>
      </c>
      <c r="B41" s="38" t="s">
        <v>49</v>
      </c>
      <c r="C41" s="23" t="s">
        <v>24</v>
      </c>
      <c r="D41" s="158"/>
      <c r="E41" s="158"/>
      <c r="F41" s="158"/>
      <c r="G41" s="156"/>
      <c r="H41" s="196"/>
      <c r="I41" s="156">
        <v>1620</v>
      </c>
      <c r="J41" s="156"/>
      <c r="K41" s="156"/>
      <c r="L41" s="156"/>
      <c r="M41" s="156"/>
      <c r="N41" s="156"/>
      <c r="O41" s="156"/>
      <c r="P41" s="156"/>
      <c r="Q41" s="156">
        <v>2488</v>
      </c>
      <c r="R41" s="156">
        <v>1279</v>
      </c>
      <c r="S41" s="156"/>
      <c r="T41" s="156"/>
      <c r="U41" s="156">
        <v>2665</v>
      </c>
      <c r="V41" s="156"/>
      <c r="W41" s="156"/>
      <c r="X41" s="156">
        <v>1083</v>
      </c>
      <c r="Y41" s="156">
        <v>1418</v>
      </c>
      <c r="Z41" s="156"/>
      <c r="AA41" s="149">
        <f t="shared" ref="AA41:AA42" si="24">IF(SUM(D41:Z41)=0,"",SUM(D41:Z41))</f>
        <v>10553</v>
      </c>
      <c r="AB41" s="20"/>
      <c r="AC41" s="165"/>
      <c r="AD41" s="38" t="s">
        <v>49</v>
      </c>
      <c r="AF41" s="115"/>
      <c r="AH41" s="149"/>
    </row>
    <row r="42" spans="1:34" x14ac:dyDescent="0.25">
      <c r="A42" s="115">
        <v>26</v>
      </c>
      <c r="B42" s="138" t="s">
        <v>50</v>
      </c>
      <c r="C42" s="23" t="s">
        <v>26</v>
      </c>
      <c r="D42" s="157"/>
      <c r="E42" s="156"/>
      <c r="F42" s="156"/>
      <c r="G42" s="156"/>
      <c r="H42" s="196"/>
      <c r="I42" s="156">
        <v>9</v>
      </c>
      <c r="J42" s="156"/>
      <c r="K42" s="156"/>
      <c r="L42" s="156"/>
      <c r="M42" s="156"/>
      <c r="N42" s="156"/>
      <c r="O42" s="156"/>
      <c r="P42" s="156"/>
      <c r="Q42" s="156">
        <v>14</v>
      </c>
      <c r="R42" s="156">
        <v>7</v>
      </c>
      <c r="S42" s="156"/>
      <c r="T42" s="156"/>
      <c r="U42" s="156">
        <v>14</v>
      </c>
      <c r="V42" s="156"/>
      <c r="W42" s="156"/>
      <c r="X42" s="156">
        <v>6</v>
      </c>
      <c r="Y42" s="156">
        <v>8</v>
      </c>
      <c r="Z42" s="156"/>
      <c r="AA42" s="149">
        <f t="shared" si="24"/>
        <v>58</v>
      </c>
      <c r="AB42" s="117">
        <f t="shared" ref="AB42:AB46" si="25">IF(COUNTA(D42:Z42)=0,"",COUNTA(D42:Z42))</f>
        <v>6</v>
      </c>
      <c r="AC42" s="165" t="s">
        <v>449</v>
      </c>
      <c r="AD42" s="28" t="s">
        <v>50</v>
      </c>
      <c r="AF42" s="115"/>
      <c r="AH42" s="149"/>
    </row>
    <row r="43" spans="1:34" x14ac:dyDescent="0.25">
      <c r="A43" s="142">
        <f>A41/A42</f>
        <v>182.73076923076923</v>
      </c>
      <c r="B43" s="139" t="s">
        <v>51</v>
      </c>
      <c r="C43" s="23" t="s">
        <v>28</v>
      </c>
      <c r="D43" s="142"/>
      <c r="E43" s="142"/>
      <c r="F43" s="175"/>
      <c r="G43" s="155"/>
      <c r="H43" s="197"/>
      <c r="I43" s="142">
        <f>+I41/I42</f>
        <v>180</v>
      </c>
      <c r="J43" s="142"/>
      <c r="K43" s="142"/>
      <c r="L43" s="142"/>
      <c r="M43" s="142"/>
      <c r="N43" s="142"/>
      <c r="O43" s="142"/>
      <c r="P43" s="142"/>
      <c r="Q43" s="142">
        <f>+Q41/Q42</f>
        <v>177.71428571428572</v>
      </c>
      <c r="R43" s="142">
        <f>+R41/R42</f>
        <v>182.71428571428572</v>
      </c>
      <c r="S43" s="142"/>
      <c r="T43" s="142"/>
      <c r="U43" s="175">
        <f>+U41/U42</f>
        <v>190.35714285714286</v>
      </c>
      <c r="V43" s="142"/>
      <c r="W43" s="142"/>
      <c r="X43" s="142">
        <f>+X41/X42</f>
        <v>180.5</v>
      </c>
      <c r="Y43" s="142">
        <f>+Y41/Y42</f>
        <v>177.25</v>
      </c>
      <c r="Z43" s="142"/>
      <c r="AA43" s="142">
        <f t="shared" ref="AA43" si="26">IF(AA41="","",AA41/AA42)</f>
        <v>181.94827586206895</v>
      </c>
      <c r="AB43" s="26"/>
      <c r="AC43" s="24"/>
      <c r="AD43" s="139" t="s">
        <v>51</v>
      </c>
      <c r="AE43" s="31"/>
      <c r="AF43" s="142"/>
      <c r="AG43" s="31"/>
      <c r="AH43" s="145">
        <f>AA43-A43</f>
        <v>-0.78249336870027264</v>
      </c>
    </row>
    <row r="44" spans="1:34" x14ac:dyDescent="0.25">
      <c r="A44" s="115">
        <v>3057</v>
      </c>
      <c r="B44" s="37" t="s">
        <v>49</v>
      </c>
      <c r="C44" s="23" t="s">
        <v>24</v>
      </c>
      <c r="D44" s="156"/>
      <c r="E44" s="156"/>
      <c r="F44" s="156"/>
      <c r="G44" s="156"/>
      <c r="H44" s="196"/>
      <c r="I44" s="156"/>
      <c r="J44" s="156"/>
      <c r="K44" s="156">
        <v>936</v>
      </c>
      <c r="L44" s="156"/>
      <c r="M44" s="156"/>
      <c r="N44" s="156"/>
      <c r="O44" s="156"/>
      <c r="P44" s="156">
        <v>1782</v>
      </c>
      <c r="Q44" s="156">
        <v>2263</v>
      </c>
      <c r="R44" s="156"/>
      <c r="S44" s="156"/>
      <c r="T44" s="156"/>
      <c r="U44" s="156"/>
      <c r="V44" s="156"/>
      <c r="W44" s="156"/>
      <c r="X44" s="156">
        <v>931</v>
      </c>
      <c r="Y44" s="156">
        <v>1305</v>
      </c>
      <c r="Z44" s="156"/>
      <c r="AA44" s="149">
        <f t="shared" ref="AA44:AA45" si="27">IF(SUM(D44:Z44)=0,"",SUM(D44:Z44))</f>
        <v>7217</v>
      </c>
      <c r="AB44" s="20"/>
      <c r="AC44" s="165"/>
      <c r="AD44" s="37" t="s">
        <v>49</v>
      </c>
      <c r="AE44" s="31"/>
      <c r="AF44" s="115"/>
      <c r="AG44" s="31"/>
      <c r="AH44" s="149"/>
    </row>
    <row r="45" spans="1:34" x14ac:dyDescent="0.25">
      <c r="A45" s="115">
        <v>18</v>
      </c>
      <c r="B45" s="140" t="s">
        <v>52</v>
      </c>
      <c r="C45" s="23" t="s">
        <v>26</v>
      </c>
      <c r="D45" s="117"/>
      <c r="E45" s="156"/>
      <c r="F45" s="156"/>
      <c r="G45" s="156"/>
      <c r="H45" s="196"/>
      <c r="I45" s="156"/>
      <c r="J45" s="156"/>
      <c r="K45" s="156">
        <v>6</v>
      </c>
      <c r="L45" s="156"/>
      <c r="M45" s="156"/>
      <c r="N45" s="156"/>
      <c r="O45" s="156"/>
      <c r="P45" s="156">
        <v>11</v>
      </c>
      <c r="Q45" s="156">
        <v>14</v>
      </c>
      <c r="R45" s="156"/>
      <c r="S45" s="156"/>
      <c r="T45" s="156"/>
      <c r="U45" s="156"/>
      <c r="V45" s="156"/>
      <c r="W45" s="156"/>
      <c r="X45" s="156">
        <v>6</v>
      </c>
      <c r="Y45" s="156">
        <v>8</v>
      </c>
      <c r="Z45" s="156"/>
      <c r="AA45" s="149">
        <f t="shared" si="27"/>
        <v>45</v>
      </c>
      <c r="AB45" s="117">
        <f t="shared" ref="AB45:AB46" si="28">IF(COUNTA(D45:Z45)=0,"",COUNTA(D45:Z45))</f>
        <v>5</v>
      </c>
      <c r="AC45" s="165" t="s">
        <v>448</v>
      </c>
      <c r="AD45" s="39" t="s">
        <v>52</v>
      </c>
      <c r="AE45" s="31"/>
      <c r="AF45" s="115"/>
      <c r="AG45" s="31"/>
      <c r="AH45" s="149"/>
    </row>
    <row r="46" spans="1:34" x14ac:dyDescent="0.25">
      <c r="A46" s="142">
        <f>A44/A45</f>
        <v>169.83333333333334</v>
      </c>
      <c r="B46" s="137" t="s">
        <v>53</v>
      </c>
      <c r="C46" s="23" t="s">
        <v>28</v>
      </c>
      <c r="D46" s="142"/>
      <c r="E46" s="142"/>
      <c r="F46" s="142"/>
      <c r="G46" s="145"/>
      <c r="H46" s="193"/>
      <c r="I46" s="142"/>
      <c r="J46" s="142"/>
      <c r="K46" s="142">
        <f>+K44/K45</f>
        <v>156</v>
      </c>
      <c r="L46" s="145"/>
      <c r="M46" s="145"/>
      <c r="N46" s="142"/>
      <c r="O46" s="142"/>
      <c r="P46" s="142">
        <f>+P44/P45</f>
        <v>162</v>
      </c>
      <c r="Q46" s="142">
        <f>+Q44/Q45</f>
        <v>161.64285714285714</v>
      </c>
      <c r="R46" s="142"/>
      <c r="S46" s="142"/>
      <c r="T46" s="142"/>
      <c r="U46" s="142"/>
      <c r="V46" s="142"/>
      <c r="W46" s="142"/>
      <c r="X46" s="142">
        <f>+X44/X45</f>
        <v>155.16666666666666</v>
      </c>
      <c r="Y46" s="142">
        <f>+Y44/Y45</f>
        <v>163.125</v>
      </c>
      <c r="Z46" s="142"/>
      <c r="AA46" s="142">
        <f t="shared" ref="AA46" si="29">IF(AA44="","",AA44/AA45)</f>
        <v>160.37777777777777</v>
      </c>
      <c r="AB46" s="26"/>
      <c r="AC46" s="24"/>
      <c r="AD46" s="137" t="s">
        <v>53</v>
      </c>
      <c r="AE46" s="31"/>
      <c r="AF46" s="142"/>
      <c r="AG46" s="31"/>
      <c r="AH46" s="145"/>
    </row>
    <row r="47" spans="1:34" x14ac:dyDescent="0.25">
      <c r="A47" s="115">
        <v>0</v>
      </c>
      <c r="B47" s="37" t="s">
        <v>49</v>
      </c>
      <c r="C47" s="23" t="s">
        <v>24</v>
      </c>
      <c r="D47" s="117"/>
      <c r="E47" s="156"/>
      <c r="F47" s="156"/>
      <c r="G47" s="156"/>
      <c r="H47" s="19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49" t="str">
        <f t="shared" ref="AA47:AA48" si="30">IF(SUM(D47:O47)=0,"",SUM(D47:O47))</f>
        <v/>
      </c>
      <c r="AB47" s="20"/>
      <c r="AC47" s="24"/>
      <c r="AD47" s="37" t="s">
        <v>49</v>
      </c>
      <c r="AE47" s="31"/>
      <c r="AF47" s="115"/>
      <c r="AG47" s="31"/>
      <c r="AH47" s="149"/>
    </row>
    <row r="48" spans="1:34" x14ac:dyDescent="0.25">
      <c r="A48" s="115"/>
      <c r="B48" s="136" t="s">
        <v>54</v>
      </c>
      <c r="C48" s="23" t="s">
        <v>26</v>
      </c>
      <c r="D48" s="117"/>
      <c r="E48" s="156"/>
      <c r="F48" s="156"/>
      <c r="G48" s="156"/>
      <c r="H48" s="19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49" t="str">
        <f t="shared" si="30"/>
        <v/>
      </c>
      <c r="AB48" s="117" t="str">
        <f t="shared" ref="AB48" si="31">IF(COUNTA(D48:O48)=0,"",COUNTA(D48:O48))</f>
        <v/>
      </c>
      <c r="AC48" s="165"/>
      <c r="AD48" s="32" t="s">
        <v>54</v>
      </c>
      <c r="AE48" s="31"/>
      <c r="AF48" s="115"/>
      <c r="AG48" s="31"/>
      <c r="AH48" s="149"/>
    </row>
    <row r="49" spans="1:34" x14ac:dyDescent="0.25">
      <c r="A49" s="142"/>
      <c r="B49" s="137" t="s">
        <v>55</v>
      </c>
      <c r="C49" s="23" t="s">
        <v>28</v>
      </c>
      <c r="D49" s="155"/>
      <c r="E49" s="155"/>
      <c r="F49" s="155"/>
      <c r="G49" s="155"/>
      <c r="H49" s="197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42" t="str">
        <f t="shared" ref="AA49" si="32">IF(AA47="","",AA47/AA48)</f>
        <v/>
      </c>
      <c r="AB49" s="26"/>
      <c r="AC49" s="24"/>
      <c r="AD49" s="137" t="s">
        <v>55</v>
      </c>
      <c r="AE49" s="31"/>
      <c r="AF49" s="142"/>
      <c r="AG49" s="31"/>
      <c r="AH49" s="145"/>
    </row>
    <row r="50" spans="1:34" x14ac:dyDescent="0.25">
      <c r="A50" s="171"/>
      <c r="B50" s="38" t="s">
        <v>49</v>
      </c>
      <c r="C50" s="23" t="s">
        <v>24</v>
      </c>
      <c r="D50" s="117"/>
      <c r="E50" s="117"/>
      <c r="F50" s="117"/>
      <c r="G50" s="117"/>
      <c r="H50" s="199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>
        <v>1043</v>
      </c>
      <c r="T50" s="117"/>
      <c r="U50" s="117"/>
      <c r="V50" s="117"/>
      <c r="W50" s="117"/>
      <c r="X50" s="117"/>
      <c r="Y50" s="117"/>
      <c r="Z50" s="117"/>
      <c r="AA50" s="149">
        <f t="shared" ref="AA50:AA51" si="33">IF(SUM(D50:Z50)=0,"",SUM(D50:Z50))</f>
        <v>1043</v>
      </c>
      <c r="AB50" s="20"/>
      <c r="AC50" s="24"/>
      <c r="AD50" s="38" t="s">
        <v>49</v>
      </c>
      <c r="AE50" s="31"/>
      <c r="AF50" s="171"/>
      <c r="AG50" s="31"/>
      <c r="AH50" s="154"/>
    </row>
    <row r="51" spans="1:34" x14ac:dyDescent="0.25">
      <c r="A51" s="171"/>
      <c r="B51" s="28" t="s">
        <v>379</v>
      </c>
      <c r="C51" s="23" t="s">
        <v>26</v>
      </c>
      <c r="D51" s="117"/>
      <c r="E51" s="117"/>
      <c r="F51" s="117"/>
      <c r="G51" s="117"/>
      <c r="H51" s="199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>
        <v>7</v>
      </c>
      <c r="T51" s="117"/>
      <c r="U51" s="117"/>
      <c r="V51" s="117"/>
      <c r="W51" s="117"/>
      <c r="X51" s="117"/>
      <c r="Y51" s="117"/>
      <c r="Z51" s="117"/>
      <c r="AA51" s="149">
        <f t="shared" si="33"/>
        <v>7</v>
      </c>
      <c r="AB51" s="117">
        <f t="shared" ref="AB51:AB79" si="34">IF(COUNTA(D51:Z51)=0,"",COUNTA(D51:Z51))</f>
        <v>1</v>
      </c>
      <c r="AC51" s="165" t="s">
        <v>380</v>
      </c>
      <c r="AD51" s="28" t="s">
        <v>379</v>
      </c>
      <c r="AE51" s="31"/>
      <c r="AF51" s="171"/>
      <c r="AG51" s="31"/>
      <c r="AH51" s="154"/>
    </row>
    <row r="52" spans="1:34" x14ac:dyDescent="0.25">
      <c r="A52" s="142"/>
      <c r="B52" s="139" t="s">
        <v>385</v>
      </c>
      <c r="C52" s="23" t="s">
        <v>28</v>
      </c>
      <c r="D52" s="155"/>
      <c r="E52" s="155"/>
      <c r="F52" s="155"/>
      <c r="G52" s="155"/>
      <c r="H52" s="197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42">
        <f>+S50/S51</f>
        <v>149</v>
      </c>
      <c r="T52" s="142"/>
      <c r="U52" s="142"/>
      <c r="V52" s="142"/>
      <c r="W52" s="142"/>
      <c r="X52" s="142"/>
      <c r="Y52" s="142"/>
      <c r="Z52" s="142"/>
      <c r="AA52" s="142">
        <f t="shared" ref="AA52" si="35">IF(AA50="","",AA50/AA51)</f>
        <v>149</v>
      </c>
      <c r="AB52" s="26"/>
      <c r="AC52" s="24"/>
      <c r="AD52" s="139" t="s">
        <v>385</v>
      </c>
      <c r="AE52" s="31"/>
      <c r="AF52" s="142"/>
      <c r="AG52" s="31"/>
      <c r="AH52" s="145"/>
    </row>
    <row r="53" spans="1:34" x14ac:dyDescent="0.25">
      <c r="A53" s="115">
        <v>14050</v>
      </c>
      <c r="B53" s="38" t="s">
        <v>56</v>
      </c>
      <c r="C53" s="18" t="s">
        <v>24</v>
      </c>
      <c r="D53" s="149">
        <v>2773</v>
      </c>
      <c r="E53" s="149">
        <v>1483</v>
      </c>
      <c r="F53" s="149"/>
      <c r="G53" s="149"/>
      <c r="H53" s="195"/>
      <c r="I53" s="149">
        <v>1741</v>
      </c>
      <c r="J53" s="149">
        <v>1551</v>
      </c>
      <c r="K53" s="149"/>
      <c r="L53" s="149"/>
      <c r="M53" s="149"/>
      <c r="N53" s="149"/>
      <c r="O53" s="149"/>
      <c r="P53" s="149"/>
      <c r="Q53" s="149">
        <v>2986</v>
      </c>
      <c r="R53" s="149">
        <v>1337</v>
      </c>
      <c r="S53" s="149"/>
      <c r="T53" s="149"/>
      <c r="U53" s="149">
        <v>2786</v>
      </c>
      <c r="V53" s="149"/>
      <c r="W53" s="149"/>
      <c r="X53" s="149"/>
      <c r="Y53" s="149">
        <v>1431</v>
      </c>
      <c r="Z53" s="149"/>
      <c r="AA53" s="149">
        <f t="shared" ref="AA53:AA54" si="36">IF(SUM(D53:Z53)=0,"",SUM(D53:Z53))</f>
        <v>16088</v>
      </c>
      <c r="AB53" s="20"/>
      <c r="AC53" s="165"/>
      <c r="AD53" s="38" t="s">
        <v>56</v>
      </c>
      <c r="AE53" s="40"/>
      <c r="AF53" s="115"/>
      <c r="AG53" s="40"/>
      <c r="AH53" s="149"/>
    </row>
    <row r="54" spans="1:34" x14ac:dyDescent="0.25">
      <c r="A54" s="115">
        <v>78</v>
      </c>
      <c r="B54" s="138" t="s">
        <v>57</v>
      </c>
      <c r="C54" s="23" t="s">
        <v>26</v>
      </c>
      <c r="D54" s="149">
        <v>15</v>
      </c>
      <c r="E54" s="149">
        <v>8</v>
      </c>
      <c r="F54" s="149"/>
      <c r="G54" s="149"/>
      <c r="H54" s="195"/>
      <c r="I54" s="149">
        <v>9</v>
      </c>
      <c r="J54" s="149">
        <v>9</v>
      </c>
      <c r="K54" s="149"/>
      <c r="L54" s="149"/>
      <c r="M54" s="149"/>
      <c r="N54" s="149"/>
      <c r="O54" s="149"/>
      <c r="P54" s="149"/>
      <c r="Q54" s="149">
        <v>14</v>
      </c>
      <c r="R54" s="149">
        <v>7</v>
      </c>
      <c r="S54" s="149"/>
      <c r="T54" s="149"/>
      <c r="U54" s="149">
        <v>14</v>
      </c>
      <c r="V54" s="149"/>
      <c r="W54" s="149"/>
      <c r="X54" s="149"/>
      <c r="Y54" s="149">
        <v>8</v>
      </c>
      <c r="Z54" s="149"/>
      <c r="AA54" s="149">
        <f t="shared" si="36"/>
        <v>84</v>
      </c>
      <c r="AB54" s="117">
        <f t="shared" ref="AB54:AB79" si="37">IF(COUNTA(D54:Z54)=0,"",COUNTA(D54:Z54))</f>
        <v>8</v>
      </c>
      <c r="AC54" s="165" t="s">
        <v>446</v>
      </c>
      <c r="AD54" s="28" t="s">
        <v>57</v>
      </c>
      <c r="AE54" s="40"/>
      <c r="AF54" s="115"/>
      <c r="AG54" s="40"/>
      <c r="AH54" s="149"/>
    </row>
    <row r="55" spans="1:34" x14ac:dyDescent="0.25">
      <c r="A55" s="142">
        <f>A53/A54</f>
        <v>180.12820512820514</v>
      </c>
      <c r="B55" s="139" t="s">
        <v>58</v>
      </c>
      <c r="C55" s="23" t="s">
        <v>28</v>
      </c>
      <c r="D55" s="142">
        <f>+D53/D54</f>
        <v>184.86666666666667</v>
      </c>
      <c r="E55" s="142">
        <f>+E53/E54</f>
        <v>185.375</v>
      </c>
      <c r="F55" s="142"/>
      <c r="G55" s="145"/>
      <c r="H55" s="193"/>
      <c r="I55" s="175">
        <f>+I53/I54</f>
        <v>193.44444444444446</v>
      </c>
      <c r="J55" s="142">
        <f>+J53/J54</f>
        <v>172.33333333333334</v>
      </c>
      <c r="K55" s="142"/>
      <c r="L55" s="142"/>
      <c r="M55" s="142"/>
      <c r="N55" s="142"/>
      <c r="O55" s="142"/>
      <c r="P55" s="142"/>
      <c r="Q55" s="235">
        <f>+Q53/Q54</f>
        <v>213.28571428571428</v>
      </c>
      <c r="R55" s="175">
        <f>+R53/R54</f>
        <v>191</v>
      </c>
      <c r="S55" s="235"/>
      <c r="T55" s="235"/>
      <c r="U55" s="175">
        <f>+U53/U54</f>
        <v>199</v>
      </c>
      <c r="V55" s="235"/>
      <c r="W55" s="235"/>
      <c r="X55" s="235"/>
      <c r="Y55" s="142">
        <f>+Y53/Y54</f>
        <v>178.875</v>
      </c>
      <c r="Z55" s="142"/>
      <c r="AA55" s="142">
        <f t="shared" ref="AA55" si="38">IF(AA53="","",AA53/AA54)</f>
        <v>191.52380952380952</v>
      </c>
      <c r="AB55" s="26"/>
      <c r="AC55" s="227"/>
      <c r="AD55" s="139" t="s">
        <v>58</v>
      </c>
      <c r="AE55" s="40"/>
      <c r="AF55" s="142"/>
      <c r="AG55" s="40"/>
      <c r="AH55" s="145">
        <f>AA55-A55</f>
        <v>11.39560439560438</v>
      </c>
    </row>
    <row r="56" spans="1:34" x14ac:dyDescent="0.25">
      <c r="A56" s="114">
        <v>5940</v>
      </c>
      <c r="B56" s="38" t="s">
        <v>59</v>
      </c>
      <c r="C56" s="18" t="s">
        <v>24</v>
      </c>
      <c r="D56" s="149"/>
      <c r="E56" s="149">
        <v>1478</v>
      </c>
      <c r="F56" s="149"/>
      <c r="G56" s="149"/>
      <c r="H56" s="195">
        <v>1384</v>
      </c>
      <c r="I56" s="149"/>
      <c r="J56" s="149"/>
      <c r="K56" s="149"/>
      <c r="L56" s="149"/>
      <c r="M56" s="149">
        <v>1152</v>
      </c>
      <c r="N56" s="149"/>
      <c r="O56" s="149"/>
      <c r="P56" s="149"/>
      <c r="Q56" s="149"/>
      <c r="R56" s="149">
        <v>1262</v>
      </c>
      <c r="S56" s="149"/>
      <c r="T56" s="149"/>
      <c r="U56" s="149"/>
      <c r="V56" s="149"/>
      <c r="W56" s="149">
        <v>1400</v>
      </c>
      <c r="X56" s="149">
        <v>1065</v>
      </c>
      <c r="Y56" s="149">
        <v>1536</v>
      </c>
      <c r="Z56" s="149"/>
      <c r="AA56" s="149">
        <f t="shared" ref="AA56:AA57" si="39">IF(SUM(D56:Z56)=0,"",SUM(D56:Z56))</f>
        <v>9277</v>
      </c>
      <c r="AB56" s="20"/>
      <c r="AC56" s="24"/>
      <c r="AD56" s="38" t="s">
        <v>59</v>
      </c>
      <c r="AE56" s="40"/>
      <c r="AF56" s="114"/>
      <c r="AG56" s="40"/>
      <c r="AH56" s="149"/>
    </row>
    <row r="57" spans="1:34" x14ac:dyDescent="0.25">
      <c r="A57" s="117">
        <v>32</v>
      </c>
      <c r="B57" s="138" t="s">
        <v>60</v>
      </c>
      <c r="C57" s="23" t="s">
        <v>26</v>
      </c>
      <c r="D57" s="149"/>
      <c r="E57" s="149">
        <v>8</v>
      </c>
      <c r="F57" s="149"/>
      <c r="G57" s="149"/>
      <c r="H57" s="195">
        <v>8</v>
      </c>
      <c r="I57" s="149"/>
      <c r="J57" s="149"/>
      <c r="K57" s="149"/>
      <c r="L57" s="149"/>
      <c r="M57" s="149">
        <v>6</v>
      </c>
      <c r="N57" s="149"/>
      <c r="O57" s="149"/>
      <c r="P57" s="149"/>
      <c r="Q57" s="149"/>
      <c r="R57" s="149">
        <v>7</v>
      </c>
      <c r="S57" s="149"/>
      <c r="T57" s="149"/>
      <c r="U57" s="149"/>
      <c r="V57" s="149"/>
      <c r="W57" s="149">
        <v>8</v>
      </c>
      <c r="X57" s="149">
        <v>6</v>
      </c>
      <c r="Y57" s="149">
        <v>8</v>
      </c>
      <c r="Z57" s="149"/>
      <c r="AA57" s="149">
        <f t="shared" si="39"/>
        <v>51</v>
      </c>
      <c r="AB57" s="117">
        <f t="shared" ref="AB57:AB79" si="40">IF(COUNTA(D57:Z57)=0,"",COUNTA(D57:Z57))</f>
        <v>7</v>
      </c>
      <c r="AC57" s="165" t="s">
        <v>447</v>
      </c>
      <c r="AD57" s="28" t="s">
        <v>60</v>
      </c>
      <c r="AE57" s="40"/>
      <c r="AF57" s="117"/>
      <c r="AG57" s="40"/>
      <c r="AH57" s="149"/>
    </row>
    <row r="58" spans="1:34" x14ac:dyDescent="0.25">
      <c r="A58" s="142">
        <f>A56/A57</f>
        <v>185.625</v>
      </c>
      <c r="B58" s="139" t="s">
        <v>61</v>
      </c>
      <c r="C58" s="23" t="s">
        <v>28</v>
      </c>
      <c r="D58" s="142"/>
      <c r="E58" s="142">
        <f>+E56/E57</f>
        <v>184.75</v>
      </c>
      <c r="F58" s="175"/>
      <c r="G58" s="175"/>
      <c r="H58" s="142">
        <f>+H56/H57</f>
        <v>173</v>
      </c>
      <c r="I58" s="145"/>
      <c r="J58" s="142"/>
      <c r="K58" s="145"/>
      <c r="L58" s="145"/>
      <c r="M58" s="175">
        <f>+M56/M57</f>
        <v>192</v>
      </c>
      <c r="N58" s="142"/>
      <c r="O58" s="142"/>
      <c r="P58" s="142"/>
      <c r="Q58" s="142"/>
      <c r="R58" s="142">
        <f>+R56/R57</f>
        <v>180.28571428571428</v>
      </c>
      <c r="S58" s="142"/>
      <c r="T58" s="142"/>
      <c r="U58" s="142"/>
      <c r="V58" s="142"/>
      <c r="W58" s="142">
        <f>+W56/W57</f>
        <v>175</v>
      </c>
      <c r="X58" s="142">
        <f>+X56/X57</f>
        <v>177.5</v>
      </c>
      <c r="Y58" s="175">
        <f>+Y56/Y57</f>
        <v>192</v>
      </c>
      <c r="Z58" s="175"/>
      <c r="AA58" s="142">
        <f t="shared" ref="AA58" si="41">IF(AA56="","",AA56/AA57)</f>
        <v>181.90196078431373</v>
      </c>
      <c r="AB58" s="26"/>
      <c r="AC58" s="165"/>
      <c r="AD58" s="139" t="s">
        <v>61</v>
      </c>
      <c r="AE58" s="40"/>
      <c r="AF58" s="142"/>
      <c r="AG58" s="40"/>
      <c r="AH58" s="145">
        <f>AA58-A58</f>
        <v>-3.7230392156862706</v>
      </c>
    </row>
    <row r="59" spans="1:34" x14ac:dyDescent="0.25">
      <c r="A59" s="117">
        <v>1254</v>
      </c>
      <c r="B59" s="38" t="s">
        <v>62</v>
      </c>
      <c r="C59" s="18" t="s">
        <v>24</v>
      </c>
      <c r="D59" s="154"/>
      <c r="E59" s="149"/>
      <c r="F59" s="149"/>
      <c r="G59" s="149"/>
      <c r="H59" s="195">
        <v>1196</v>
      </c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>
        <v>1149</v>
      </c>
      <c r="X59" s="149"/>
      <c r="Y59" s="149">
        <v>1175</v>
      </c>
      <c r="Z59" s="149"/>
      <c r="AA59" s="149">
        <f t="shared" ref="AA59:AA60" si="42">IF(SUM(D59:Z59)=0,"",SUM(D59:Z59))</f>
        <v>3520</v>
      </c>
      <c r="AB59" s="20"/>
      <c r="AC59" s="24"/>
      <c r="AD59" s="38" t="s">
        <v>62</v>
      </c>
      <c r="AE59" s="40"/>
      <c r="AF59" s="117"/>
      <c r="AG59" s="40"/>
      <c r="AH59" s="149"/>
    </row>
    <row r="60" spans="1:34" x14ac:dyDescent="0.25">
      <c r="A60" s="117">
        <v>8</v>
      </c>
      <c r="B60" s="138" t="s">
        <v>63</v>
      </c>
      <c r="C60" s="23" t="s">
        <v>26</v>
      </c>
      <c r="D60" s="154"/>
      <c r="E60" s="149"/>
      <c r="F60" s="149"/>
      <c r="G60" s="149"/>
      <c r="H60" s="195">
        <v>8</v>
      </c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>
        <v>8</v>
      </c>
      <c r="X60" s="149"/>
      <c r="Y60" s="149">
        <v>8</v>
      </c>
      <c r="Z60" s="149"/>
      <c r="AA60" s="149">
        <f t="shared" si="42"/>
        <v>24</v>
      </c>
      <c r="AB60" s="117">
        <f t="shared" ref="AB60:AB79" si="43">IF(COUNTA(D60:Z60)=0,"",COUNTA(D60:Z60))</f>
        <v>3</v>
      </c>
      <c r="AC60" s="165" t="s">
        <v>445</v>
      </c>
      <c r="AD60" s="28" t="s">
        <v>63</v>
      </c>
      <c r="AE60" s="40"/>
      <c r="AF60" s="117"/>
      <c r="AG60" s="40"/>
      <c r="AH60" s="149"/>
    </row>
    <row r="61" spans="1:34" x14ac:dyDescent="0.25">
      <c r="A61" s="142">
        <f>A59/A60</f>
        <v>156.75</v>
      </c>
      <c r="B61" s="139" t="s">
        <v>64</v>
      </c>
      <c r="C61" s="23" t="s">
        <v>28</v>
      </c>
      <c r="D61" s="145"/>
      <c r="E61" s="142"/>
      <c r="F61" s="142"/>
      <c r="G61" s="145"/>
      <c r="H61" s="142">
        <f>+H59/H60</f>
        <v>149.5</v>
      </c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2">
        <f>+W59/W60</f>
        <v>143.625</v>
      </c>
      <c r="X61" s="142"/>
      <c r="Y61" s="142">
        <f>+Y59/Y60</f>
        <v>146.875</v>
      </c>
      <c r="Z61" s="142"/>
      <c r="AA61" s="142">
        <f t="shared" ref="AA61" si="44">IF(AA59="","",AA59/AA60)</f>
        <v>146.66666666666666</v>
      </c>
      <c r="AB61" s="26"/>
      <c r="AC61" s="165"/>
      <c r="AD61" s="139" t="s">
        <v>64</v>
      </c>
      <c r="AE61" s="40"/>
      <c r="AF61" s="142"/>
      <c r="AG61" s="40"/>
      <c r="AH61" s="145">
        <f>AA61-A61</f>
        <v>-10.083333333333343</v>
      </c>
    </row>
    <row r="62" spans="1:34" x14ac:dyDescent="0.25">
      <c r="A62" s="115">
        <v>0</v>
      </c>
      <c r="B62" s="38" t="s">
        <v>65</v>
      </c>
      <c r="C62" s="18" t="s">
        <v>24</v>
      </c>
      <c r="D62" s="154"/>
      <c r="E62" s="149"/>
      <c r="F62" s="149"/>
      <c r="G62" s="149"/>
      <c r="H62" s="195"/>
      <c r="I62" s="149"/>
      <c r="J62" s="149"/>
      <c r="K62" s="149"/>
      <c r="L62" s="149"/>
      <c r="M62" s="149"/>
      <c r="N62" s="149"/>
      <c r="O62" s="149"/>
      <c r="P62" s="149"/>
      <c r="Q62" s="149"/>
      <c r="R62" s="149">
        <v>781</v>
      </c>
      <c r="S62" s="149"/>
      <c r="T62" s="149"/>
      <c r="U62" s="149"/>
      <c r="V62" s="149"/>
      <c r="W62" s="149"/>
      <c r="X62" s="149"/>
      <c r="Y62" s="149"/>
      <c r="Z62" s="149"/>
      <c r="AA62" s="149">
        <f t="shared" ref="AA62:AA63" si="45">IF(SUM(D62:Z62)=0,"",SUM(D62:Z62))</f>
        <v>781</v>
      </c>
      <c r="AB62" s="20"/>
      <c r="AC62" s="24"/>
      <c r="AD62" s="38" t="s">
        <v>65</v>
      </c>
      <c r="AE62" s="40"/>
      <c r="AF62" s="115"/>
      <c r="AG62" s="40"/>
      <c r="AH62" s="149"/>
    </row>
    <row r="63" spans="1:34" x14ac:dyDescent="0.25">
      <c r="A63" s="115"/>
      <c r="B63" s="138" t="s">
        <v>38</v>
      </c>
      <c r="C63" s="23" t="s">
        <v>26</v>
      </c>
      <c r="D63" s="154"/>
      <c r="E63" s="149"/>
      <c r="F63" s="149"/>
      <c r="G63" s="149"/>
      <c r="H63" s="195"/>
      <c r="I63" s="149"/>
      <c r="J63" s="149"/>
      <c r="K63" s="149"/>
      <c r="L63" s="149"/>
      <c r="M63" s="149"/>
      <c r="N63" s="149"/>
      <c r="O63" s="149"/>
      <c r="P63" s="149"/>
      <c r="Q63" s="149"/>
      <c r="R63" s="149">
        <v>5</v>
      </c>
      <c r="S63" s="149"/>
      <c r="T63" s="149"/>
      <c r="U63" s="149"/>
      <c r="V63" s="149"/>
      <c r="W63" s="149"/>
      <c r="X63" s="149"/>
      <c r="Y63" s="149"/>
      <c r="Z63" s="149"/>
      <c r="AA63" s="149">
        <f t="shared" si="45"/>
        <v>5</v>
      </c>
      <c r="AB63" s="117">
        <f t="shared" ref="AB63:AB79" si="46">IF(COUNTA(D63:Z63)=0,"",COUNTA(D63:Z63))</f>
        <v>1</v>
      </c>
      <c r="AC63" s="165" t="s">
        <v>383</v>
      </c>
      <c r="AD63" s="28" t="s">
        <v>38</v>
      </c>
      <c r="AE63" s="40"/>
      <c r="AF63" s="115"/>
      <c r="AG63" s="40"/>
      <c r="AH63" s="149"/>
    </row>
    <row r="64" spans="1:34" x14ac:dyDescent="0.25">
      <c r="A64" s="142"/>
      <c r="B64" s="139" t="s">
        <v>66</v>
      </c>
      <c r="C64" s="23" t="s">
        <v>28</v>
      </c>
      <c r="D64" s="145"/>
      <c r="E64" s="142"/>
      <c r="F64" s="142"/>
      <c r="G64" s="145"/>
      <c r="H64" s="193"/>
      <c r="I64" s="145"/>
      <c r="J64" s="142"/>
      <c r="K64" s="145"/>
      <c r="L64" s="145"/>
      <c r="M64" s="145"/>
      <c r="N64" s="145"/>
      <c r="O64" s="145"/>
      <c r="P64" s="145"/>
      <c r="Q64" s="145"/>
      <c r="R64" s="142">
        <f>+R62/R63</f>
        <v>156.19999999999999</v>
      </c>
      <c r="S64" s="145"/>
      <c r="T64" s="145"/>
      <c r="U64" s="145"/>
      <c r="V64" s="145"/>
      <c r="W64" s="145"/>
      <c r="X64" s="145"/>
      <c r="Y64" s="145"/>
      <c r="Z64" s="145"/>
      <c r="AA64" s="142">
        <f t="shared" ref="AA64" si="47">IF(AA62="","",AA62/AA63)</f>
        <v>156.19999999999999</v>
      </c>
      <c r="AB64" s="26"/>
      <c r="AC64" s="165"/>
      <c r="AD64" s="139" t="s">
        <v>66</v>
      </c>
      <c r="AE64" s="40"/>
      <c r="AF64" s="142"/>
      <c r="AG64" s="40"/>
      <c r="AH64" s="145"/>
    </row>
    <row r="65" spans="1:34" x14ac:dyDescent="0.25">
      <c r="A65" s="115">
        <v>1153</v>
      </c>
      <c r="B65" s="41" t="s">
        <v>67</v>
      </c>
      <c r="C65" s="18" t="s">
        <v>24</v>
      </c>
      <c r="D65" s="154"/>
      <c r="E65" s="149"/>
      <c r="F65" s="149"/>
      <c r="G65" s="149"/>
      <c r="H65" s="195">
        <v>1288</v>
      </c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>
        <v>2037</v>
      </c>
      <c r="W65" s="149"/>
      <c r="X65" s="149"/>
      <c r="Y65" s="149">
        <v>1206</v>
      </c>
      <c r="Z65" s="149"/>
      <c r="AA65" s="149">
        <f t="shared" ref="AA65:AA66" si="48">IF(SUM(D65:Z65)=0,"",SUM(D65:Z65))</f>
        <v>4531</v>
      </c>
      <c r="AB65" s="20"/>
      <c r="AC65" s="24"/>
      <c r="AD65" s="41" t="s">
        <v>67</v>
      </c>
      <c r="AE65" s="40"/>
      <c r="AF65" s="115"/>
      <c r="AG65" s="40"/>
      <c r="AH65" s="149"/>
    </row>
    <row r="66" spans="1:34" x14ac:dyDescent="0.25">
      <c r="A66" s="115">
        <v>8</v>
      </c>
      <c r="B66" s="136" t="s">
        <v>68</v>
      </c>
      <c r="C66" s="23" t="s">
        <v>26</v>
      </c>
      <c r="D66" s="154"/>
      <c r="E66" s="149"/>
      <c r="F66" s="149"/>
      <c r="G66" s="149"/>
      <c r="H66" s="195">
        <v>8</v>
      </c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>
        <v>14</v>
      </c>
      <c r="W66" s="149"/>
      <c r="X66" s="149"/>
      <c r="Y66" s="149">
        <v>8</v>
      </c>
      <c r="Z66" s="149"/>
      <c r="AA66" s="149">
        <f t="shared" si="48"/>
        <v>30</v>
      </c>
      <c r="AB66" s="117">
        <f t="shared" ref="AB66:AB79" si="49">IF(COUNTA(D66:Z66)=0,"",COUNTA(D66:Z66))</f>
        <v>3</v>
      </c>
      <c r="AC66" s="165" t="s">
        <v>444</v>
      </c>
      <c r="AD66" s="32" t="s">
        <v>68</v>
      </c>
      <c r="AE66" s="40"/>
      <c r="AF66" s="115"/>
      <c r="AG66" s="40"/>
      <c r="AH66" s="149"/>
    </row>
    <row r="67" spans="1:34" x14ac:dyDescent="0.25">
      <c r="A67" s="142">
        <f>A65/A66</f>
        <v>144.125</v>
      </c>
      <c r="B67" s="137" t="s">
        <v>69</v>
      </c>
      <c r="C67" s="23" t="s">
        <v>28</v>
      </c>
      <c r="D67" s="145"/>
      <c r="E67" s="142"/>
      <c r="F67" s="142"/>
      <c r="G67" s="145"/>
      <c r="H67" s="142">
        <f>+H65/H66</f>
        <v>161</v>
      </c>
      <c r="I67" s="142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2">
        <f>+V65/V66</f>
        <v>145.5</v>
      </c>
      <c r="W67" s="145"/>
      <c r="X67" s="145"/>
      <c r="Y67" s="142">
        <f>+Y65/Y66</f>
        <v>150.75</v>
      </c>
      <c r="Z67" s="142"/>
      <c r="AA67" s="142">
        <f t="shared" ref="AA67" si="50">IF(AA65="","",AA65/AA66)</f>
        <v>151.03333333333333</v>
      </c>
      <c r="AB67" s="26"/>
      <c r="AC67" s="165"/>
      <c r="AD67" s="137" t="s">
        <v>69</v>
      </c>
      <c r="AE67" s="40"/>
      <c r="AF67" s="142"/>
      <c r="AG67" s="40"/>
      <c r="AH67" s="145">
        <f>AA67-A67</f>
        <v>6.9083333333333314</v>
      </c>
    </row>
    <row r="68" spans="1:34" x14ac:dyDescent="0.25">
      <c r="A68" s="115">
        <v>11799</v>
      </c>
      <c r="B68" s="38" t="s">
        <v>70</v>
      </c>
      <c r="C68" s="18" t="s">
        <v>24</v>
      </c>
      <c r="D68" s="149"/>
      <c r="E68" s="149">
        <v>1503</v>
      </c>
      <c r="F68" s="149">
        <v>2814</v>
      </c>
      <c r="G68" s="149"/>
      <c r="H68" s="195"/>
      <c r="I68" s="149">
        <v>1624</v>
      </c>
      <c r="J68" s="149">
        <v>1585</v>
      </c>
      <c r="K68" s="149"/>
      <c r="L68" s="149"/>
      <c r="M68" s="149">
        <v>1113</v>
      </c>
      <c r="N68" s="149"/>
      <c r="O68" s="149"/>
      <c r="P68" s="149"/>
      <c r="Q68" s="149">
        <v>2468</v>
      </c>
      <c r="R68" s="149">
        <v>1194</v>
      </c>
      <c r="S68" s="149"/>
      <c r="T68" s="149"/>
      <c r="U68" s="149">
        <v>2608</v>
      </c>
      <c r="V68" s="149"/>
      <c r="W68" s="149"/>
      <c r="X68" s="149">
        <v>1302</v>
      </c>
      <c r="Y68" s="149">
        <v>1427</v>
      </c>
      <c r="Z68" s="149"/>
      <c r="AA68" s="149">
        <f t="shared" ref="AA68:AA69" si="51">IF(SUM(D68:Z68)=0,"",SUM(D68:Z68))</f>
        <v>17638</v>
      </c>
      <c r="AB68" s="20"/>
      <c r="AC68" s="24"/>
      <c r="AD68" s="36" t="s">
        <v>70</v>
      </c>
      <c r="AE68" s="40"/>
      <c r="AF68" s="115"/>
      <c r="AG68" s="40"/>
      <c r="AH68" s="149"/>
    </row>
    <row r="69" spans="1:34" x14ac:dyDescent="0.25">
      <c r="A69" s="115">
        <v>65</v>
      </c>
      <c r="B69" s="138" t="s">
        <v>71</v>
      </c>
      <c r="C69" s="23" t="s">
        <v>26</v>
      </c>
      <c r="D69" s="149"/>
      <c r="E69" s="149">
        <v>8</v>
      </c>
      <c r="F69" s="149">
        <v>15</v>
      </c>
      <c r="G69" s="149"/>
      <c r="H69" s="195"/>
      <c r="I69" s="149">
        <v>9</v>
      </c>
      <c r="J69" s="149">
        <v>9</v>
      </c>
      <c r="K69" s="149"/>
      <c r="L69" s="149"/>
      <c r="M69" s="149">
        <v>6</v>
      </c>
      <c r="N69" s="149"/>
      <c r="O69" s="149"/>
      <c r="P69" s="149"/>
      <c r="Q69" s="149">
        <v>14</v>
      </c>
      <c r="R69" s="149">
        <v>7</v>
      </c>
      <c r="S69" s="149"/>
      <c r="T69" s="149"/>
      <c r="U69" s="149">
        <v>14</v>
      </c>
      <c r="V69" s="149"/>
      <c r="W69" s="149"/>
      <c r="X69" s="149">
        <v>6</v>
      </c>
      <c r="Y69" s="149">
        <v>8</v>
      </c>
      <c r="Z69" s="149"/>
      <c r="AA69" s="149">
        <f t="shared" si="51"/>
        <v>96</v>
      </c>
      <c r="AB69" s="117">
        <f t="shared" ref="AB69:AB79" si="52">IF(COUNTA(D69:Z69)=0,"",COUNTA(D69:Z69))</f>
        <v>10</v>
      </c>
      <c r="AC69" s="165" t="s">
        <v>464</v>
      </c>
      <c r="AD69" s="28" t="s">
        <v>71</v>
      </c>
      <c r="AE69" s="40"/>
      <c r="AF69" s="115"/>
      <c r="AG69" s="40"/>
      <c r="AH69" s="149"/>
    </row>
    <row r="70" spans="1:34" x14ac:dyDescent="0.25">
      <c r="A70" s="142">
        <f>A68/A69</f>
        <v>181.52307692307693</v>
      </c>
      <c r="B70" s="139" t="s">
        <v>72</v>
      </c>
      <c r="C70" s="23" t="s">
        <v>28</v>
      </c>
      <c r="D70" s="142"/>
      <c r="E70" s="142">
        <f>+E68/E69</f>
        <v>187.875</v>
      </c>
      <c r="F70" s="142">
        <f>+F68/F69</f>
        <v>187.6</v>
      </c>
      <c r="G70" s="142"/>
      <c r="H70" s="198"/>
      <c r="I70" s="142">
        <f>+I68/I69</f>
        <v>180.44444444444446</v>
      </c>
      <c r="J70" s="142">
        <f>+J68/J69</f>
        <v>176.11111111111111</v>
      </c>
      <c r="K70" s="142"/>
      <c r="L70" s="142"/>
      <c r="M70" s="142">
        <f>+M68/M69</f>
        <v>185.5</v>
      </c>
      <c r="N70" s="142"/>
      <c r="O70" s="142"/>
      <c r="P70" s="142"/>
      <c r="Q70" s="142">
        <f>+Q68/Q69</f>
        <v>176.28571428571428</v>
      </c>
      <c r="R70" s="142">
        <f>+R68/R69</f>
        <v>170.57142857142858</v>
      </c>
      <c r="S70" s="142"/>
      <c r="T70" s="142"/>
      <c r="U70" s="142">
        <f>+U68/U69</f>
        <v>186.28571428571428</v>
      </c>
      <c r="V70" s="142"/>
      <c r="W70" s="142"/>
      <c r="X70" s="235">
        <f>+X68/X69</f>
        <v>217</v>
      </c>
      <c r="Y70" s="142">
        <f>+Y68/Y69</f>
        <v>178.375</v>
      </c>
      <c r="Z70" s="142"/>
      <c r="AA70" s="142">
        <f t="shared" ref="AA70" si="53">IF(AA68="","",AA68/AA69)</f>
        <v>183.72916666666666</v>
      </c>
      <c r="AB70" s="26"/>
      <c r="AC70" s="24"/>
      <c r="AD70" s="139" t="s">
        <v>72</v>
      </c>
      <c r="AE70" s="40"/>
      <c r="AF70" s="142"/>
      <c r="AG70" s="40"/>
      <c r="AH70" s="145">
        <f>AA70-A70</f>
        <v>2.2060897435897289</v>
      </c>
    </row>
    <row r="71" spans="1:34" x14ac:dyDescent="0.25">
      <c r="A71" s="115">
        <v>4833</v>
      </c>
      <c r="B71" s="38" t="s">
        <v>73</v>
      </c>
      <c r="C71" s="18" t="s">
        <v>24</v>
      </c>
      <c r="D71" s="149"/>
      <c r="E71" s="149">
        <v>1529</v>
      </c>
      <c r="F71" s="149"/>
      <c r="G71" s="149"/>
      <c r="H71" s="195"/>
      <c r="I71" s="149">
        <v>1551</v>
      </c>
      <c r="J71" s="149"/>
      <c r="K71" s="149"/>
      <c r="L71" s="149"/>
      <c r="M71" s="149"/>
      <c r="N71" s="149"/>
      <c r="O71" s="149"/>
      <c r="P71" s="149"/>
      <c r="Q71" s="149"/>
      <c r="R71" s="149">
        <v>1274</v>
      </c>
      <c r="S71" s="149"/>
      <c r="T71" s="149"/>
      <c r="U71" s="149">
        <v>2626</v>
      </c>
      <c r="V71" s="149"/>
      <c r="W71" s="149"/>
      <c r="X71" s="149"/>
      <c r="Y71" s="149"/>
      <c r="Z71" s="149"/>
      <c r="AA71" s="149">
        <f t="shared" ref="AA71:AA72" si="54">IF(SUM(D71:Z71)=0,"",SUM(D71:Z71))</f>
        <v>6980</v>
      </c>
      <c r="AB71" s="20"/>
      <c r="AC71" s="24"/>
      <c r="AD71" s="38" t="s">
        <v>73</v>
      </c>
      <c r="AE71" s="40"/>
      <c r="AF71" s="115"/>
      <c r="AG71" s="40"/>
      <c r="AH71" s="149"/>
    </row>
    <row r="72" spans="1:34" x14ac:dyDescent="0.25">
      <c r="A72" s="115">
        <v>26</v>
      </c>
      <c r="B72" s="138" t="s">
        <v>74</v>
      </c>
      <c r="C72" s="23" t="s">
        <v>26</v>
      </c>
      <c r="D72" s="149"/>
      <c r="E72" s="149">
        <v>8</v>
      </c>
      <c r="F72" s="149"/>
      <c r="G72" s="149"/>
      <c r="H72" s="195"/>
      <c r="I72" s="149">
        <v>9</v>
      </c>
      <c r="J72" s="149"/>
      <c r="K72" s="149"/>
      <c r="L72" s="149"/>
      <c r="M72" s="149"/>
      <c r="N72" s="149"/>
      <c r="O72" s="149"/>
      <c r="P72" s="149"/>
      <c r="Q72" s="149"/>
      <c r="R72" s="149">
        <v>7</v>
      </c>
      <c r="S72" s="149"/>
      <c r="T72" s="149"/>
      <c r="U72" s="149">
        <v>14</v>
      </c>
      <c r="V72" s="149"/>
      <c r="W72" s="149"/>
      <c r="X72" s="149"/>
      <c r="Y72" s="149"/>
      <c r="Z72" s="149"/>
      <c r="AA72" s="149">
        <f t="shared" si="54"/>
        <v>38</v>
      </c>
      <c r="AB72" s="117">
        <f t="shared" ref="AB72:AB79" si="55">IF(COUNTA(D72:Z72)=0,"",COUNTA(D72:Z72))</f>
        <v>4</v>
      </c>
      <c r="AC72" s="165" t="s">
        <v>410</v>
      </c>
      <c r="AD72" s="28" t="s">
        <v>74</v>
      </c>
      <c r="AE72" s="40"/>
      <c r="AF72" s="115"/>
      <c r="AG72" s="40"/>
      <c r="AH72" s="149"/>
    </row>
    <row r="73" spans="1:34" x14ac:dyDescent="0.25">
      <c r="A73" s="142">
        <f>A71/A72</f>
        <v>185.88461538461539</v>
      </c>
      <c r="B73" s="139" t="s">
        <v>75</v>
      </c>
      <c r="C73" s="23" t="s">
        <v>28</v>
      </c>
      <c r="D73" s="142"/>
      <c r="E73" s="175">
        <f>+E71/E72</f>
        <v>191.125</v>
      </c>
      <c r="F73" s="213"/>
      <c r="G73" s="142"/>
      <c r="H73" s="198"/>
      <c r="I73" s="142">
        <f>+I71/I72</f>
        <v>172.33333333333334</v>
      </c>
      <c r="J73" s="175"/>
      <c r="K73" s="145"/>
      <c r="L73" s="145"/>
      <c r="M73" s="145"/>
      <c r="N73" s="145"/>
      <c r="O73" s="145"/>
      <c r="P73" s="145"/>
      <c r="Q73" s="145"/>
      <c r="R73" s="142">
        <f>+R71/R72</f>
        <v>182</v>
      </c>
      <c r="S73" s="145"/>
      <c r="T73" s="145"/>
      <c r="U73" s="142">
        <f>+U71/U72</f>
        <v>187.57142857142858</v>
      </c>
      <c r="V73" s="145"/>
      <c r="W73" s="145"/>
      <c r="X73" s="145"/>
      <c r="Y73" s="145"/>
      <c r="Z73" s="145"/>
      <c r="AA73" s="142">
        <f t="shared" ref="AA73" si="56">IF(AA71="","",AA71/AA72)</f>
        <v>183.68421052631578</v>
      </c>
      <c r="AB73" s="26"/>
      <c r="AC73" s="165"/>
      <c r="AD73" s="139" t="s">
        <v>75</v>
      </c>
      <c r="AE73" s="40"/>
      <c r="AF73" s="142"/>
      <c r="AG73" s="40"/>
      <c r="AH73" s="145">
        <f>AA73-A73</f>
        <v>-2.2004048582996063</v>
      </c>
    </row>
    <row r="74" spans="1:34" x14ac:dyDescent="0.25">
      <c r="A74" s="143">
        <v>5440</v>
      </c>
      <c r="B74" s="41" t="s">
        <v>73</v>
      </c>
      <c r="C74" s="18" t="s">
        <v>24</v>
      </c>
      <c r="D74" s="154"/>
      <c r="E74" s="149">
        <v>1378</v>
      </c>
      <c r="F74" s="149"/>
      <c r="G74" s="149"/>
      <c r="H74" s="195"/>
      <c r="I74" s="149">
        <v>1429</v>
      </c>
      <c r="J74" s="149"/>
      <c r="K74" s="149"/>
      <c r="L74" s="149">
        <v>1142</v>
      </c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>
        <f t="shared" ref="AA74:AA75" si="57">IF(SUM(D74:Z74)=0,"",SUM(D74:Z74))</f>
        <v>3949</v>
      </c>
      <c r="AB74" s="20"/>
      <c r="AC74" s="21"/>
      <c r="AD74" s="41" t="s">
        <v>73</v>
      </c>
      <c r="AE74" s="40"/>
      <c r="AF74" s="143"/>
      <c r="AG74" s="40"/>
      <c r="AH74" s="149"/>
    </row>
    <row r="75" spans="1:34" x14ac:dyDescent="0.25">
      <c r="A75" s="143">
        <v>32</v>
      </c>
      <c r="B75" s="136" t="s">
        <v>76</v>
      </c>
      <c r="C75" s="23" t="s">
        <v>26</v>
      </c>
      <c r="D75" s="154"/>
      <c r="E75" s="149">
        <v>8</v>
      </c>
      <c r="F75" s="149"/>
      <c r="G75" s="149"/>
      <c r="H75" s="195"/>
      <c r="I75" s="149">
        <v>9</v>
      </c>
      <c r="J75" s="149"/>
      <c r="K75" s="149"/>
      <c r="L75" s="149">
        <v>7</v>
      </c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>
        <f t="shared" si="57"/>
        <v>24</v>
      </c>
      <c r="AB75" s="117">
        <f t="shared" ref="AB75:AB79" si="58">IF(COUNTA(D75:Z75)=0,"",COUNTA(D75:Z75))</f>
        <v>3</v>
      </c>
      <c r="AC75" s="165" t="s">
        <v>337</v>
      </c>
      <c r="AD75" s="32" t="s">
        <v>76</v>
      </c>
      <c r="AE75" s="40"/>
      <c r="AF75" s="143"/>
      <c r="AG75" s="40"/>
      <c r="AH75" s="149"/>
    </row>
    <row r="76" spans="1:34" x14ac:dyDescent="0.25">
      <c r="A76" s="142">
        <f>A74/A75</f>
        <v>170</v>
      </c>
      <c r="B76" s="137" t="s">
        <v>77</v>
      </c>
      <c r="C76" s="23" t="s">
        <v>28</v>
      </c>
      <c r="D76" s="145"/>
      <c r="E76" s="142">
        <f>+E74/E75</f>
        <v>172.25</v>
      </c>
      <c r="F76" s="142"/>
      <c r="G76" s="145"/>
      <c r="H76" s="142"/>
      <c r="I76" s="142">
        <f>+I74/I75</f>
        <v>158.77777777777777</v>
      </c>
      <c r="J76" s="145"/>
      <c r="K76" s="145"/>
      <c r="L76" s="142">
        <f>+L74/L75</f>
        <v>163.14285714285714</v>
      </c>
      <c r="M76" s="142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2">
        <f t="shared" ref="AA76" si="59">IF(AA74="","",AA74/AA75)</f>
        <v>164.54166666666666</v>
      </c>
      <c r="AB76" s="26"/>
      <c r="AC76" s="165"/>
      <c r="AD76" s="137" t="s">
        <v>77</v>
      </c>
      <c r="AE76" s="40"/>
      <c r="AF76" s="142"/>
      <c r="AG76" s="40"/>
      <c r="AH76" s="145">
        <f>AA76-A76</f>
        <v>-5.4583333333333428</v>
      </c>
    </row>
    <row r="77" spans="1:34" x14ac:dyDescent="0.25">
      <c r="A77" s="115">
        <v>6031</v>
      </c>
      <c r="B77" s="41" t="s">
        <v>78</v>
      </c>
      <c r="C77" s="18" t="s">
        <v>24</v>
      </c>
      <c r="D77" s="149">
        <v>2311</v>
      </c>
      <c r="E77" s="149">
        <v>1215</v>
      </c>
      <c r="F77" s="149"/>
      <c r="G77" s="149"/>
      <c r="H77" s="195"/>
      <c r="I77" s="149"/>
      <c r="J77" s="149">
        <v>1383</v>
      </c>
      <c r="K77" s="149"/>
      <c r="L77" s="149">
        <v>1073</v>
      </c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>
        <v>953</v>
      </c>
      <c r="Y77" s="149"/>
      <c r="Z77" s="149"/>
      <c r="AA77" s="149">
        <f t="shared" ref="AA77:AA78" si="60">IF(SUM(D77:Z77)=0,"",SUM(D77:Z77))</f>
        <v>6935</v>
      </c>
      <c r="AB77" s="20"/>
      <c r="AC77" s="165"/>
      <c r="AD77" s="41" t="s">
        <v>78</v>
      </c>
      <c r="AE77" s="40"/>
      <c r="AF77" s="115"/>
      <c r="AG77" s="40"/>
      <c r="AH77" s="149"/>
    </row>
    <row r="78" spans="1:34" x14ac:dyDescent="0.25">
      <c r="A78" s="115">
        <v>38</v>
      </c>
      <c r="B78" s="136" t="s">
        <v>79</v>
      </c>
      <c r="C78" s="23" t="s">
        <v>26</v>
      </c>
      <c r="D78" s="149">
        <v>15</v>
      </c>
      <c r="E78" s="149">
        <v>8</v>
      </c>
      <c r="F78" s="149"/>
      <c r="G78" s="149"/>
      <c r="H78" s="195"/>
      <c r="I78" s="149"/>
      <c r="J78" s="149">
        <v>9</v>
      </c>
      <c r="K78" s="149"/>
      <c r="L78" s="149">
        <v>7</v>
      </c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>
        <v>6</v>
      </c>
      <c r="Y78" s="149"/>
      <c r="Z78" s="149"/>
      <c r="AA78" s="149">
        <f t="shared" si="60"/>
        <v>45</v>
      </c>
      <c r="AB78" s="117">
        <f t="shared" ref="AB78:AB79" si="61">IF(COUNTA(D78:Z78)=0,"",COUNTA(D78:Z78))</f>
        <v>5</v>
      </c>
      <c r="AC78" s="165" t="s">
        <v>463</v>
      </c>
      <c r="AD78" s="32" t="s">
        <v>79</v>
      </c>
      <c r="AE78" s="40"/>
      <c r="AF78" s="115"/>
      <c r="AG78" s="40"/>
      <c r="AH78" s="149"/>
    </row>
    <row r="79" spans="1:34" x14ac:dyDescent="0.25">
      <c r="A79" s="142">
        <f>A77/A78</f>
        <v>158.71052631578948</v>
      </c>
      <c r="B79" s="137" t="s">
        <v>80</v>
      </c>
      <c r="C79" s="23" t="s">
        <v>28</v>
      </c>
      <c r="D79" s="142">
        <f>+D77/D78</f>
        <v>154.06666666666666</v>
      </c>
      <c r="E79" s="142">
        <f>+E77/E78</f>
        <v>151.875</v>
      </c>
      <c r="F79" s="142"/>
      <c r="G79" s="145"/>
      <c r="H79" s="198"/>
      <c r="I79" s="142"/>
      <c r="J79" s="142">
        <f>+J77/J78</f>
        <v>153.66666666666666</v>
      </c>
      <c r="K79" s="145"/>
      <c r="L79" s="142">
        <f>+L77/L78</f>
        <v>153.28571428571428</v>
      </c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>
        <f>+X77/X78</f>
        <v>158.83333333333334</v>
      </c>
      <c r="Y79" s="142"/>
      <c r="Z79" s="142"/>
      <c r="AA79" s="142">
        <f t="shared" ref="AA79" si="62">IF(AA77="","",AA77/AA78)</f>
        <v>154.11111111111111</v>
      </c>
      <c r="AB79" s="26"/>
      <c r="AC79" s="21"/>
      <c r="AD79" s="137" t="s">
        <v>80</v>
      </c>
      <c r="AE79" s="40"/>
      <c r="AF79" s="142"/>
      <c r="AG79" s="40"/>
      <c r="AH79" s="145">
        <f>AA79-A79</f>
        <v>-4.5994152046783654</v>
      </c>
    </row>
    <row r="80" spans="1:34" x14ac:dyDescent="0.25">
      <c r="A80" s="143">
        <v>0</v>
      </c>
      <c r="B80" s="41" t="s">
        <v>255</v>
      </c>
      <c r="C80" s="18" t="s">
        <v>24</v>
      </c>
      <c r="D80" s="171"/>
      <c r="E80" s="171"/>
      <c r="F80" s="171"/>
      <c r="G80" s="154"/>
      <c r="H80" s="200"/>
      <c r="I80" s="154"/>
      <c r="J80" s="154"/>
      <c r="K80" s="154"/>
      <c r="L80" s="154"/>
      <c r="M80" s="154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49" t="str">
        <f t="shared" ref="AA80:AA81" si="63">IF(SUM(D80:O80)=0,"",SUM(D80:O80))</f>
        <v/>
      </c>
      <c r="AB80" s="20"/>
      <c r="AC80" s="21"/>
      <c r="AD80" s="41" t="s">
        <v>255</v>
      </c>
      <c r="AE80" s="40"/>
      <c r="AF80" s="143"/>
      <c r="AG80" s="40"/>
      <c r="AH80" s="154"/>
    </row>
    <row r="81" spans="1:36" x14ac:dyDescent="0.25">
      <c r="A81" s="171"/>
      <c r="B81" s="136" t="s">
        <v>256</v>
      </c>
      <c r="C81" s="23" t="s">
        <v>26</v>
      </c>
      <c r="D81" s="171"/>
      <c r="E81" s="171"/>
      <c r="F81" s="171"/>
      <c r="G81" s="154"/>
      <c r="H81" s="200"/>
      <c r="I81" s="154"/>
      <c r="J81" s="154"/>
      <c r="K81" s="154"/>
      <c r="L81" s="154"/>
      <c r="M81" s="154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49" t="str">
        <f t="shared" si="63"/>
        <v/>
      </c>
      <c r="AB81" s="117" t="str">
        <f t="shared" ref="AB81" si="64">IF(COUNTA(D81:O81)=0,"",COUNTA(D81:O81))</f>
        <v/>
      </c>
      <c r="AC81" s="21"/>
      <c r="AD81" s="136" t="s">
        <v>256</v>
      </c>
      <c r="AE81" s="40"/>
      <c r="AF81" s="171"/>
      <c r="AG81" s="40"/>
      <c r="AH81" s="154"/>
    </row>
    <row r="82" spans="1:36" x14ac:dyDescent="0.25">
      <c r="A82" s="142"/>
      <c r="B82" s="137" t="s">
        <v>257</v>
      </c>
      <c r="C82" s="23" t="s">
        <v>28</v>
      </c>
      <c r="D82" s="142"/>
      <c r="E82" s="142"/>
      <c r="F82" s="142"/>
      <c r="G82" s="145"/>
      <c r="H82" s="198"/>
      <c r="I82" s="145"/>
      <c r="J82" s="145"/>
      <c r="K82" s="145"/>
      <c r="L82" s="145"/>
      <c r="M82" s="145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 t="str">
        <f t="shared" ref="AA82" si="65">IF(AA80="","",AA80/AA81)</f>
        <v/>
      </c>
      <c r="AB82" s="26"/>
      <c r="AC82" s="21"/>
      <c r="AD82" s="137" t="s">
        <v>257</v>
      </c>
      <c r="AE82" s="40"/>
      <c r="AF82" s="142"/>
      <c r="AG82" s="40"/>
      <c r="AH82" s="145"/>
    </row>
    <row r="83" spans="1:36" x14ac:dyDescent="0.25">
      <c r="A83" s="143">
        <v>0</v>
      </c>
      <c r="B83" s="38" t="s">
        <v>81</v>
      </c>
      <c r="C83" s="18" t="s">
        <v>24</v>
      </c>
      <c r="D83" s="154"/>
      <c r="E83" s="149"/>
      <c r="F83" s="149"/>
      <c r="G83" s="149"/>
      <c r="H83" s="195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 t="str">
        <f t="shared" ref="AA83:AA84" si="66">IF(SUM(D83:O83)=0,"",SUM(D83:O83))</f>
        <v/>
      </c>
      <c r="AB83" s="20"/>
      <c r="AC83" s="29"/>
      <c r="AD83" s="38" t="s">
        <v>81</v>
      </c>
      <c r="AE83" s="40"/>
      <c r="AF83" s="143"/>
      <c r="AG83" s="40"/>
      <c r="AH83" s="149"/>
      <c r="AJ83" s="202"/>
    </row>
    <row r="84" spans="1:36" x14ac:dyDescent="0.25">
      <c r="A84" s="143"/>
      <c r="B84" s="138" t="s">
        <v>82</v>
      </c>
      <c r="C84" s="23" t="s">
        <v>26</v>
      </c>
      <c r="D84" s="154"/>
      <c r="E84" s="149"/>
      <c r="F84" s="149"/>
      <c r="G84" s="149"/>
      <c r="H84" s="195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 t="str">
        <f t="shared" si="66"/>
        <v/>
      </c>
      <c r="AB84" s="117" t="str">
        <f t="shared" ref="AB84" si="67">IF(COUNTA(D84:O84)=0,"",COUNTA(D84:O84))</f>
        <v/>
      </c>
      <c r="AC84" s="165"/>
      <c r="AD84" s="28" t="s">
        <v>82</v>
      </c>
      <c r="AE84" s="40"/>
      <c r="AF84" s="143"/>
      <c r="AG84" s="40"/>
      <c r="AH84" s="149"/>
      <c r="AJ84" s="202"/>
    </row>
    <row r="85" spans="1:36" x14ac:dyDescent="0.25">
      <c r="A85" s="142"/>
      <c r="B85" s="139" t="s">
        <v>83</v>
      </c>
      <c r="C85" s="23" t="s">
        <v>28</v>
      </c>
      <c r="D85" s="145"/>
      <c r="E85" s="145"/>
      <c r="F85" s="145"/>
      <c r="G85" s="145"/>
      <c r="H85" s="193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2" t="str">
        <f t="shared" ref="AA85" si="68">IF(AA83="","",AA83/AA84)</f>
        <v/>
      </c>
      <c r="AB85" s="26"/>
      <c r="AC85" s="24"/>
      <c r="AD85" s="139" t="s">
        <v>83</v>
      </c>
      <c r="AE85" s="40"/>
      <c r="AF85" s="142"/>
      <c r="AG85" s="40"/>
      <c r="AH85" s="145"/>
      <c r="AJ85" s="203"/>
    </row>
    <row r="86" spans="1:36" x14ac:dyDescent="0.25">
      <c r="A86" s="115">
        <v>0</v>
      </c>
      <c r="B86" s="41" t="s">
        <v>84</v>
      </c>
      <c r="C86" s="18" t="s">
        <v>24</v>
      </c>
      <c r="D86" s="154"/>
      <c r="E86" s="149"/>
      <c r="F86" s="149"/>
      <c r="G86" s="149"/>
      <c r="H86" s="195"/>
      <c r="I86" s="149"/>
      <c r="J86" s="149"/>
      <c r="K86" s="149"/>
      <c r="L86" s="149">
        <v>1117</v>
      </c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>
        <v>1190</v>
      </c>
      <c r="Z86" s="149"/>
      <c r="AA86" s="149">
        <f t="shared" ref="AA86:AA87" si="69">IF(SUM(D86:Z86)=0,"",SUM(D86:Z86))</f>
        <v>2307</v>
      </c>
      <c r="AB86" s="20"/>
      <c r="AC86" s="40"/>
      <c r="AD86" s="41" t="s">
        <v>84</v>
      </c>
      <c r="AE86" s="40"/>
      <c r="AF86" s="115"/>
      <c r="AG86" s="40"/>
      <c r="AH86" s="149"/>
      <c r="AJ86" s="204"/>
    </row>
    <row r="87" spans="1:36" x14ac:dyDescent="0.25">
      <c r="A87" s="115"/>
      <c r="B87" s="136" t="s">
        <v>85</v>
      </c>
      <c r="C87" s="23" t="s">
        <v>26</v>
      </c>
      <c r="D87" s="154"/>
      <c r="E87" s="149"/>
      <c r="F87" s="149"/>
      <c r="G87" s="149"/>
      <c r="H87" s="195"/>
      <c r="I87" s="149"/>
      <c r="J87" s="149"/>
      <c r="K87" s="149"/>
      <c r="L87" s="149">
        <v>7</v>
      </c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>
        <v>8</v>
      </c>
      <c r="Z87" s="149"/>
      <c r="AA87" s="149">
        <f t="shared" si="69"/>
        <v>15</v>
      </c>
      <c r="AB87" s="117">
        <f t="shared" ref="AB87:AB91" si="70">IF(COUNTA(D87:Z87)=0,"",COUNTA(D87:Z87))</f>
        <v>2</v>
      </c>
      <c r="AC87" s="165" t="s">
        <v>443</v>
      </c>
      <c r="AD87" s="32" t="s">
        <v>85</v>
      </c>
      <c r="AE87" s="40"/>
      <c r="AF87" s="115"/>
      <c r="AG87" s="40"/>
      <c r="AH87" s="149"/>
      <c r="AJ87" s="204"/>
    </row>
    <row r="88" spans="1:36" x14ac:dyDescent="0.25">
      <c r="A88" s="142"/>
      <c r="B88" s="137" t="s">
        <v>86</v>
      </c>
      <c r="C88" s="23" t="s">
        <v>28</v>
      </c>
      <c r="D88" s="145"/>
      <c r="E88" s="145"/>
      <c r="F88" s="145"/>
      <c r="G88" s="145"/>
      <c r="H88" s="193"/>
      <c r="I88" s="145"/>
      <c r="J88" s="145"/>
      <c r="K88" s="145"/>
      <c r="L88" s="142">
        <f>+L86/L87</f>
        <v>159.57142857142858</v>
      </c>
      <c r="M88" s="142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2">
        <f>+Y86/Y87</f>
        <v>148.75</v>
      </c>
      <c r="Z88" s="142"/>
      <c r="AA88" s="142">
        <f t="shared" ref="AA88" si="71">IF(AA86="","",AA86/AA87)</f>
        <v>153.80000000000001</v>
      </c>
      <c r="AB88" s="26"/>
      <c r="AC88" s="24"/>
      <c r="AD88" s="137" t="s">
        <v>86</v>
      </c>
      <c r="AE88" s="40"/>
      <c r="AF88" s="142"/>
      <c r="AG88" s="40"/>
      <c r="AH88" s="145"/>
      <c r="AJ88" s="203"/>
    </row>
    <row r="89" spans="1:36" x14ac:dyDescent="0.25">
      <c r="A89" s="115">
        <v>0</v>
      </c>
      <c r="B89" s="38" t="s">
        <v>87</v>
      </c>
      <c r="C89" s="18" t="s">
        <v>24</v>
      </c>
      <c r="D89" s="154"/>
      <c r="E89" s="149"/>
      <c r="F89" s="149"/>
      <c r="G89" s="149"/>
      <c r="H89" s="195">
        <v>1244</v>
      </c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>
        <v>1148</v>
      </c>
      <c r="T89" s="149"/>
      <c r="U89" s="149"/>
      <c r="V89" s="149"/>
      <c r="W89" s="149">
        <v>1353</v>
      </c>
      <c r="X89" s="149"/>
      <c r="Y89" s="149"/>
      <c r="Z89" s="149"/>
      <c r="AA89" s="149">
        <f t="shared" ref="AA89:AA90" si="72">IF(SUM(D89:Z89)=0,"",SUM(D89:Z89))</f>
        <v>3745</v>
      </c>
      <c r="AB89" s="20"/>
      <c r="AC89" s="24"/>
      <c r="AD89" s="38" t="s">
        <v>87</v>
      </c>
      <c r="AE89" s="40"/>
      <c r="AF89" s="115"/>
      <c r="AG89" s="40"/>
      <c r="AH89" s="154"/>
      <c r="AJ89" s="204"/>
    </row>
    <row r="90" spans="1:36" x14ac:dyDescent="0.25">
      <c r="A90" s="117"/>
      <c r="B90" s="138" t="s">
        <v>88</v>
      </c>
      <c r="C90" s="23" t="s">
        <v>26</v>
      </c>
      <c r="D90" s="154"/>
      <c r="E90" s="149"/>
      <c r="F90" s="149"/>
      <c r="G90" s="149"/>
      <c r="H90" s="195">
        <v>8</v>
      </c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>
        <v>7</v>
      </c>
      <c r="T90" s="149"/>
      <c r="U90" s="149"/>
      <c r="V90" s="149"/>
      <c r="W90" s="149">
        <v>8</v>
      </c>
      <c r="X90" s="149"/>
      <c r="Y90" s="149"/>
      <c r="Z90" s="149"/>
      <c r="AA90" s="149">
        <f t="shared" si="72"/>
        <v>23</v>
      </c>
      <c r="AB90" s="117">
        <f t="shared" ref="AB90:AB91" si="73">IF(COUNTA(D90:Z90)=0,"",COUNTA(D90:Z90))</f>
        <v>3</v>
      </c>
      <c r="AC90" s="165" t="s">
        <v>407</v>
      </c>
      <c r="AD90" s="28" t="s">
        <v>88</v>
      </c>
      <c r="AE90" s="40"/>
      <c r="AF90" s="117"/>
      <c r="AG90" s="40"/>
      <c r="AH90" s="149"/>
      <c r="AJ90" s="205"/>
    </row>
    <row r="91" spans="1:36" x14ac:dyDescent="0.25">
      <c r="A91" s="142"/>
      <c r="B91" s="139" t="s">
        <v>89</v>
      </c>
      <c r="C91" s="23" t="s">
        <v>28</v>
      </c>
      <c r="D91" s="145"/>
      <c r="E91" s="145"/>
      <c r="F91" s="145"/>
      <c r="G91" s="145"/>
      <c r="H91" s="145">
        <f t="shared" ref="H91" si="74">IF(H90=0,"",(H89/H90))</f>
        <v>155.5</v>
      </c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2">
        <f>+S89/S90</f>
        <v>164</v>
      </c>
      <c r="T91" s="142"/>
      <c r="U91" s="142"/>
      <c r="V91" s="142"/>
      <c r="W91" s="142">
        <f>+W89/W90</f>
        <v>169.125</v>
      </c>
      <c r="X91" s="142"/>
      <c r="Y91" s="142"/>
      <c r="Z91" s="142"/>
      <c r="AA91" s="142">
        <f t="shared" ref="AA91" si="75">IF(AA89="","",AA89/AA90)</f>
        <v>162.82608695652175</v>
      </c>
      <c r="AB91" s="26"/>
      <c r="AC91" s="24"/>
      <c r="AD91" s="139" t="s">
        <v>89</v>
      </c>
      <c r="AE91" s="40"/>
      <c r="AF91" s="142"/>
      <c r="AG91" s="40"/>
      <c r="AH91" s="145"/>
      <c r="AJ91" s="203"/>
    </row>
    <row r="92" spans="1:36" x14ac:dyDescent="0.25">
      <c r="A92" s="117">
        <v>1404</v>
      </c>
      <c r="B92" s="41" t="s">
        <v>90</v>
      </c>
      <c r="C92" s="18" t="s">
        <v>24</v>
      </c>
      <c r="D92" s="143"/>
      <c r="E92" s="149"/>
      <c r="F92" s="149"/>
      <c r="G92" s="149"/>
      <c r="H92" s="195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 t="str">
        <f t="shared" ref="AA92:AA93" si="76">IF(SUM(D92:O92)=0,"",SUM(D92:O92))</f>
        <v/>
      </c>
      <c r="AB92" s="20"/>
      <c r="AC92" s="165"/>
      <c r="AD92" s="41" t="s">
        <v>90</v>
      </c>
      <c r="AE92" s="40"/>
      <c r="AF92" s="117"/>
      <c r="AG92" s="40"/>
      <c r="AH92" s="149"/>
      <c r="AJ92" s="205"/>
    </row>
    <row r="93" spans="1:36" x14ac:dyDescent="0.25">
      <c r="A93" s="117">
        <v>9</v>
      </c>
      <c r="B93" s="136" t="s">
        <v>91</v>
      </c>
      <c r="C93" s="23" t="s">
        <v>26</v>
      </c>
      <c r="D93" s="149"/>
      <c r="E93" s="149"/>
      <c r="F93" s="149"/>
      <c r="G93" s="149"/>
      <c r="H93" s="195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 t="str">
        <f t="shared" si="76"/>
        <v/>
      </c>
      <c r="AB93" s="117" t="str">
        <f t="shared" ref="AB93" si="77">IF(COUNTA(D93:O93)=0,"",COUNTA(D93:O93))</f>
        <v/>
      </c>
      <c r="AC93" s="165"/>
      <c r="AD93" s="32" t="s">
        <v>91</v>
      </c>
      <c r="AE93" s="40"/>
      <c r="AF93" s="117"/>
      <c r="AG93" s="40"/>
      <c r="AH93" s="149"/>
      <c r="AJ93" s="205"/>
    </row>
    <row r="94" spans="1:36" x14ac:dyDescent="0.25">
      <c r="A94" s="142">
        <f>A92/A93</f>
        <v>156</v>
      </c>
      <c r="B94" s="137" t="s">
        <v>92</v>
      </c>
      <c r="C94" s="23" t="s">
        <v>28</v>
      </c>
      <c r="D94" s="145"/>
      <c r="E94" s="145"/>
      <c r="F94" s="142"/>
      <c r="G94" s="145"/>
      <c r="H94" s="193"/>
      <c r="I94" s="145"/>
      <c r="J94" s="145"/>
      <c r="K94" s="145"/>
      <c r="L94" s="142"/>
      <c r="M94" s="142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2" t="str">
        <f t="shared" ref="AA94" si="78">IF(AA92="","",AA92/AA93)</f>
        <v/>
      </c>
      <c r="AB94" s="26"/>
      <c r="AC94" s="24"/>
      <c r="AD94" s="137" t="s">
        <v>92</v>
      </c>
      <c r="AE94" s="40"/>
      <c r="AF94" s="142"/>
      <c r="AG94" s="40"/>
      <c r="AH94" s="145"/>
      <c r="AJ94" s="203"/>
    </row>
    <row r="95" spans="1:36" x14ac:dyDescent="0.25">
      <c r="A95" s="143">
        <v>3070</v>
      </c>
      <c r="B95" s="38" t="s">
        <v>93</v>
      </c>
      <c r="C95" s="18" t="s">
        <v>24</v>
      </c>
      <c r="D95" s="149"/>
      <c r="E95" s="149"/>
      <c r="F95" s="149"/>
      <c r="G95" s="149"/>
      <c r="H95" s="195"/>
      <c r="I95" s="149"/>
      <c r="J95" s="149"/>
      <c r="K95" s="149"/>
      <c r="L95" s="149"/>
      <c r="M95" s="149"/>
      <c r="N95" s="149"/>
      <c r="O95" s="149"/>
      <c r="P95" s="149"/>
      <c r="Q95" s="149"/>
      <c r="R95" s="149">
        <v>1302</v>
      </c>
      <c r="S95" s="149"/>
      <c r="T95" s="149"/>
      <c r="U95" s="149"/>
      <c r="V95" s="149"/>
      <c r="W95" s="149"/>
      <c r="X95" s="149"/>
      <c r="Y95" s="149">
        <v>1494</v>
      </c>
      <c r="Z95" s="149"/>
      <c r="AA95" s="149">
        <f t="shared" ref="AA95:AA96" si="79">IF(SUM(D95:Z95)=0,"",SUM(D95:Z95))</f>
        <v>2796</v>
      </c>
      <c r="AB95" s="20"/>
      <c r="AC95" s="21"/>
      <c r="AD95" s="38" t="s">
        <v>93</v>
      </c>
      <c r="AE95" s="40"/>
      <c r="AF95" s="143"/>
      <c r="AG95" s="40"/>
      <c r="AH95" s="149"/>
      <c r="AJ95" s="202"/>
    </row>
    <row r="96" spans="1:36" x14ac:dyDescent="0.25">
      <c r="A96" s="143">
        <v>15</v>
      </c>
      <c r="B96" s="138" t="s">
        <v>94</v>
      </c>
      <c r="C96" s="23" t="s">
        <v>26</v>
      </c>
      <c r="D96" s="149"/>
      <c r="E96" s="149"/>
      <c r="F96" s="149"/>
      <c r="G96" s="149"/>
      <c r="H96" s="195"/>
      <c r="I96" s="149"/>
      <c r="J96" s="149"/>
      <c r="K96" s="149"/>
      <c r="L96" s="149"/>
      <c r="M96" s="149"/>
      <c r="N96" s="149"/>
      <c r="O96" s="149"/>
      <c r="P96" s="149"/>
      <c r="Q96" s="149"/>
      <c r="R96" s="149">
        <v>7</v>
      </c>
      <c r="S96" s="149"/>
      <c r="T96" s="149"/>
      <c r="U96" s="149"/>
      <c r="V96" s="149"/>
      <c r="W96" s="149"/>
      <c r="X96" s="149"/>
      <c r="Y96" s="149">
        <v>8</v>
      </c>
      <c r="Z96" s="149"/>
      <c r="AA96" s="149">
        <f t="shared" si="79"/>
        <v>15</v>
      </c>
      <c r="AB96" s="117">
        <f t="shared" ref="AB96:AB115" si="80">IF(COUNTA(D96:Z96)=0,"",COUNTA(D96:Z96))</f>
        <v>2</v>
      </c>
      <c r="AC96" s="165" t="s">
        <v>451</v>
      </c>
      <c r="AD96" s="28" t="s">
        <v>94</v>
      </c>
      <c r="AE96" s="40"/>
      <c r="AF96" s="143"/>
      <c r="AG96" s="40"/>
      <c r="AH96" s="149"/>
      <c r="AJ96" s="202"/>
    </row>
    <row r="97" spans="1:36" x14ac:dyDescent="0.25">
      <c r="A97" s="214">
        <f>A95/A96</f>
        <v>204.66666666666666</v>
      </c>
      <c r="B97" s="139" t="s">
        <v>95</v>
      </c>
      <c r="C97" s="23" t="s">
        <v>28</v>
      </c>
      <c r="D97" s="213"/>
      <c r="E97" s="175"/>
      <c r="F97" s="142"/>
      <c r="G97" s="145"/>
      <c r="H97" s="193"/>
      <c r="I97" s="142"/>
      <c r="J97" s="142"/>
      <c r="K97" s="142"/>
      <c r="L97" s="175"/>
      <c r="M97" s="175"/>
      <c r="N97" s="142"/>
      <c r="O97" s="142"/>
      <c r="P97" s="142"/>
      <c r="Q97" s="142"/>
      <c r="R97" s="142">
        <f>+R95/R96</f>
        <v>186</v>
      </c>
      <c r="S97" s="142"/>
      <c r="T97" s="142"/>
      <c r="U97" s="142"/>
      <c r="V97" s="142"/>
      <c r="W97" s="142"/>
      <c r="X97" s="142"/>
      <c r="Y97" s="142">
        <f>+Y95/Y96</f>
        <v>186.75</v>
      </c>
      <c r="Z97" s="142"/>
      <c r="AA97" s="142">
        <f t="shared" ref="AA97" si="81">IF(AA95="","",AA95/AA96)</f>
        <v>186.4</v>
      </c>
      <c r="AB97" s="26"/>
      <c r="AC97" s="182"/>
      <c r="AD97" s="139" t="s">
        <v>95</v>
      </c>
      <c r="AE97" s="40"/>
      <c r="AF97" s="142"/>
      <c r="AG97" s="40"/>
      <c r="AH97" s="145"/>
      <c r="AJ97" s="203"/>
    </row>
    <row r="98" spans="1:36" x14ac:dyDescent="0.25">
      <c r="A98" s="115">
        <v>1397</v>
      </c>
      <c r="B98" s="41" t="s">
        <v>93</v>
      </c>
      <c r="C98" s="18" t="s">
        <v>24</v>
      </c>
      <c r="D98" s="149"/>
      <c r="E98" s="149"/>
      <c r="F98" s="149"/>
      <c r="G98" s="149"/>
      <c r="H98" s="195"/>
      <c r="I98" s="149"/>
      <c r="J98" s="149"/>
      <c r="K98" s="149">
        <v>1930</v>
      </c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>
        <v>1441</v>
      </c>
      <c r="Z98" s="149"/>
      <c r="AA98" s="149">
        <f t="shared" ref="AA98:AA99" si="82">IF(SUM(D98:Z98)=0,"",SUM(D98:Z98))</f>
        <v>3371</v>
      </c>
      <c r="AB98" s="20"/>
      <c r="AC98" s="165"/>
      <c r="AD98" s="41" t="s">
        <v>93</v>
      </c>
      <c r="AE98" s="40"/>
      <c r="AF98" s="115"/>
      <c r="AG98" s="40"/>
      <c r="AH98" s="149"/>
      <c r="AJ98" s="204"/>
    </row>
    <row r="99" spans="1:36" x14ac:dyDescent="0.25">
      <c r="A99" s="115">
        <v>8</v>
      </c>
      <c r="B99" s="136" t="s">
        <v>96</v>
      </c>
      <c r="C99" s="23" t="s">
        <v>26</v>
      </c>
      <c r="D99" s="149"/>
      <c r="E99" s="149"/>
      <c r="F99" s="149"/>
      <c r="G99" s="149"/>
      <c r="H99" s="195"/>
      <c r="I99" s="149"/>
      <c r="J99" s="149"/>
      <c r="K99" s="149">
        <v>11</v>
      </c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>
        <v>8</v>
      </c>
      <c r="Z99" s="149"/>
      <c r="AA99" s="149">
        <f t="shared" si="82"/>
        <v>19</v>
      </c>
      <c r="AB99" s="117">
        <f t="shared" ref="AB99:AB115" si="83">IF(COUNTA(D99:Z99)=0,"",COUNTA(D99:Z99))</f>
        <v>2</v>
      </c>
      <c r="AC99" s="165" t="s">
        <v>441</v>
      </c>
      <c r="AD99" s="32" t="s">
        <v>96</v>
      </c>
      <c r="AE99" s="40"/>
      <c r="AF99" s="115"/>
      <c r="AG99" s="40"/>
      <c r="AH99" s="149"/>
      <c r="AJ99" s="204"/>
    </row>
    <row r="100" spans="1:36" x14ac:dyDescent="0.25">
      <c r="A100" s="142">
        <f>A98/A99</f>
        <v>174.625</v>
      </c>
      <c r="B100" s="137" t="s">
        <v>97</v>
      </c>
      <c r="C100" s="23" t="s">
        <v>28</v>
      </c>
      <c r="D100" s="142"/>
      <c r="E100" s="142"/>
      <c r="F100" s="142"/>
      <c r="G100" s="145"/>
      <c r="H100" s="193"/>
      <c r="I100" s="145"/>
      <c r="J100" s="142"/>
      <c r="K100" s="145">
        <f t="shared" ref="K100" si="84">IF(K99=0,"",(K98/K99))</f>
        <v>175.45454545454547</v>
      </c>
      <c r="L100" s="142"/>
      <c r="M100" s="142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2">
        <f>+Y98/Y99</f>
        <v>180.125</v>
      </c>
      <c r="Z100" s="142"/>
      <c r="AA100" s="142">
        <f t="shared" ref="AA100" si="85">IF(AA98="","",AA98/AA99)</f>
        <v>177.42105263157896</v>
      </c>
      <c r="AB100" s="26"/>
      <c r="AC100" s="165"/>
      <c r="AD100" s="137" t="s">
        <v>97</v>
      </c>
      <c r="AE100" s="40"/>
      <c r="AF100" s="142"/>
      <c r="AG100" s="40"/>
      <c r="AH100" s="145"/>
      <c r="AJ100" s="203"/>
    </row>
    <row r="101" spans="1:36" x14ac:dyDescent="0.25">
      <c r="A101" s="115">
        <v>0</v>
      </c>
      <c r="B101" s="41" t="s">
        <v>98</v>
      </c>
      <c r="C101" s="18" t="s">
        <v>24</v>
      </c>
      <c r="D101" s="154"/>
      <c r="E101" s="149"/>
      <c r="F101" s="149"/>
      <c r="G101" s="149"/>
      <c r="H101" s="195"/>
      <c r="I101" s="149"/>
      <c r="J101" s="149"/>
      <c r="K101" s="149"/>
      <c r="L101" s="149">
        <v>1136</v>
      </c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>
        <f t="shared" ref="AA101:AA102" si="86">IF(SUM(D101:Z101)=0,"",SUM(D101:Z101))</f>
        <v>1136</v>
      </c>
      <c r="AB101" s="20"/>
      <c r="AC101" s="24"/>
      <c r="AD101" s="41" t="s">
        <v>98</v>
      </c>
      <c r="AE101" s="40"/>
      <c r="AF101" s="115"/>
      <c r="AG101" s="40"/>
      <c r="AH101" s="149"/>
      <c r="AJ101" s="204"/>
    </row>
    <row r="102" spans="1:36" x14ac:dyDescent="0.25">
      <c r="A102" s="115"/>
      <c r="B102" s="136" t="s">
        <v>99</v>
      </c>
      <c r="C102" s="23" t="s">
        <v>26</v>
      </c>
      <c r="D102" s="154"/>
      <c r="E102" s="149"/>
      <c r="F102" s="149"/>
      <c r="G102" s="149"/>
      <c r="H102" s="195"/>
      <c r="I102" s="149"/>
      <c r="J102" s="149"/>
      <c r="K102" s="149"/>
      <c r="L102" s="149">
        <v>7</v>
      </c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>
        <f t="shared" si="86"/>
        <v>7</v>
      </c>
      <c r="AB102" s="117">
        <f t="shared" ref="AB102:AB115" si="87">IF(COUNTA(D102:Z102)=0,"",COUNTA(D102:Z102))</f>
        <v>1</v>
      </c>
      <c r="AC102" s="165" t="s">
        <v>450</v>
      </c>
      <c r="AD102" s="32" t="s">
        <v>99</v>
      </c>
      <c r="AE102" s="40"/>
      <c r="AF102" s="115"/>
      <c r="AG102" s="40"/>
      <c r="AH102" s="149"/>
      <c r="AJ102" s="204"/>
    </row>
    <row r="103" spans="1:36" x14ac:dyDescent="0.25">
      <c r="A103" s="142"/>
      <c r="B103" s="137" t="s">
        <v>100</v>
      </c>
      <c r="C103" s="23" t="s">
        <v>28</v>
      </c>
      <c r="D103" s="145"/>
      <c r="E103" s="142"/>
      <c r="F103" s="142"/>
      <c r="G103" s="145"/>
      <c r="H103" s="193"/>
      <c r="I103" s="145"/>
      <c r="J103" s="145"/>
      <c r="K103" s="142"/>
      <c r="L103" s="142">
        <f>+L101/L102</f>
        <v>162.28571428571428</v>
      </c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>
        <f t="shared" ref="AA103" si="88">IF(AA101="","",AA101/AA102)</f>
        <v>162.28571428571428</v>
      </c>
      <c r="AB103" s="26"/>
      <c r="AC103" s="24"/>
      <c r="AD103" s="137" t="s">
        <v>100</v>
      </c>
      <c r="AE103" s="40"/>
      <c r="AF103" s="142"/>
      <c r="AG103" s="40"/>
      <c r="AH103" s="145"/>
      <c r="AJ103" s="203"/>
    </row>
    <row r="104" spans="1:36" x14ac:dyDescent="0.25">
      <c r="A104" s="143">
        <v>10559</v>
      </c>
      <c r="B104" s="41" t="s">
        <v>249</v>
      </c>
      <c r="C104" s="18" t="s">
        <v>24</v>
      </c>
      <c r="D104" s="154"/>
      <c r="E104" s="143"/>
      <c r="F104" s="143"/>
      <c r="G104" s="143">
        <v>2316</v>
      </c>
      <c r="H104" s="201"/>
      <c r="I104" s="143"/>
      <c r="J104" s="143">
        <v>3384</v>
      </c>
      <c r="K104" s="143">
        <v>2052</v>
      </c>
      <c r="L104" s="143"/>
      <c r="M104" s="143"/>
      <c r="N104" s="143"/>
      <c r="O104" s="143"/>
      <c r="P104" s="143"/>
      <c r="Q104" s="143"/>
      <c r="R104" s="143"/>
      <c r="S104" s="143"/>
      <c r="T104" s="143">
        <v>2170</v>
      </c>
      <c r="U104" s="143"/>
      <c r="V104" s="143"/>
      <c r="W104" s="143"/>
      <c r="X104" s="143"/>
      <c r="Y104" s="143"/>
      <c r="Z104" s="143"/>
      <c r="AA104" s="149">
        <f t="shared" ref="AA104:AA105" si="89">IF(SUM(D104:Z104)=0,"",SUM(D104:Z104))</f>
        <v>9922</v>
      </c>
      <c r="AB104" s="20"/>
      <c r="AC104" s="24"/>
      <c r="AD104" s="41" t="s">
        <v>249</v>
      </c>
      <c r="AE104" s="40"/>
      <c r="AF104" s="143"/>
      <c r="AG104" s="40"/>
      <c r="AH104" s="154"/>
    </row>
    <row r="105" spans="1:36" x14ac:dyDescent="0.25">
      <c r="A105" s="143">
        <v>59</v>
      </c>
      <c r="B105" s="136" t="s">
        <v>250</v>
      </c>
      <c r="C105" s="23" t="s">
        <v>26</v>
      </c>
      <c r="D105" s="154"/>
      <c r="E105" s="143"/>
      <c r="F105" s="143"/>
      <c r="G105" s="143">
        <v>14</v>
      </c>
      <c r="H105" s="201"/>
      <c r="I105" s="143"/>
      <c r="J105" s="143">
        <v>18</v>
      </c>
      <c r="K105" s="143">
        <v>11</v>
      </c>
      <c r="L105" s="143"/>
      <c r="M105" s="143"/>
      <c r="N105" s="143"/>
      <c r="O105" s="143"/>
      <c r="P105" s="143"/>
      <c r="Q105" s="143"/>
      <c r="R105" s="143"/>
      <c r="S105" s="143"/>
      <c r="T105" s="143">
        <v>12</v>
      </c>
      <c r="U105" s="143"/>
      <c r="V105" s="143"/>
      <c r="W105" s="143"/>
      <c r="X105" s="143"/>
      <c r="Y105" s="143"/>
      <c r="Z105" s="143"/>
      <c r="AA105" s="149">
        <f t="shared" si="89"/>
        <v>55</v>
      </c>
      <c r="AB105" s="117">
        <f t="shared" ref="AB105:AB115" si="90">IF(COUNTA(D105:Z105)=0,"",COUNTA(D105:Z105))</f>
        <v>4</v>
      </c>
      <c r="AC105" s="165" t="s">
        <v>409</v>
      </c>
      <c r="AD105" s="136" t="s">
        <v>250</v>
      </c>
      <c r="AE105" s="40"/>
      <c r="AF105" s="143"/>
      <c r="AG105" s="40"/>
      <c r="AH105" s="154"/>
    </row>
    <row r="106" spans="1:36" x14ac:dyDescent="0.25">
      <c r="A106" s="142">
        <f>A104/A105</f>
        <v>178.96610169491527</v>
      </c>
      <c r="B106" s="188" t="s">
        <v>254</v>
      </c>
      <c r="C106" s="23" t="s">
        <v>28</v>
      </c>
      <c r="D106" s="145"/>
      <c r="E106" s="175"/>
      <c r="F106" s="142"/>
      <c r="G106" s="145">
        <f t="shared" ref="G106" si="91">IF(G105=0,"",(G104/G105))</f>
        <v>165.42857142857142</v>
      </c>
      <c r="H106" s="193"/>
      <c r="I106" s="142"/>
      <c r="J106" s="145">
        <f t="shared" ref="J106:K106" si="92">IF(J105=0,"",(J104/J105))</f>
        <v>188</v>
      </c>
      <c r="K106" s="145">
        <f t="shared" si="92"/>
        <v>186.54545454545453</v>
      </c>
      <c r="L106" s="142"/>
      <c r="M106" s="142"/>
      <c r="N106" s="142"/>
      <c r="O106" s="142"/>
      <c r="P106" s="142"/>
      <c r="Q106" s="142"/>
      <c r="R106" s="142"/>
      <c r="S106" s="142"/>
      <c r="T106" s="142">
        <f>+T104/T105</f>
        <v>180.83333333333334</v>
      </c>
      <c r="U106" s="142"/>
      <c r="V106" s="142"/>
      <c r="W106" s="142"/>
      <c r="X106" s="142"/>
      <c r="Y106" s="142"/>
      <c r="Z106" s="142"/>
      <c r="AA106" s="142">
        <f t="shared" ref="AA106" si="93">IF(AA104="","",AA104/AA105)</f>
        <v>180.4</v>
      </c>
      <c r="AB106" s="26"/>
      <c r="AC106" s="165"/>
      <c r="AD106" s="188" t="s">
        <v>254</v>
      </c>
      <c r="AE106" s="40"/>
      <c r="AF106" s="142"/>
      <c r="AG106" s="40"/>
      <c r="AH106" s="145">
        <f>AA106-A106</f>
        <v>1.4338983050847389</v>
      </c>
    </row>
    <row r="107" spans="1:36" x14ac:dyDescent="0.25">
      <c r="A107" s="115">
        <v>5294</v>
      </c>
      <c r="B107" s="41" t="s">
        <v>101</v>
      </c>
      <c r="C107" s="18" t="s">
        <v>24</v>
      </c>
      <c r="D107" s="149"/>
      <c r="E107" s="149">
        <v>1417</v>
      </c>
      <c r="F107" s="149"/>
      <c r="G107" s="149"/>
      <c r="H107" s="195"/>
      <c r="I107" s="149">
        <v>1585</v>
      </c>
      <c r="J107" s="149"/>
      <c r="K107" s="149">
        <v>761</v>
      </c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>
        <f t="shared" ref="AA107:AA108" si="94">IF(SUM(D107:Z107)=0,"",SUM(D107:Z107))</f>
        <v>3763</v>
      </c>
      <c r="AB107" s="20"/>
      <c r="AC107" s="24"/>
      <c r="AD107" s="41" t="s">
        <v>101</v>
      </c>
      <c r="AE107" s="40"/>
      <c r="AF107" s="115"/>
      <c r="AG107" s="40"/>
      <c r="AH107" s="149"/>
    </row>
    <row r="108" spans="1:36" x14ac:dyDescent="0.25">
      <c r="A108" s="115">
        <v>32</v>
      </c>
      <c r="B108" s="136" t="s">
        <v>102</v>
      </c>
      <c r="C108" s="23" t="s">
        <v>26</v>
      </c>
      <c r="D108" s="149"/>
      <c r="E108" s="149">
        <v>8</v>
      </c>
      <c r="F108" s="149"/>
      <c r="G108" s="149"/>
      <c r="H108" s="195"/>
      <c r="I108" s="149">
        <v>9</v>
      </c>
      <c r="J108" s="149"/>
      <c r="K108" s="149">
        <v>5</v>
      </c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>
        <f t="shared" si="94"/>
        <v>22</v>
      </c>
      <c r="AB108" s="117">
        <f t="shared" ref="AB108:AB115" si="95">IF(COUNTA(D108:Z108)=0,"",COUNTA(D108:Z108))</f>
        <v>3</v>
      </c>
      <c r="AC108" s="165" t="s">
        <v>336</v>
      </c>
      <c r="AD108" s="32" t="s">
        <v>102</v>
      </c>
      <c r="AE108" s="40"/>
      <c r="AF108" s="115"/>
      <c r="AG108" s="40"/>
      <c r="AH108" s="149"/>
    </row>
    <row r="109" spans="1:36" x14ac:dyDescent="0.25">
      <c r="A109" s="142">
        <f>A107/A108</f>
        <v>165.4375</v>
      </c>
      <c r="B109" s="137" t="s">
        <v>103</v>
      </c>
      <c r="C109" s="23" t="s">
        <v>28</v>
      </c>
      <c r="D109" s="142"/>
      <c r="E109" s="145">
        <f t="shared" ref="E109" si="96">IF(E108=0,"",(E107/E108))</f>
        <v>177.125</v>
      </c>
      <c r="F109" s="142"/>
      <c r="G109" s="145"/>
      <c r="H109" s="193"/>
      <c r="I109" s="145">
        <f t="shared" ref="I109" si="97">IF(I108=0,"",(I107/I108))</f>
        <v>176.11111111111111</v>
      </c>
      <c r="J109" s="142"/>
      <c r="K109" s="145">
        <f t="shared" ref="K109" si="98">IF(K108=0,"",(K107/K108))</f>
        <v>152.19999999999999</v>
      </c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  <c r="AA109" s="142">
        <f t="shared" ref="AA109" si="99">IF(AA107="","",AA107/AA108)</f>
        <v>171.04545454545453</v>
      </c>
      <c r="AB109" s="26"/>
      <c r="AC109" s="24"/>
      <c r="AD109" s="137" t="s">
        <v>103</v>
      </c>
      <c r="AE109" s="40"/>
      <c r="AF109" s="142"/>
      <c r="AG109" s="40"/>
      <c r="AH109" s="145">
        <f>AA109-A109</f>
        <v>5.6079545454545325</v>
      </c>
    </row>
    <row r="110" spans="1:36" x14ac:dyDescent="0.25">
      <c r="A110" s="143">
        <v>0</v>
      </c>
      <c r="B110" s="38" t="s">
        <v>232</v>
      </c>
      <c r="C110" s="18" t="s">
        <v>24</v>
      </c>
      <c r="D110" s="154"/>
      <c r="E110" s="149"/>
      <c r="F110" s="149"/>
      <c r="G110" s="149"/>
      <c r="H110" s="195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>
        <v>658</v>
      </c>
      <c r="S110" s="149"/>
      <c r="T110" s="149"/>
      <c r="U110" s="149"/>
      <c r="V110" s="149"/>
      <c r="W110" s="149"/>
      <c r="X110" s="149">
        <v>1103</v>
      </c>
      <c r="Y110" s="149">
        <v>1577</v>
      </c>
      <c r="Z110" s="149"/>
      <c r="AA110" s="149">
        <f t="shared" ref="AA110:AA111" si="100">IF(SUM(D110:Z110)=0,"",SUM(D110:Z110))</f>
        <v>3338</v>
      </c>
      <c r="AB110" s="20"/>
      <c r="AC110" s="24"/>
      <c r="AD110" s="38" t="s">
        <v>232</v>
      </c>
      <c r="AE110" s="40"/>
      <c r="AF110" s="143"/>
      <c r="AG110" s="40"/>
      <c r="AH110" s="154"/>
    </row>
    <row r="111" spans="1:36" x14ac:dyDescent="0.25">
      <c r="A111" s="171"/>
      <c r="B111" s="38" t="s">
        <v>233</v>
      </c>
      <c r="C111" s="23" t="s">
        <v>26</v>
      </c>
      <c r="D111" s="154"/>
      <c r="E111" s="154"/>
      <c r="F111" s="171"/>
      <c r="G111" s="154"/>
      <c r="H111" s="194"/>
      <c r="I111" s="154"/>
      <c r="J111" s="171"/>
      <c r="K111" s="154"/>
      <c r="L111" s="154"/>
      <c r="M111" s="154"/>
      <c r="N111" s="154"/>
      <c r="O111" s="154"/>
      <c r="P111" s="154"/>
      <c r="Q111" s="154"/>
      <c r="R111" s="149">
        <v>4</v>
      </c>
      <c r="S111" s="154"/>
      <c r="T111" s="154"/>
      <c r="U111" s="154"/>
      <c r="V111" s="154"/>
      <c r="W111" s="154"/>
      <c r="X111" s="149">
        <v>6</v>
      </c>
      <c r="Y111" s="149">
        <v>8</v>
      </c>
      <c r="Z111" s="149"/>
      <c r="AA111" s="149">
        <f t="shared" si="100"/>
        <v>18</v>
      </c>
      <c r="AB111" s="117">
        <f t="shared" ref="AB111:AB115" si="101">IF(COUNTA(D111:Z111)=0,"",COUNTA(D111:Z111))</f>
        <v>3</v>
      </c>
      <c r="AC111" s="165" t="s">
        <v>440</v>
      </c>
      <c r="AD111" s="38" t="s">
        <v>233</v>
      </c>
      <c r="AE111" s="40"/>
      <c r="AF111" s="143"/>
      <c r="AG111" s="40"/>
      <c r="AH111" s="154"/>
    </row>
    <row r="112" spans="1:36" x14ac:dyDescent="0.25">
      <c r="A112" s="142"/>
      <c r="B112" s="139" t="s">
        <v>234</v>
      </c>
      <c r="C112" s="23" t="s">
        <v>28</v>
      </c>
      <c r="D112" s="145"/>
      <c r="E112" s="145"/>
      <c r="F112" s="142"/>
      <c r="G112" s="145"/>
      <c r="H112" s="193"/>
      <c r="I112" s="145"/>
      <c r="J112" s="142"/>
      <c r="K112" s="145"/>
      <c r="L112" s="145"/>
      <c r="M112" s="145"/>
      <c r="N112" s="145"/>
      <c r="O112" s="145"/>
      <c r="P112" s="145"/>
      <c r="Q112" s="145"/>
      <c r="R112" s="142">
        <f>+R110/R111</f>
        <v>164.5</v>
      </c>
      <c r="S112" s="145"/>
      <c r="T112" s="145"/>
      <c r="U112" s="145"/>
      <c r="V112" s="145"/>
      <c r="W112" s="145"/>
      <c r="X112" s="142">
        <f>+X110/X111</f>
        <v>183.83333333333334</v>
      </c>
      <c r="Y112" s="175">
        <f>+Y110/Y111</f>
        <v>197.125</v>
      </c>
      <c r="Z112" s="175"/>
      <c r="AA112" s="142">
        <f t="shared" ref="AA112" si="102">IF(AA110="","",AA110/AA111)</f>
        <v>185.44444444444446</v>
      </c>
      <c r="AB112" s="26"/>
      <c r="AC112" s="24"/>
      <c r="AD112" s="139" t="s">
        <v>234</v>
      </c>
      <c r="AE112" s="40"/>
      <c r="AF112" s="142"/>
      <c r="AG112" s="40"/>
      <c r="AH112" s="145"/>
    </row>
    <row r="113" spans="1:34" x14ac:dyDescent="0.25">
      <c r="A113" s="143">
        <v>0</v>
      </c>
      <c r="B113" s="38" t="s">
        <v>104</v>
      </c>
      <c r="C113" s="18" t="s">
        <v>24</v>
      </c>
      <c r="D113" s="154"/>
      <c r="E113" s="149"/>
      <c r="F113" s="149"/>
      <c r="G113" s="149"/>
      <c r="H113" s="195">
        <v>1141</v>
      </c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>
        <v>1022</v>
      </c>
      <c r="T113" s="149"/>
      <c r="U113" s="149"/>
      <c r="V113" s="149"/>
      <c r="W113" s="149">
        <v>1280</v>
      </c>
      <c r="X113" s="149"/>
      <c r="Y113" s="149">
        <v>1105</v>
      </c>
      <c r="Z113" s="149"/>
      <c r="AA113" s="149">
        <f t="shared" ref="AA113:AA114" si="103">IF(SUM(D113:Z113)=0,"",SUM(D113:Z113))</f>
        <v>4548</v>
      </c>
      <c r="AB113" s="20"/>
      <c r="AC113" s="24"/>
      <c r="AD113" s="38" t="s">
        <v>104</v>
      </c>
      <c r="AE113" s="40"/>
      <c r="AF113" s="143"/>
      <c r="AG113" s="40"/>
      <c r="AH113" s="154" t="s">
        <v>105</v>
      </c>
    </row>
    <row r="114" spans="1:34" x14ac:dyDescent="0.25">
      <c r="A114" s="143"/>
      <c r="B114" s="138" t="s">
        <v>106</v>
      </c>
      <c r="C114" s="23" t="s">
        <v>26</v>
      </c>
      <c r="D114" s="154"/>
      <c r="E114" s="149"/>
      <c r="F114" s="149"/>
      <c r="G114" s="149"/>
      <c r="H114" s="195">
        <v>8</v>
      </c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>
        <v>7</v>
      </c>
      <c r="T114" s="149"/>
      <c r="U114" s="149"/>
      <c r="V114" s="149"/>
      <c r="W114" s="149">
        <v>8</v>
      </c>
      <c r="X114" s="149"/>
      <c r="Y114" s="149">
        <v>8</v>
      </c>
      <c r="Z114" s="149"/>
      <c r="AA114" s="149">
        <f t="shared" si="103"/>
        <v>31</v>
      </c>
      <c r="AB114" s="117">
        <f t="shared" ref="AB114:AB115" si="104">IF(COUNTA(D114:Z114)=0,"",COUNTA(D114:Z114))</f>
        <v>4</v>
      </c>
      <c r="AC114" s="262" t="s">
        <v>442</v>
      </c>
      <c r="AD114" s="28" t="s">
        <v>106</v>
      </c>
      <c r="AE114" s="40"/>
      <c r="AF114" s="143"/>
      <c r="AG114" s="40"/>
      <c r="AH114" s="154"/>
    </row>
    <row r="115" spans="1:34" x14ac:dyDescent="0.25">
      <c r="A115" s="142"/>
      <c r="B115" s="139" t="s">
        <v>107</v>
      </c>
      <c r="C115" s="23" t="s">
        <v>28</v>
      </c>
      <c r="D115" s="145"/>
      <c r="E115" s="145"/>
      <c r="F115" s="145"/>
      <c r="G115" s="145"/>
      <c r="H115" s="145">
        <f t="shared" ref="H115" si="105">IF(H114=0,"",(H113/H114))</f>
        <v>142.625</v>
      </c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2">
        <f>+S113/S114</f>
        <v>146</v>
      </c>
      <c r="T115" s="142"/>
      <c r="U115" s="142"/>
      <c r="V115" s="142"/>
      <c r="W115" s="142">
        <f>+W113/W114</f>
        <v>160</v>
      </c>
      <c r="X115" s="142"/>
      <c r="Y115" s="142">
        <f>+Y113/Y114</f>
        <v>138.125</v>
      </c>
      <c r="Z115" s="142"/>
      <c r="AA115" s="142">
        <f t="shared" ref="AA115" si="106">IF(AA113="","",AA113/AA114)</f>
        <v>146.70967741935485</v>
      </c>
      <c r="AB115" s="26"/>
      <c r="AC115" s="42"/>
      <c r="AD115" s="139" t="s">
        <v>107</v>
      </c>
      <c r="AE115" s="40"/>
      <c r="AF115" s="142"/>
      <c r="AG115" s="40"/>
      <c r="AH115" s="145"/>
    </row>
    <row r="116" spans="1:34" x14ac:dyDescent="0.25">
      <c r="A116" s="171">
        <v>0</v>
      </c>
      <c r="B116" s="38" t="s">
        <v>266</v>
      </c>
      <c r="C116" s="18" t="s">
        <v>24</v>
      </c>
      <c r="D116" s="154"/>
      <c r="E116" s="154"/>
      <c r="F116" s="154"/>
      <c r="G116" s="154"/>
      <c r="H116" s="194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49" t="str">
        <f t="shared" ref="AA116:AA117" si="107">IF(SUM(D116:O116)=0,"",SUM(D116:O116))</f>
        <v/>
      </c>
      <c r="AB116" s="20"/>
      <c r="AC116" s="43"/>
      <c r="AD116" s="38" t="s">
        <v>266</v>
      </c>
      <c r="AE116" s="40"/>
      <c r="AF116" s="171"/>
      <c r="AG116" s="40"/>
      <c r="AH116" s="154"/>
    </row>
    <row r="117" spans="1:34" x14ac:dyDescent="0.25">
      <c r="A117" s="171"/>
      <c r="B117" s="138" t="s">
        <v>40</v>
      </c>
      <c r="C117" s="23" t="s">
        <v>26</v>
      </c>
      <c r="D117" s="154"/>
      <c r="E117" s="154"/>
      <c r="F117" s="154"/>
      <c r="G117" s="154"/>
      <c r="H117" s="19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49" t="str">
        <f t="shared" si="107"/>
        <v/>
      </c>
      <c r="AB117" s="117" t="str">
        <f t="shared" ref="AB117" si="108">IF(COUNTA(D117:O117)=0,"",COUNTA(D117:O117))</f>
        <v/>
      </c>
      <c r="AC117" s="43"/>
      <c r="AD117" s="138" t="s">
        <v>40</v>
      </c>
      <c r="AE117" s="40"/>
      <c r="AF117" s="171"/>
      <c r="AG117" s="40"/>
      <c r="AH117" s="154"/>
    </row>
    <row r="118" spans="1:34" x14ac:dyDescent="0.25">
      <c r="A118" s="142"/>
      <c r="B118" s="139" t="s">
        <v>268</v>
      </c>
      <c r="C118" s="23" t="s">
        <v>28</v>
      </c>
      <c r="D118" s="145"/>
      <c r="E118" s="145"/>
      <c r="F118" s="145"/>
      <c r="G118" s="145"/>
      <c r="H118" s="193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2" t="str">
        <f t="shared" ref="AA118" si="109">IF(AA116="","",AA116/AA117)</f>
        <v/>
      </c>
      <c r="AB118" s="26"/>
      <c r="AC118" s="43"/>
      <c r="AD118" s="139" t="s">
        <v>268</v>
      </c>
      <c r="AE118" s="40"/>
      <c r="AF118" s="142"/>
      <c r="AG118" s="40"/>
      <c r="AH118" s="145"/>
    </row>
    <row r="119" spans="1:34" x14ac:dyDescent="0.25">
      <c r="A119" s="143">
        <v>2640</v>
      </c>
      <c r="B119" s="38" t="s">
        <v>108</v>
      </c>
      <c r="C119" s="18" t="s">
        <v>24</v>
      </c>
      <c r="D119" s="149"/>
      <c r="E119" s="149"/>
      <c r="F119" s="149"/>
      <c r="G119" s="149"/>
      <c r="H119" s="195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>
        <v>1216</v>
      </c>
      <c r="S119" s="149"/>
      <c r="T119" s="149"/>
      <c r="U119" s="149"/>
      <c r="V119" s="149"/>
      <c r="W119" s="149"/>
      <c r="X119" s="149"/>
      <c r="Y119" s="149"/>
      <c r="Z119" s="149"/>
      <c r="AA119" s="149">
        <f>IF(SUM(D119:Z119)=0,"",SUM(D119:Z119))</f>
        <v>1216</v>
      </c>
      <c r="AB119" s="20"/>
      <c r="AC119" s="24"/>
      <c r="AD119" s="38" t="s">
        <v>108</v>
      </c>
      <c r="AE119" s="40"/>
      <c r="AF119" s="143"/>
      <c r="AG119" s="40"/>
      <c r="AH119" s="149"/>
    </row>
    <row r="120" spans="1:34" x14ac:dyDescent="0.25">
      <c r="A120" s="143">
        <v>15</v>
      </c>
      <c r="B120" s="138" t="s">
        <v>30</v>
      </c>
      <c r="C120" s="23" t="s">
        <v>26</v>
      </c>
      <c r="D120" s="149"/>
      <c r="E120" s="149"/>
      <c r="F120" s="149"/>
      <c r="G120" s="149"/>
      <c r="H120" s="195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>
        <v>7</v>
      </c>
      <c r="S120" s="149"/>
      <c r="T120" s="149"/>
      <c r="U120" s="149"/>
      <c r="V120" s="149"/>
      <c r="W120" s="149"/>
      <c r="X120" s="149"/>
      <c r="Y120" s="149"/>
      <c r="Z120" s="149"/>
      <c r="AA120" s="149">
        <f>IF(SUM(D120:Z120)=0,"",SUM(D120:Z120))</f>
        <v>7</v>
      </c>
      <c r="AB120" s="117">
        <f>IF(COUNTA(D120:Z120)=0,"",COUNTA(D120:Z120))</f>
        <v>1</v>
      </c>
      <c r="AC120" s="165" t="s">
        <v>384</v>
      </c>
      <c r="AD120" s="28" t="s">
        <v>30</v>
      </c>
      <c r="AE120" s="40"/>
      <c r="AF120" s="143"/>
      <c r="AG120" s="40"/>
      <c r="AH120" s="149"/>
    </row>
    <row r="121" spans="1:34" x14ac:dyDescent="0.25">
      <c r="A121" s="142">
        <f>A119/A120</f>
        <v>176</v>
      </c>
      <c r="B121" s="139" t="s">
        <v>109</v>
      </c>
      <c r="C121" s="23" t="s">
        <v>28</v>
      </c>
      <c r="D121" s="142"/>
      <c r="E121" s="145"/>
      <c r="F121" s="145"/>
      <c r="G121" s="145"/>
      <c r="H121" s="193"/>
      <c r="I121" s="145"/>
      <c r="J121" s="145"/>
      <c r="K121" s="145"/>
      <c r="L121" s="145"/>
      <c r="M121" s="145"/>
      <c r="N121" s="145"/>
      <c r="O121" s="145"/>
      <c r="P121" s="145"/>
      <c r="Q121" s="145"/>
      <c r="R121" s="142">
        <f>+R119/R120</f>
        <v>173.71428571428572</v>
      </c>
      <c r="S121" s="145"/>
      <c r="T121" s="145"/>
      <c r="U121" s="145"/>
      <c r="V121" s="145"/>
      <c r="W121" s="145"/>
      <c r="X121" s="145"/>
      <c r="Y121" s="145"/>
      <c r="Z121" s="145"/>
      <c r="AA121" s="142">
        <f>IF(AA119="","",AA119/AA120)</f>
        <v>173.71428571428572</v>
      </c>
      <c r="AB121" s="26"/>
      <c r="AC121" s="165"/>
      <c r="AD121" s="139" t="s">
        <v>109</v>
      </c>
      <c r="AE121" s="40"/>
      <c r="AF121" s="142"/>
      <c r="AG121" s="40"/>
      <c r="AH121" s="145"/>
    </row>
    <row r="122" spans="1:34" x14ac:dyDescent="0.25">
      <c r="A122" s="143">
        <v>0</v>
      </c>
      <c r="B122" s="44" t="s">
        <v>110</v>
      </c>
      <c r="C122" s="18" t="s">
        <v>24</v>
      </c>
      <c r="D122" s="154"/>
      <c r="E122" s="154"/>
      <c r="F122" s="154"/>
      <c r="G122" s="154"/>
      <c r="H122" s="19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49" t="str">
        <f t="shared" ref="AA122:AA123" si="110">IF(SUM(D122:O122)=0,"",SUM(D122:O122))</f>
        <v/>
      </c>
      <c r="AB122" s="20"/>
      <c r="AC122" s="29"/>
      <c r="AD122" s="44" t="s">
        <v>110</v>
      </c>
      <c r="AE122" s="40"/>
      <c r="AF122" s="143"/>
      <c r="AG122" s="40"/>
      <c r="AH122" s="159"/>
    </row>
    <row r="123" spans="1:34" x14ac:dyDescent="0.25">
      <c r="A123" s="143"/>
      <c r="B123" s="136" t="s">
        <v>79</v>
      </c>
      <c r="C123" s="23" t="s">
        <v>26</v>
      </c>
      <c r="D123" s="154"/>
      <c r="E123" s="154"/>
      <c r="F123" s="154"/>
      <c r="G123" s="154"/>
      <c r="H123" s="19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49" t="str">
        <f t="shared" si="110"/>
        <v/>
      </c>
      <c r="AB123" s="117" t="str">
        <f t="shared" ref="AB123" si="111">IF(COUNTA(D123:O123)=0,"",COUNTA(D123:O123))</f>
        <v/>
      </c>
      <c r="AC123" s="165"/>
      <c r="AD123" s="32" t="s">
        <v>79</v>
      </c>
      <c r="AE123" s="40"/>
      <c r="AF123" s="143"/>
      <c r="AG123" s="40"/>
      <c r="AH123" s="154"/>
    </row>
    <row r="124" spans="1:34" x14ac:dyDescent="0.25">
      <c r="A124" s="142"/>
      <c r="B124" s="137" t="s">
        <v>111</v>
      </c>
      <c r="C124" s="23" t="s">
        <v>28</v>
      </c>
      <c r="D124" s="154"/>
      <c r="E124" s="154"/>
      <c r="F124" s="154"/>
      <c r="G124" s="154"/>
      <c r="H124" s="19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42" t="str">
        <f t="shared" ref="AA124" si="112">IF(AA122="","",AA122/AA123)</f>
        <v/>
      </c>
      <c r="AB124" s="26"/>
      <c r="AC124" s="29"/>
      <c r="AD124" s="137" t="s">
        <v>111</v>
      </c>
      <c r="AE124" s="40"/>
      <c r="AF124" s="142"/>
      <c r="AG124" s="40"/>
      <c r="AH124" s="145"/>
    </row>
    <row r="125" spans="1:34" x14ac:dyDescent="0.25">
      <c r="A125" s="144">
        <v>331455</v>
      </c>
      <c r="B125" s="45"/>
      <c r="C125" s="23" t="s">
        <v>24</v>
      </c>
      <c r="D125" s="144">
        <f t="shared" ref="D125:R125" si="113">D11+D14+D17+D20+D23+D26+D29+D32+D35+D38+D41+D44+D47+D50+D53+D56+D59+D62+D65+D68+D71+D74+D77+D80+D83+D86+D89+D92+D95+D98+D101+D104+D107+D110+D113+D116+D119+D122</f>
        <v>10542</v>
      </c>
      <c r="E125" s="144">
        <f t="shared" si="113"/>
        <v>12820</v>
      </c>
      <c r="F125" s="144">
        <f t="shared" si="113"/>
        <v>2814</v>
      </c>
      <c r="G125" s="144">
        <f t="shared" si="113"/>
        <v>7527</v>
      </c>
      <c r="H125" s="144">
        <f t="shared" si="113"/>
        <v>7309</v>
      </c>
      <c r="I125" s="144">
        <f t="shared" si="113"/>
        <v>9550</v>
      </c>
      <c r="J125" s="144">
        <f t="shared" si="113"/>
        <v>9454</v>
      </c>
      <c r="K125" s="144">
        <f t="shared" si="113"/>
        <v>7589</v>
      </c>
      <c r="L125" s="144">
        <f t="shared" si="113"/>
        <v>4468</v>
      </c>
      <c r="M125" s="144">
        <f t="shared" si="113"/>
        <v>2265</v>
      </c>
      <c r="N125" s="144">
        <f t="shared" si="113"/>
        <v>3205</v>
      </c>
      <c r="O125" s="144">
        <f t="shared" si="113"/>
        <v>881</v>
      </c>
      <c r="P125" s="144">
        <f t="shared" si="113"/>
        <v>1782</v>
      </c>
      <c r="Q125" s="144">
        <f t="shared" si="113"/>
        <v>15442</v>
      </c>
      <c r="R125" s="144">
        <f t="shared" si="113"/>
        <v>12492</v>
      </c>
      <c r="S125" s="144">
        <f>S11+S14+S17+S20+S23+S26+S29+S32+S35+S38+S41+S44+S47+S50+S53+S56+S59+S62+S65+S68+S71+S74+S77+S80+S83+S86+S89+S92+S95+S98+S101+S104+S107+S110+S113+S116+S119+S122</f>
        <v>4032</v>
      </c>
      <c r="T125" s="144">
        <f t="shared" ref="T125:W125" si="114">T11+T14+T17+T20+T23+T26+T29+T32+T35+T38+T41+T44+T47+T50+T53+T56+T59+T62+T65+T68+T71+T74+T77+T80+T83+T86+T89+T92+T95+T98+T101+T104+T107+T110+T113+T116+T119+T122</f>
        <v>4293</v>
      </c>
      <c r="U125" s="144">
        <f t="shared" si="114"/>
        <v>10685</v>
      </c>
      <c r="V125" s="144">
        <f t="shared" si="114"/>
        <v>3944</v>
      </c>
      <c r="W125" s="144">
        <f t="shared" si="114"/>
        <v>5182</v>
      </c>
      <c r="X125" s="144">
        <f t="shared" ref="X125" si="115">X11+X14+X17+X20+X23+X26+X29+X32+X35+X38+X41+X44+X47+X50+X53+X56+X59+X62+X65+X68+X71+X74+X77+X80+X83+X86+X89+X92+X95+X98+X101+X104+X107+X110+X113+X116+X119+X122</f>
        <v>7458</v>
      </c>
      <c r="Y125" s="144">
        <f t="shared" ref="Y125:Z125" si="116">Y11+Y14+Y17+Y20+Y23+Y26+Y29+Y32+Y35+Y38+Y41+Y44+Y47+Y50+Y53+Y56+Y59+Y62+Y65+Y68+Y71+Y74+Y77+Y80+Y83+Y86+Y89+Y92+Y95+Y98+Y101+Y104+Y107+Y110+Y113+Y116+Y119+Y122</f>
        <v>17700</v>
      </c>
      <c r="Z125" s="144">
        <f t="shared" si="116"/>
        <v>968</v>
      </c>
      <c r="AA125" s="144">
        <f>SUM(D125:Z125)</f>
        <v>162402</v>
      </c>
      <c r="AB125" s="150"/>
      <c r="AC125" s="46"/>
      <c r="AD125" s="45"/>
      <c r="AE125" s="46"/>
      <c r="AF125" s="144" t="e">
        <f>AF11+AF17+AF20+AF23+AF26+#REF!+AF29+AF32+AF35+AF41+AF44+AF47+AF53+AF56+AF59+AF62+AF65+#REF!+AF68+AF71+AF74+AF77+AF83+#REF!+AF86+AF89+#REF!+AF92+#REF!+AF95+AF98+AF101+AF104+AF107+AF110+#REF!+AF113+AF119+#REF!+AF122</f>
        <v>#REF!</v>
      </c>
      <c r="AG125" s="46"/>
      <c r="AH125" s="46"/>
    </row>
    <row r="126" spans="1:34" x14ac:dyDescent="0.25">
      <c r="A126" s="143">
        <v>1946</v>
      </c>
      <c r="B126" s="47"/>
      <c r="C126" s="48" t="s">
        <v>26</v>
      </c>
      <c r="D126" s="149">
        <f t="shared" ref="D126:R126" si="117">D12+D15+D18+D21+D24+D27+D30+D33+D36+D39+D42+D45+D48+D51+D54+D57+D60+D63+D66+D69+D72+D75+D78+D81+D84+D87+D90+D93+D96+D99+D102+D105+D108+D111+D114+D117+D120+D123</f>
        <v>60</v>
      </c>
      <c r="E126" s="149">
        <f t="shared" si="117"/>
        <v>72</v>
      </c>
      <c r="F126" s="149">
        <f t="shared" si="117"/>
        <v>15</v>
      </c>
      <c r="G126" s="149">
        <f t="shared" si="117"/>
        <v>44</v>
      </c>
      <c r="H126" s="149">
        <f t="shared" si="117"/>
        <v>48</v>
      </c>
      <c r="I126" s="149">
        <f t="shared" si="117"/>
        <v>54</v>
      </c>
      <c r="J126" s="149">
        <f t="shared" si="117"/>
        <v>54</v>
      </c>
      <c r="K126" s="149">
        <f t="shared" si="117"/>
        <v>44</v>
      </c>
      <c r="L126" s="149">
        <f t="shared" si="117"/>
        <v>28</v>
      </c>
      <c r="M126" s="149">
        <f t="shared" si="117"/>
        <v>12</v>
      </c>
      <c r="N126" s="149">
        <f t="shared" si="117"/>
        <v>18</v>
      </c>
      <c r="O126" s="149">
        <f t="shared" si="117"/>
        <v>8</v>
      </c>
      <c r="P126" s="149">
        <f t="shared" si="117"/>
        <v>11</v>
      </c>
      <c r="Q126" s="149">
        <f t="shared" si="117"/>
        <v>84</v>
      </c>
      <c r="R126" s="149">
        <f t="shared" si="117"/>
        <v>70</v>
      </c>
      <c r="S126" s="149">
        <f>S12+S15+S18+S21+S24+S27+S30+S33+S36+S39+S42+S45+S48+S51+S54+S57+S60+S63+S66+S69+S72+S75+S78+S81+S84+S87+S90+S93+S96+S99+S102+S105+S108+S111+S114+S117+S120+S123</f>
        <v>28</v>
      </c>
      <c r="T126" s="149">
        <f t="shared" ref="T126:W126" si="118">T12+T15+T18+T21+T24+T27+T30+T33+T36+T39+T42+T45+T48+T51+T54+T57+T60+T63+T66+T69+T72+T75+T78+T81+T84+T87+T90+T93+T96+T99+T102+T105+T108+T111+T114+T117+T120+T123</f>
        <v>24</v>
      </c>
      <c r="U126" s="149">
        <f t="shared" si="118"/>
        <v>56</v>
      </c>
      <c r="V126" s="149">
        <f t="shared" si="118"/>
        <v>28</v>
      </c>
      <c r="W126" s="149">
        <f t="shared" si="118"/>
        <v>32</v>
      </c>
      <c r="X126" s="149">
        <f t="shared" ref="X126" si="119">X12+X15+X18+X21+X24+X27+X30+X33+X36+X39+X42+X45+X48+X51+X54+X57+X60+X63+X66+X69+X72+X75+X78+X81+X84+X87+X90+X93+X96+X99+X102+X105+X108+X111+X114+X117+X120+X123</f>
        <v>42</v>
      </c>
      <c r="Y126" s="149">
        <f t="shared" ref="Y126:Z126" si="120">Y12+Y15+Y18+Y21+Y24+Y27+Y30+Y33+Y36+Y39+Y42+Y45+Y48+Y51+Y54+Y57+Y60+Y63+Y66+Y69+Y72+Y75+Y78+Y81+Y84+Y87+Y90+Y93+Y96+Y99+Y102+Y105+Y108+Y111+Y114+Y117+Y120+Y123</f>
        <v>104</v>
      </c>
      <c r="Z126" s="149">
        <f t="shared" si="120"/>
        <v>8</v>
      </c>
      <c r="AA126" s="143">
        <f>SUM(D126:Z126)</f>
        <v>944</v>
      </c>
      <c r="AB126" s="54">
        <f>SUM(AB12:AB123)</f>
        <v>103</v>
      </c>
      <c r="AC126" s="46"/>
      <c r="AD126" s="47"/>
      <c r="AE126" s="46"/>
      <c r="AF126" s="143" t="e">
        <f>AF12+AF18+AF21+AF24+AF27+#REF!+AF30+AF33+AF36+AF42+AF45+AF48+AF54+AF57+AF60+AF63+AF66+#REF!+AF69+AF72+AF75+AF78+AF84+#REF!+AF87+AF90+#REF!+AF93+#REF!+AF96+AF99+AF102+AF105+AF108+AF111+#REF!+AF114+AF120+#REF!+AF123</f>
        <v>#REF!</v>
      </c>
      <c r="AG126" s="46"/>
      <c r="AH126" s="46"/>
    </row>
    <row r="127" spans="1:34" x14ac:dyDescent="0.25">
      <c r="A127" s="142">
        <f>A125/A126</f>
        <v>170.32631038026722</v>
      </c>
      <c r="B127" s="45"/>
      <c r="C127" s="23" t="s">
        <v>28</v>
      </c>
      <c r="D127" s="145">
        <f t="shared" ref="D127:R127" si="121">IF(D126=0,"",(D125/D126))</f>
        <v>175.7</v>
      </c>
      <c r="E127" s="145">
        <f t="shared" si="121"/>
        <v>178.05555555555554</v>
      </c>
      <c r="F127" s="145">
        <f t="shared" si="121"/>
        <v>187.6</v>
      </c>
      <c r="G127" s="145">
        <f t="shared" si="121"/>
        <v>171.06818181818181</v>
      </c>
      <c r="H127" s="145">
        <f t="shared" si="121"/>
        <v>152.27083333333334</v>
      </c>
      <c r="I127" s="145">
        <f t="shared" si="121"/>
        <v>176.85185185185185</v>
      </c>
      <c r="J127" s="145">
        <f t="shared" si="121"/>
        <v>175.07407407407408</v>
      </c>
      <c r="K127" s="145">
        <f t="shared" si="121"/>
        <v>172.47727272727272</v>
      </c>
      <c r="L127" s="145">
        <f t="shared" si="121"/>
        <v>159.57142857142858</v>
      </c>
      <c r="M127" s="145">
        <f t="shared" si="121"/>
        <v>188.75</v>
      </c>
      <c r="N127" s="145">
        <f t="shared" si="121"/>
        <v>178.05555555555554</v>
      </c>
      <c r="O127" s="145">
        <f t="shared" si="121"/>
        <v>110.125</v>
      </c>
      <c r="P127" s="145">
        <f t="shared" si="121"/>
        <v>162</v>
      </c>
      <c r="Q127" s="145">
        <f t="shared" si="121"/>
        <v>183.83333333333334</v>
      </c>
      <c r="R127" s="145">
        <f t="shared" si="121"/>
        <v>178.45714285714286</v>
      </c>
      <c r="S127" s="145">
        <f t="shared" ref="S127:W127" si="122">IF(S126=0,"",(S125/S126))</f>
        <v>144</v>
      </c>
      <c r="T127" s="145">
        <f t="shared" si="122"/>
        <v>178.875</v>
      </c>
      <c r="U127" s="145">
        <f t="shared" si="122"/>
        <v>190.80357142857142</v>
      </c>
      <c r="V127" s="145">
        <f t="shared" si="122"/>
        <v>140.85714285714286</v>
      </c>
      <c r="W127" s="145">
        <f t="shared" si="122"/>
        <v>161.9375</v>
      </c>
      <c r="X127" s="145">
        <f t="shared" ref="X127" si="123">IF(X126=0,"",(X125/X126))</f>
        <v>177.57142857142858</v>
      </c>
      <c r="Y127" s="145">
        <f t="shared" ref="Y127:Z127" si="124">IF(Y126=0,"",(Y125/Y126))</f>
        <v>170.19230769230768</v>
      </c>
      <c r="Z127" s="145">
        <f t="shared" si="124"/>
        <v>121</v>
      </c>
      <c r="AA127" s="49">
        <f>AA125/AA126</f>
        <v>172.03601694915255</v>
      </c>
      <c r="AB127" s="50"/>
      <c r="AC127" s="51"/>
      <c r="AD127" s="45"/>
      <c r="AE127" s="51"/>
      <c r="AF127" s="145" t="e">
        <f>IF(AF126=0,"",(AF125/AF126))</f>
        <v>#REF!</v>
      </c>
      <c r="AG127" s="51"/>
      <c r="AH127" s="51"/>
    </row>
    <row r="128" spans="1:34" x14ac:dyDescent="0.25"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B128" s="52"/>
      <c r="AC128" s="215" t="s">
        <v>226</v>
      </c>
      <c r="AD128" s="160">
        <f>COUNTA(AD10:AD124)/3</f>
        <v>38</v>
      </c>
    </row>
    <row r="129" spans="1:30" x14ac:dyDescent="0.25">
      <c r="A129" s="53"/>
      <c r="B129" s="33" t="s">
        <v>112</v>
      </c>
      <c r="D129" s="64">
        <f t="shared" ref="D129:Z129" si="125">COUNTA(D11:D124)/3</f>
        <v>4</v>
      </c>
      <c r="E129" s="64">
        <f t="shared" si="125"/>
        <v>9</v>
      </c>
      <c r="F129" s="64">
        <f t="shared" si="125"/>
        <v>1</v>
      </c>
      <c r="G129" s="64">
        <f t="shared" si="125"/>
        <v>4</v>
      </c>
      <c r="H129" s="64">
        <f t="shared" si="125"/>
        <v>6</v>
      </c>
      <c r="I129" s="64">
        <f t="shared" si="125"/>
        <v>6</v>
      </c>
      <c r="J129" s="64">
        <f t="shared" si="125"/>
        <v>5</v>
      </c>
      <c r="K129" s="64">
        <f t="shared" si="125"/>
        <v>5</v>
      </c>
      <c r="L129" s="64">
        <f t="shared" si="125"/>
        <v>4</v>
      </c>
      <c r="M129" s="64">
        <f t="shared" si="125"/>
        <v>2</v>
      </c>
      <c r="N129" s="64">
        <f t="shared" si="125"/>
        <v>1</v>
      </c>
      <c r="O129" s="64">
        <f t="shared" si="125"/>
        <v>1</v>
      </c>
      <c r="P129" s="64">
        <f t="shared" si="125"/>
        <v>1</v>
      </c>
      <c r="Q129" s="64">
        <f t="shared" si="125"/>
        <v>6</v>
      </c>
      <c r="R129" s="64">
        <f t="shared" si="125"/>
        <v>11</v>
      </c>
      <c r="S129" s="64">
        <f t="shared" si="125"/>
        <v>4</v>
      </c>
      <c r="T129" s="64">
        <f t="shared" si="125"/>
        <v>2</v>
      </c>
      <c r="U129" s="64">
        <f t="shared" si="125"/>
        <v>4</v>
      </c>
      <c r="V129" s="64">
        <f t="shared" si="125"/>
        <v>2</v>
      </c>
      <c r="W129" s="64">
        <f t="shared" si="125"/>
        <v>4</v>
      </c>
      <c r="X129" s="64">
        <f t="shared" si="125"/>
        <v>7</v>
      </c>
      <c r="Y129" s="64">
        <f t="shared" si="125"/>
        <v>13</v>
      </c>
      <c r="Z129" s="64">
        <f t="shared" si="125"/>
        <v>1</v>
      </c>
      <c r="AA129" s="161">
        <f>SUM(D129:Z129)</f>
        <v>103</v>
      </c>
      <c r="AB129" s="8"/>
      <c r="AD129" s="55"/>
    </row>
    <row r="130" spans="1:30" x14ac:dyDescent="0.25">
      <c r="J130" s="240"/>
      <c r="K130" s="240"/>
      <c r="L130" s="240"/>
      <c r="M130" s="240"/>
      <c r="N130" s="240"/>
      <c r="O130" s="240"/>
      <c r="P130" s="240"/>
    </row>
    <row r="131" spans="1:30" x14ac:dyDescent="0.25">
      <c r="J131" s="240"/>
      <c r="K131" s="240"/>
      <c r="L131" s="240"/>
      <c r="M131" s="240"/>
      <c r="N131" s="240"/>
      <c r="O131" s="240"/>
      <c r="P131" s="240"/>
    </row>
    <row r="132" spans="1:30" x14ac:dyDescent="0.25">
      <c r="J132" s="241"/>
      <c r="K132" s="241"/>
      <c r="L132" s="241"/>
      <c r="M132" s="241"/>
      <c r="N132" s="241"/>
      <c r="O132" s="241"/>
      <c r="P132" s="241"/>
    </row>
  </sheetData>
  <mergeCells count="1">
    <mergeCell ref="AA5:AB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0"/>
  <sheetViews>
    <sheetView tabSelected="1" workbookViewId="0">
      <selection activeCell="K110" sqref="K110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271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113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114</v>
      </c>
      <c r="B6" s="61" t="s">
        <v>115</v>
      </c>
      <c r="C6" s="61" t="s">
        <v>116</v>
      </c>
      <c r="D6" s="61" t="s">
        <v>117</v>
      </c>
      <c r="E6" s="61"/>
      <c r="F6" s="61" t="s">
        <v>118</v>
      </c>
      <c r="G6" s="70" t="s">
        <v>119</v>
      </c>
      <c r="H6" s="61" t="s">
        <v>120</v>
      </c>
      <c r="I6" s="61" t="s">
        <v>121</v>
      </c>
      <c r="J6" s="61" t="s">
        <v>122</v>
      </c>
      <c r="K6" s="61" t="s">
        <v>14</v>
      </c>
      <c r="L6" s="61" t="s">
        <v>18</v>
      </c>
      <c r="M6" s="71" t="s">
        <v>123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124</v>
      </c>
      <c r="H7" s="73" t="s">
        <v>125</v>
      </c>
      <c r="I7" s="72" t="s">
        <v>126</v>
      </c>
      <c r="J7" s="66">
        <v>2607</v>
      </c>
      <c r="K7" s="64">
        <v>15</v>
      </c>
      <c r="L7" s="67">
        <f t="shared" ref="L7:L109" si="0">J7/K7</f>
        <v>173.8</v>
      </c>
      <c r="M7" s="212" t="s">
        <v>275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124</v>
      </c>
      <c r="H8" s="73" t="s">
        <v>131</v>
      </c>
      <c r="I8" s="86" t="s">
        <v>126</v>
      </c>
      <c r="J8" s="66">
        <v>2851</v>
      </c>
      <c r="K8" s="64">
        <v>15</v>
      </c>
      <c r="L8" s="218">
        <f t="shared" si="0"/>
        <v>190.06666666666666</v>
      </c>
      <c r="M8" s="216" t="s">
        <v>275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124</v>
      </c>
      <c r="H9" s="73" t="s">
        <v>127</v>
      </c>
      <c r="I9" s="212" t="s">
        <v>126</v>
      </c>
      <c r="J9" s="66">
        <v>2773</v>
      </c>
      <c r="K9" s="64">
        <v>15</v>
      </c>
      <c r="L9" s="67">
        <f t="shared" si="0"/>
        <v>184.86666666666667</v>
      </c>
      <c r="M9" s="216" t="s">
        <v>275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124</v>
      </c>
      <c r="H10" s="190" t="s">
        <v>132</v>
      </c>
      <c r="I10" s="86"/>
      <c r="J10" s="66">
        <v>2311</v>
      </c>
      <c r="K10" s="64">
        <v>15</v>
      </c>
      <c r="L10" s="67">
        <f t="shared" si="0"/>
        <v>154.06666666666666</v>
      </c>
      <c r="M10" s="186" t="s">
        <v>276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281</v>
      </c>
      <c r="E11" s="65"/>
      <c r="F11" s="217" t="s">
        <v>287</v>
      </c>
      <c r="G11" s="65" t="s">
        <v>140</v>
      </c>
      <c r="H11" s="190" t="s">
        <v>137</v>
      </c>
      <c r="I11" s="217" t="s">
        <v>126</v>
      </c>
      <c r="J11" s="66">
        <v>1503</v>
      </c>
      <c r="K11" s="64">
        <v>8</v>
      </c>
      <c r="L11" s="67">
        <f t="shared" si="0"/>
        <v>187.875</v>
      </c>
      <c r="M11" s="248" t="s">
        <v>314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281</v>
      </c>
      <c r="E12" s="65"/>
      <c r="F12" s="219" t="s">
        <v>287</v>
      </c>
      <c r="G12" s="65" t="s">
        <v>140</v>
      </c>
      <c r="H12" s="190" t="s">
        <v>134</v>
      </c>
      <c r="I12" s="217" t="s">
        <v>126</v>
      </c>
      <c r="J12" s="66">
        <v>1378</v>
      </c>
      <c r="K12" s="64">
        <v>8</v>
      </c>
      <c r="L12" s="67">
        <f t="shared" si="0"/>
        <v>172.25</v>
      </c>
      <c r="M12" s="248" t="s">
        <v>314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281</v>
      </c>
      <c r="E13" s="65"/>
      <c r="F13" s="219" t="s">
        <v>287</v>
      </c>
      <c r="G13" s="65" t="s">
        <v>140</v>
      </c>
      <c r="H13" s="190" t="s">
        <v>133</v>
      </c>
      <c r="I13" s="217" t="s">
        <v>126</v>
      </c>
      <c r="J13" s="66">
        <v>1529</v>
      </c>
      <c r="K13" s="64">
        <v>8</v>
      </c>
      <c r="L13" s="218">
        <f t="shared" si="0"/>
        <v>191.125</v>
      </c>
      <c r="M13" s="248" t="s">
        <v>314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281</v>
      </c>
      <c r="E14" s="65"/>
      <c r="F14" s="219" t="s">
        <v>287</v>
      </c>
      <c r="G14" s="65" t="s">
        <v>140</v>
      </c>
      <c r="H14" s="190" t="s">
        <v>127</v>
      </c>
      <c r="I14" s="217" t="s">
        <v>280</v>
      </c>
      <c r="J14" s="66">
        <v>1483</v>
      </c>
      <c r="K14" s="64">
        <v>8</v>
      </c>
      <c r="L14" s="67">
        <f t="shared" si="0"/>
        <v>185.375</v>
      </c>
      <c r="M14" s="249" t="s">
        <v>229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281</v>
      </c>
      <c r="E15" s="65"/>
      <c r="F15" s="219" t="s">
        <v>287</v>
      </c>
      <c r="G15" s="65" t="s">
        <v>140</v>
      </c>
      <c r="H15" s="190" t="s">
        <v>277</v>
      </c>
      <c r="I15" s="217" t="s">
        <v>280</v>
      </c>
      <c r="J15" s="66">
        <v>1417</v>
      </c>
      <c r="K15" s="64">
        <v>8</v>
      </c>
      <c r="L15" s="67">
        <f t="shared" si="0"/>
        <v>177.125</v>
      </c>
      <c r="M15" s="249" t="s">
        <v>229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281</v>
      </c>
      <c r="E16" s="65"/>
      <c r="F16" s="219" t="s">
        <v>287</v>
      </c>
      <c r="G16" s="65" t="s">
        <v>140</v>
      </c>
      <c r="H16" s="73" t="s">
        <v>125</v>
      </c>
      <c r="I16" s="217" t="s">
        <v>279</v>
      </c>
      <c r="J16" s="66">
        <v>1395</v>
      </c>
      <c r="K16" s="64">
        <v>8</v>
      </c>
      <c r="L16" s="67">
        <f t="shared" si="0"/>
        <v>174.375</v>
      </c>
      <c r="M16" s="217" t="s">
        <v>282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281</v>
      </c>
      <c r="E17" s="65"/>
      <c r="F17" s="219" t="s">
        <v>287</v>
      </c>
      <c r="G17" s="65" t="s">
        <v>140</v>
      </c>
      <c r="H17" s="73" t="s">
        <v>131</v>
      </c>
      <c r="I17" s="217" t="s">
        <v>279</v>
      </c>
      <c r="J17" s="66">
        <v>1422</v>
      </c>
      <c r="K17" s="64">
        <v>8</v>
      </c>
      <c r="L17" s="67">
        <f t="shared" si="0"/>
        <v>177.75</v>
      </c>
      <c r="M17" s="217" t="s">
        <v>282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281</v>
      </c>
      <c r="E18" s="65"/>
      <c r="F18" s="219" t="s">
        <v>287</v>
      </c>
      <c r="G18" s="65" t="s">
        <v>140</v>
      </c>
      <c r="H18" s="190" t="s">
        <v>278</v>
      </c>
      <c r="I18" s="217" t="s">
        <v>279</v>
      </c>
      <c r="J18" s="66">
        <v>1478</v>
      </c>
      <c r="K18" s="64">
        <v>8</v>
      </c>
      <c r="L18" s="67">
        <f t="shared" si="0"/>
        <v>184.75</v>
      </c>
      <c r="M18" s="217" t="s">
        <v>282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281</v>
      </c>
      <c r="E19" s="65"/>
      <c r="F19" s="219" t="s">
        <v>287</v>
      </c>
      <c r="G19" s="65" t="s">
        <v>140</v>
      </c>
      <c r="H19" s="190" t="s">
        <v>132</v>
      </c>
      <c r="I19" s="217" t="s">
        <v>284</v>
      </c>
      <c r="J19" s="66">
        <v>1215</v>
      </c>
      <c r="K19" s="64">
        <v>8</v>
      </c>
      <c r="L19" s="67">
        <f t="shared" si="0"/>
        <v>151.875</v>
      </c>
      <c r="M19" s="217" t="s">
        <v>283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289</v>
      </c>
      <c r="E20" s="65"/>
      <c r="F20" s="220" t="s">
        <v>288</v>
      </c>
      <c r="G20" s="65" t="s">
        <v>290</v>
      </c>
      <c r="H20" s="190" t="s">
        <v>137</v>
      </c>
      <c r="I20" s="220"/>
      <c r="J20" s="66">
        <v>2814</v>
      </c>
      <c r="K20" s="64">
        <v>15</v>
      </c>
      <c r="L20" s="67">
        <f t="shared" si="0"/>
        <v>187.6</v>
      </c>
      <c r="M20" s="220" t="s">
        <v>291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297</v>
      </c>
      <c r="E21" s="65"/>
      <c r="F21" s="221" t="s">
        <v>22</v>
      </c>
      <c r="G21" s="65" t="s">
        <v>293</v>
      </c>
      <c r="H21" s="190" t="s">
        <v>294</v>
      </c>
      <c r="I21" s="221" t="s">
        <v>126</v>
      </c>
      <c r="J21" s="66">
        <v>1196</v>
      </c>
      <c r="K21" s="64">
        <v>8</v>
      </c>
      <c r="L21" s="67">
        <f t="shared" si="0"/>
        <v>149.5</v>
      </c>
      <c r="M21" s="250" t="s">
        <v>227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297</v>
      </c>
      <c r="E22" s="65"/>
      <c r="F22" s="221" t="s">
        <v>22</v>
      </c>
      <c r="G22" s="65" t="s">
        <v>293</v>
      </c>
      <c r="H22" s="190" t="s">
        <v>278</v>
      </c>
      <c r="I22" s="221" t="s">
        <v>126</v>
      </c>
      <c r="J22" s="66">
        <v>1384</v>
      </c>
      <c r="K22" s="64">
        <v>8</v>
      </c>
      <c r="L22" s="67">
        <f t="shared" si="0"/>
        <v>173</v>
      </c>
      <c r="M22" s="250" t="s">
        <v>227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297</v>
      </c>
      <c r="E23" s="65"/>
      <c r="F23" s="221" t="s">
        <v>22</v>
      </c>
      <c r="G23" s="65" t="s">
        <v>293</v>
      </c>
      <c r="H23" s="190" t="s">
        <v>240</v>
      </c>
      <c r="I23" s="221" t="s">
        <v>280</v>
      </c>
      <c r="J23" s="66">
        <v>1141</v>
      </c>
      <c r="K23" s="64">
        <v>8</v>
      </c>
      <c r="L23" s="67">
        <f t="shared" si="0"/>
        <v>142.625</v>
      </c>
      <c r="M23" s="221" t="s">
        <v>282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297</v>
      </c>
      <c r="E24" s="65"/>
      <c r="F24" s="221" t="s">
        <v>22</v>
      </c>
      <c r="G24" s="65" t="s">
        <v>293</v>
      </c>
      <c r="H24" s="190" t="s">
        <v>296</v>
      </c>
      <c r="I24" s="221" t="s">
        <v>280</v>
      </c>
      <c r="J24" s="66">
        <v>1244</v>
      </c>
      <c r="K24" s="64">
        <v>8</v>
      </c>
      <c r="L24" s="67">
        <f t="shared" si="0"/>
        <v>155.5</v>
      </c>
      <c r="M24" s="221" t="s">
        <v>282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297</v>
      </c>
      <c r="E25" s="65"/>
      <c r="F25" s="221" t="s">
        <v>22</v>
      </c>
      <c r="G25" s="65" t="s">
        <v>293</v>
      </c>
      <c r="H25" s="190" t="s">
        <v>295</v>
      </c>
      <c r="I25" s="221" t="s">
        <v>126</v>
      </c>
      <c r="J25" s="66">
        <v>1288</v>
      </c>
      <c r="K25" s="64">
        <v>8</v>
      </c>
      <c r="L25" s="67">
        <f t="shared" si="0"/>
        <v>161</v>
      </c>
      <c r="M25" s="248" t="s">
        <v>314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297</v>
      </c>
      <c r="E26" s="65"/>
      <c r="F26" s="221" t="s">
        <v>22</v>
      </c>
      <c r="G26" s="65" t="s">
        <v>293</v>
      </c>
      <c r="H26" s="190" t="s">
        <v>138</v>
      </c>
      <c r="I26" s="221" t="s">
        <v>126</v>
      </c>
      <c r="J26" s="66">
        <v>1056</v>
      </c>
      <c r="K26" s="64">
        <v>8</v>
      </c>
      <c r="L26" s="67">
        <f t="shared" si="0"/>
        <v>132</v>
      </c>
      <c r="M26" s="248" t="s">
        <v>314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299</v>
      </c>
      <c r="E27" s="65"/>
      <c r="F27" s="221" t="s">
        <v>22</v>
      </c>
      <c r="G27" s="65" t="s">
        <v>140</v>
      </c>
      <c r="H27" s="190" t="s">
        <v>127</v>
      </c>
      <c r="I27" s="221" t="s">
        <v>126</v>
      </c>
      <c r="J27" s="66">
        <v>1741</v>
      </c>
      <c r="K27" s="64">
        <v>9</v>
      </c>
      <c r="L27" s="218">
        <f t="shared" si="0"/>
        <v>193.44444444444446</v>
      </c>
      <c r="M27" s="249" t="s">
        <v>229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299</v>
      </c>
      <c r="E28" s="65"/>
      <c r="F28" s="221" t="s">
        <v>22</v>
      </c>
      <c r="G28" s="65" t="s">
        <v>140</v>
      </c>
      <c r="H28" s="190" t="s">
        <v>130</v>
      </c>
      <c r="I28" s="221" t="s">
        <v>126</v>
      </c>
      <c r="J28" s="66">
        <v>1620</v>
      </c>
      <c r="K28" s="64">
        <v>9</v>
      </c>
      <c r="L28" s="67">
        <f t="shared" si="0"/>
        <v>180</v>
      </c>
      <c r="M28" s="249" t="s">
        <v>229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299</v>
      </c>
      <c r="E29" s="65"/>
      <c r="F29" s="221" t="s">
        <v>22</v>
      </c>
      <c r="G29" s="65" t="s">
        <v>140</v>
      </c>
      <c r="H29" s="190" t="s">
        <v>133</v>
      </c>
      <c r="I29" s="221" t="s">
        <v>280</v>
      </c>
      <c r="J29" s="66">
        <v>1551</v>
      </c>
      <c r="K29" s="64">
        <v>9</v>
      </c>
      <c r="L29" s="67">
        <f t="shared" si="0"/>
        <v>172.33333333333334</v>
      </c>
      <c r="M29" s="221" t="s">
        <v>298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299</v>
      </c>
      <c r="E30" s="65"/>
      <c r="F30" s="221" t="s">
        <v>22</v>
      </c>
      <c r="G30" s="65" t="s">
        <v>140</v>
      </c>
      <c r="H30" s="190" t="s">
        <v>137</v>
      </c>
      <c r="I30" s="221" t="s">
        <v>280</v>
      </c>
      <c r="J30" s="66">
        <v>1624</v>
      </c>
      <c r="K30" s="64">
        <v>9</v>
      </c>
      <c r="L30" s="67">
        <f t="shared" si="0"/>
        <v>180.44444444444446</v>
      </c>
      <c r="M30" s="221" t="s">
        <v>298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299</v>
      </c>
      <c r="E31" s="65"/>
      <c r="F31" s="221" t="s">
        <v>22</v>
      </c>
      <c r="G31" s="65" t="s">
        <v>140</v>
      </c>
      <c r="H31" s="190" t="s">
        <v>134</v>
      </c>
      <c r="I31" s="221" t="s">
        <v>126</v>
      </c>
      <c r="J31" s="66">
        <v>1429</v>
      </c>
      <c r="K31" s="64">
        <v>9</v>
      </c>
      <c r="L31" s="67">
        <f t="shared" si="0"/>
        <v>158.77777777777777</v>
      </c>
      <c r="M31" s="249" t="s">
        <v>229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299</v>
      </c>
      <c r="E32" s="65"/>
      <c r="F32" s="221" t="s">
        <v>22</v>
      </c>
      <c r="G32" s="65" t="s">
        <v>140</v>
      </c>
      <c r="H32" s="190" t="s">
        <v>277</v>
      </c>
      <c r="I32" s="221" t="s">
        <v>126</v>
      </c>
      <c r="J32" s="66">
        <v>1585</v>
      </c>
      <c r="K32" s="64">
        <v>9</v>
      </c>
      <c r="L32" s="67">
        <f t="shared" si="0"/>
        <v>176.11111111111111</v>
      </c>
      <c r="M32" s="249" t="s">
        <v>229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311</v>
      </c>
      <c r="E33" s="65"/>
      <c r="F33" s="222" t="s">
        <v>22</v>
      </c>
      <c r="G33" s="65" t="s">
        <v>312</v>
      </c>
      <c r="H33" s="73" t="s">
        <v>131</v>
      </c>
      <c r="I33" s="222" t="s">
        <v>126</v>
      </c>
      <c r="J33" s="66">
        <v>1320</v>
      </c>
      <c r="K33" s="64">
        <v>8</v>
      </c>
      <c r="L33" s="67">
        <f t="shared" si="0"/>
        <v>165</v>
      </c>
      <c r="M33" s="222" t="s">
        <v>315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311</v>
      </c>
      <c r="E34" s="65"/>
      <c r="F34" s="222" t="s">
        <v>22</v>
      </c>
      <c r="G34" s="65" t="s">
        <v>312</v>
      </c>
      <c r="H34" s="73" t="s">
        <v>145</v>
      </c>
      <c r="I34" s="222" t="s">
        <v>126</v>
      </c>
      <c r="J34" s="66">
        <v>1459</v>
      </c>
      <c r="K34" s="64">
        <v>8</v>
      </c>
      <c r="L34" s="67">
        <f t="shared" si="0"/>
        <v>182.375</v>
      </c>
      <c r="M34" s="222" t="s">
        <v>315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311</v>
      </c>
      <c r="E35" s="65"/>
      <c r="F35" s="222" t="s">
        <v>22</v>
      </c>
      <c r="G35" s="65" t="s">
        <v>312</v>
      </c>
      <c r="H35" s="73" t="s">
        <v>125</v>
      </c>
      <c r="I35" s="222" t="s">
        <v>126</v>
      </c>
      <c r="J35" s="66">
        <v>2432</v>
      </c>
      <c r="K35" s="64">
        <v>14</v>
      </c>
      <c r="L35" s="67">
        <f t="shared" si="0"/>
        <v>173.71428571428572</v>
      </c>
      <c r="M35" s="248" t="s">
        <v>314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311</v>
      </c>
      <c r="E36" s="65"/>
      <c r="F36" s="222" t="s">
        <v>22</v>
      </c>
      <c r="G36" s="65" t="s">
        <v>312</v>
      </c>
      <c r="H36" s="73" t="s">
        <v>313</v>
      </c>
      <c r="I36" s="222" t="s">
        <v>126</v>
      </c>
      <c r="J36" s="66">
        <v>2316</v>
      </c>
      <c r="K36" s="64">
        <v>14</v>
      </c>
      <c r="L36" s="67">
        <f t="shared" si="0"/>
        <v>165.42857142857142</v>
      </c>
      <c r="M36" s="248" t="s">
        <v>314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323</v>
      </c>
      <c r="E37" s="65"/>
      <c r="F37" s="224" t="s">
        <v>322</v>
      </c>
      <c r="G37" s="65" t="s">
        <v>124</v>
      </c>
      <c r="H37" s="73" t="s">
        <v>125</v>
      </c>
      <c r="I37" s="224" t="s">
        <v>126</v>
      </c>
      <c r="J37" s="66">
        <v>1551</v>
      </c>
      <c r="K37" s="64">
        <v>9</v>
      </c>
      <c r="L37" s="67">
        <f t="shared" si="0"/>
        <v>172.33333333333334</v>
      </c>
      <c r="M37" s="224" t="s">
        <v>321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323</v>
      </c>
      <c r="E38" s="65"/>
      <c r="F38" s="224" t="s">
        <v>322</v>
      </c>
      <c r="G38" s="65" t="s">
        <v>124</v>
      </c>
      <c r="H38" s="190" t="s">
        <v>137</v>
      </c>
      <c r="I38" s="224" t="s">
        <v>126</v>
      </c>
      <c r="J38" s="66">
        <v>1585</v>
      </c>
      <c r="K38" s="64">
        <v>9</v>
      </c>
      <c r="L38" s="67">
        <f t="shared" si="0"/>
        <v>176.11111111111111</v>
      </c>
      <c r="M38" s="224" t="s">
        <v>321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323</v>
      </c>
      <c r="E39" s="65"/>
      <c r="F39" s="224" t="s">
        <v>322</v>
      </c>
      <c r="G39" s="65" t="s">
        <v>124</v>
      </c>
      <c r="H39" s="190" t="s">
        <v>132</v>
      </c>
      <c r="I39" s="224"/>
      <c r="J39" s="66">
        <v>1383</v>
      </c>
      <c r="K39" s="64">
        <v>9</v>
      </c>
      <c r="L39" s="67">
        <f t="shared" si="0"/>
        <v>153.66666666666666</v>
      </c>
      <c r="M39" s="224" t="s">
        <v>319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323</v>
      </c>
      <c r="E40" s="65"/>
      <c r="F40" s="224" t="s">
        <v>322</v>
      </c>
      <c r="G40" s="65" t="s">
        <v>124</v>
      </c>
      <c r="H40" s="190" t="s">
        <v>127</v>
      </c>
      <c r="I40" s="224"/>
      <c r="J40" s="66">
        <v>1551</v>
      </c>
      <c r="K40" s="64">
        <v>9</v>
      </c>
      <c r="L40" s="67">
        <f t="shared" si="0"/>
        <v>172.33333333333334</v>
      </c>
      <c r="M40" s="224" t="s">
        <v>320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323</v>
      </c>
      <c r="E41" s="65"/>
      <c r="F41" s="224" t="s">
        <v>322</v>
      </c>
      <c r="G41" s="65" t="s">
        <v>124</v>
      </c>
      <c r="H41" s="73" t="s">
        <v>313</v>
      </c>
      <c r="I41" s="224"/>
      <c r="J41" s="66">
        <v>3384</v>
      </c>
      <c r="K41" s="64">
        <v>18</v>
      </c>
      <c r="L41" s="67">
        <f t="shared" si="0"/>
        <v>188</v>
      </c>
      <c r="M41" s="224" t="s">
        <v>324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326</v>
      </c>
      <c r="E42" s="65"/>
      <c r="F42" s="225" t="s">
        <v>325</v>
      </c>
      <c r="G42" s="65" t="s">
        <v>235</v>
      </c>
      <c r="H42" s="73" t="s">
        <v>313</v>
      </c>
      <c r="I42" s="225"/>
      <c r="J42" s="66">
        <v>2052</v>
      </c>
      <c r="K42" s="64">
        <v>11</v>
      </c>
      <c r="L42" s="67">
        <f t="shared" si="0"/>
        <v>186.54545454545453</v>
      </c>
      <c r="M42" s="225" t="s">
        <v>298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326</v>
      </c>
      <c r="E43" s="65"/>
      <c r="F43" s="225" t="s">
        <v>325</v>
      </c>
      <c r="G43" s="65" t="s">
        <v>235</v>
      </c>
      <c r="H43" s="73" t="s">
        <v>125</v>
      </c>
      <c r="I43" s="225"/>
      <c r="J43" s="66">
        <v>1910</v>
      </c>
      <c r="K43" s="64">
        <v>11</v>
      </c>
      <c r="L43" s="67">
        <f t="shared" si="0"/>
        <v>173.63636363636363</v>
      </c>
      <c r="M43" s="225" t="s">
        <v>298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326</v>
      </c>
      <c r="E44" s="65"/>
      <c r="F44" s="225" t="s">
        <v>325</v>
      </c>
      <c r="G44" s="65" t="s">
        <v>235</v>
      </c>
      <c r="H44" s="190" t="s">
        <v>277</v>
      </c>
      <c r="I44" s="225"/>
      <c r="J44" s="66">
        <v>761</v>
      </c>
      <c r="K44" s="64">
        <v>5</v>
      </c>
      <c r="L44" s="67">
        <f t="shared" si="0"/>
        <v>152.19999999999999</v>
      </c>
      <c r="M44" s="225" t="s">
        <v>298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326</v>
      </c>
      <c r="E45" s="65"/>
      <c r="F45" s="225" t="s">
        <v>325</v>
      </c>
      <c r="G45" s="65" t="s">
        <v>235</v>
      </c>
      <c r="H45" s="73" t="s">
        <v>327</v>
      </c>
      <c r="I45" s="225"/>
      <c r="J45" s="66">
        <v>936</v>
      </c>
      <c r="K45" s="64">
        <v>6</v>
      </c>
      <c r="L45" s="67">
        <f t="shared" si="0"/>
        <v>156</v>
      </c>
      <c r="M45" s="225" t="s">
        <v>298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326</v>
      </c>
      <c r="E46" s="65"/>
      <c r="F46" s="225" t="s">
        <v>325</v>
      </c>
      <c r="G46" s="65" t="s">
        <v>235</v>
      </c>
      <c r="H46" s="73" t="s">
        <v>128</v>
      </c>
      <c r="I46" s="225"/>
      <c r="J46" s="66">
        <v>1930</v>
      </c>
      <c r="K46" s="64">
        <v>11</v>
      </c>
      <c r="L46" s="67">
        <f t="shared" si="0"/>
        <v>175.45454545454547</v>
      </c>
      <c r="M46" s="225" t="s">
        <v>298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334</v>
      </c>
      <c r="E47" s="65"/>
      <c r="F47" s="225" t="s">
        <v>325</v>
      </c>
      <c r="G47" s="65" t="s">
        <v>312</v>
      </c>
      <c r="H47" s="190" t="s">
        <v>134</v>
      </c>
      <c r="I47" s="225"/>
      <c r="J47" s="66">
        <v>1142</v>
      </c>
      <c r="K47" s="64">
        <v>7</v>
      </c>
      <c r="L47" s="67">
        <f t="shared" si="0"/>
        <v>163.14285714285714</v>
      </c>
      <c r="M47" s="248" t="s">
        <v>314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334</v>
      </c>
      <c r="E48" s="65"/>
      <c r="F48" s="225" t="s">
        <v>325</v>
      </c>
      <c r="G48" s="65" t="s">
        <v>312</v>
      </c>
      <c r="H48" s="73" t="s">
        <v>144</v>
      </c>
      <c r="I48" s="225"/>
      <c r="J48" s="66">
        <v>1117</v>
      </c>
      <c r="K48" s="64">
        <v>7</v>
      </c>
      <c r="L48" s="67">
        <f t="shared" si="0"/>
        <v>159.57142857142858</v>
      </c>
      <c r="M48" s="248" t="s">
        <v>314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334</v>
      </c>
      <c r="E49" s="65"/>
      <c r="F49" s="225" t="s">
        <v>325</v>
      </c>
      <c r="G49" s="65" t="s">
        <v>312</v>
      </c>
      <c r="H49" s="73" t="s">
        <v>333</v>
      </c>
      <c r="I49" s="225"/>
      <c r="J49" s="66">
        <v>1136</v>
      </c>
      <c r="K49" s="64">
        <v>7</v>
      </c>
      <c r="L49" s="67">
        <f t="shared" si="0"/>
        <v>162.28571428571428</v>
      </c>
      <c r="M49" s="248" t="s">
        <v>314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334</v>
      </c>
      <c r="E50" s="65"/>
      <c r="F50" s="225" t="s">
        <v>325</v>
      </c>
      <c r="G50" s="65" t="s">
        <v>312</v>
      </c>
      <c r="H50" s="190" t="s">
        <v>132</v>
      </c>
      <c r="I50" s="225"/>
      <c r="J50" s="66">
        <v>1073</v>
      </c>
      <c r="K50" s="64">
        <v>7</v>
      </c>
      <c r="L50" s="67">
        <f t="shared" si="0"/>
        <v>153.28571428571428</v>
      </c>
      <c r="M50" s="248" t="s">
        <v>314</v>
      </c>
    </row>
    <row r="51" spans="1:13" x14ac:dyDescent="0.25">
      <c r="A51" s="64">
        <v>16</v>
      </c>
      <c r="B51" s="64">
        <v>10</v>
      </c>
      <c r="C51" s="64">
        <v>2021</v>
      </c>
      <c r="D51" s="65" t="s">
        <v>354</v>
      </c>
      <c r="E51" s="65"/>
      <c r="F51" s="231" t="s">
        <v>325</v>
      </c>
      <c r="G51" s="65" t="s">
        <v>293</v>
      </c>
      <c r="H51" s="190" t="s">
        <v>278</v>
      </c>
      <c r="I51" s="231"/>
      <c r="J51" s="66">
        <v>1152</v>
      </c>
      <c r="K51" s="64">
        <v>6</v>
      </c>
      <c r="L51" s="218">
        <f t="shared" si="0"/>
        <v>192</v>
      </c>
      <c r="M51" s="249" t="s">
        <v>355</v>
      </c>
    </row>
    <row r="52" spans="1:13" x14ac:dyDescent="0.25">
      <c r="A52" s="64">
        <v>16</v>
      </c>
      <c r="B52" s="64">
        <v>10</v>
      </c>
      <c r="C52" s="64">
        <v>2021</v>
      </c>
      <c r="D52" s="65" t="s">
        <v>354</v>
      </c>
      <c r="E52" s="65"/>
      <c r="F52" s="231" t="s">
        <v>325</v>
      </c>
      <c r="G52" s="65" t="s">
        <v>293</v>
      </c>
      <c r="H52" s="190" t="s">
        <v>137</v>
      </c>
      <c r="I52" s="231"/>
      <c r="J52" s="66">
        <v>1113</v>
      </c>
      <c r="K52" s="64">
        <v>6</v>
      </c>
      <c r="L52" s="67">
        <f t="shared" si="0"/>
        <v>185.5</v>
      </c>
      <c r="M52" s="249" t="s">
        <v>355</v>
      </c>
    </row>
    <row r="53" spans="1:13" x14ac:dyDescent="0.25">
      <c r="A53" s="64">
        <v>17</v>
      </c>
      <c r="B53" s="64">
        <v>10</v>
      </c>
      <c r="C53" s="64">
        <v>2021</v>
      </c>
      <c r="D53" s="65" t="s">
        <v>9</v>
      </c>
      <c r="E53" s="65"/>
      <c r="F53" s="228" t="s">
        <v>288</v>
      </c>
      <c r="G53" s="65" t="s">
        <v>342</v>
      </c>
      <c r="H53" s="73" t="s">
        <v>125</v>
      </c>
      <c r="I53" s="228"/>
      <c r="J53" s="66">
        <v>3205</v>
      </c>
      <c r="K53" s="64">
        <v>18</v>
      </c>
      <c r="L53" s="67">
        <f t="shared" si="0"/>
        <v>178.05555555555554</v>
      </c>
      <c r="M53" s="228" t="s">
        <v>343</v>
      </c>
    </row>
    <row r="54" spans="1:13" x14ac:dyDescent="0.25">
      <c r="A54" s="64">
        <v>17</v>
      </c>
      <c r="B54" s="64">
        <v>10</v>
      </c>
      <c r="C54" s="64">
        <v>2021</v>
      </c>
      <c r="D54" s="65" t="s">
        <v>353</v>
      </c>
      <c r="E54" s="65"/>
      <c r="F54" s="230" t="s">
        <v>350</v>
      </c>
      <c r="G54" s="65" t="s">
        <v>140</v>
      </c>
      <c r="H54" s="73" t="s">
        <v>351</v>
      </c>
      <c r="I54" s="230"/>
      <c r="J54" s="66">
        <v>881</v>
      </c>
      <c r="K54" s="64">
        <v>8</v>
      </c>
      <c r="L54" s="67">
        <f t="shared" si="0"/>
        <v>110.125</v>
      </c>
      <c r="M54" s="230" t="s">
        <v>352</v>
      </c>
    </row>
    <row r="55" spans="1:13" x14ac:dyDescent="0.25">
      <c r="A55" s="64">
        <v>31</v>
      </c>
      <c r="B55" s="64">
        <v>10</v>
      </c>
      <c r="C55" s="64">
        <v>2021</v>
      </c>
      <c r="D55" s="65" t="s">
        <v>358</v>
      </c>
      <c r="E55" s="65"/>
      <c r="F55" s="232" t="s">
        <v>359</v>
      </c>
      <c r="G55" s="65" t="s">
        <v>140</v>
      </c>
      <c r="H55" s="73" t="s">
        <v>327</v>
      </c>
      <c r="I55" s="232"/>
      <c r="J55" s="66">
        <v>1782</v>
      </c>
      <c r="K55" s="64">
        <v>11</v>
      </c>
      <c r="L55" s="67">
        <f t="shared" si="0"/>
        <v>162</v>
      </c>
      <c r="M55" s="250" t="s">
        <v>360</v>
      </c>
    </row>
    <row r="56" spans="1:13" x14ac:dyDescent="0.25">
      <c r="A56" s="64">
        <v>7</v>
      </c>
      <c r="B56" s="64">
        <v>11</v>
      </c>
      <c r="C56" s="64">
        <v>2021</v>
      </c>
      <c r="D56" s="65" t="s">
        <v>364</v>
      </c>
      <c r="E56" s="65"/>
      <c r="F56" s="233" t="s">
        <v>359</v>
      </c>
      <c r="G56" s="65" t="s">
        <v>124</v>
      </c>
      <c r="H56" s="73" t="s">
        <v>125</v>
      </c>
      <c r="I56" s="233" t="s">
        <v>126</v>
      </c>
      <c r="J56" s="66">
        <v>2587</v>
      </c>
      <c r="K56" s="64">
        <v>14</v>
      </c>
      <c r="L56" s="67">
        <f t="shared" si="0"/>
        <v>184.78571428571428</v>
      </c>
      <c r="M56" s="233" t="s">
        <v>394</v>
      </c>
    </row>
    <row r="57" spans="1:13" x14ac:dyDescent="0.25">
      <c r="A57" s="64">
        <v>7</v>
      </c>
      <c r="B57" s="64">
        <v>11</v>
      </c>
      <c r="C57" s="64">
        <v>2021</v>
      </c>
      <c r="D57" s="65" t="s">
        <v>364</v>
      </c>
      <c r="E57" s="65"/>
      <c r="F57" s="233" t="s">
        <v>359</v>
      </c>
      <c r="G57" s="65" t="s">
        <v>124</v>
      </c>
      <c r="H57" s="73" t="s">
        <v>131</v>
      </c>
      <c r="I57" s="233" t="s">
        <v>126</v>
      </c>
      <c r="J57" s="66">
        <v>2650</v>
      </c>
      <c r="K57" s="64">
        <v>14</v>
      </c>
      <c r="L57" s="67">
        <f t="shared" si="0"/>
        <v>189.28571428571428</v>
      </c>
      <c r="M57" s="236" t="s">
        <v>394</v>
      </c>
    </row>
    <row r="58" spans="1:13" x14ac:dyDescent="0.25">
      <c r="A58" s="64">
        <v>7</v>
      </c>
      <c r="B58" s="64">
        <v>11</v>
      </c>
      <c r="C58" s="64">
        <v>2021</v>
      </c>
      <c r="D58" s="65" t="s">
        <v>364</v>
      </c>
      <c r="E58" s="65"/>
      <c r="F58" s="233" t="s">
        <v>359</v>
      </c>
      <c r="G58" s="65" t="s">
        <v>124</v>
      </c>
      <c r="H58" s="190" t="s">
        <v>130</v>
      </c>
      <c r="I58" s="233" t="s">
        <v>280</v>
      </c>
      <c r="J58" s="66">
        <v>2488</v>
      </c>
      <c r="K58" s="64">
        <v>14</v>
      </c>
      <c r="L58" s="67">
        <f t="shared" si="0"/>
        <v>177.71428571428572</v>
      </c>
      <c r="M58" s="236" t="s">
        <v>393</v>
      </c>
    </row>
    <row r="59" spans="1:13" x14ac:dyDescent="0.25">
      <c r="A59" s="64">
        <v>7</v>
      </c>
      <c r="B59" s="64">
        <v>11</v>
      </c>
      <c r="C59" s="64">
        <v>2021</v>
      </c>
      <c r="D59" s="65" t="s">
        <v>364</v>
      </c>
      <c r="E59" s="65"/>
      <c r="F59" s="233" t="s">
        <v>359</v>
      </c>
      <c r="G59" s="65" t="s">
        <v>124</v>
      </c>
      <c r="H59" s="73" t="s">
        <v>327</v>
      </c>
      <c r="I59" s="233" t="s">
        <v>280</v>
      </c>
      <c r="J59" s="66">
        <v>2263</v>
      </c>
      <c r="K59" s="64">
        <v>14</v>
      </c>
      <c r="L59" s="67">
        <f t="shared" si="0"/>
        <v>161.64285714285714</v>
      </c>
      <c r="M59" s="236" t="s">
        <v>393</v>
      </c>
    </row>
    <row r="60" spans="1:13" x14ac:dyDescent="0.25">
      <c r="A60" s="64">
        <v>7</v>
      </c>
      <c r="B60" s="64">
        <v>11</v>
      </c>
      <c r="C60" s="64">
        <v>2021</v>
      </c>
      <c r="D60" s="65" t="s">
        <v>364</v>
      </c>
      <c r="E60" s="65"/>
      <c r="F60" s="233" t="s">
        <v>359</v>
      </c>
      <c r="G60" s="65" t="s">
        <v>124</v>
      </c>
      <c r="H60" s="190" t="s">
        <v>127</v>
      </c>
      <c r="I60" s="233" t="s">
        <v>279</v>
      </c>
      <c r="J60" s="66">
        <v>2986</v>
      </c>
      <c r="K60" s="64">
        <v>14</v>
      </c>
      <c r="L60" s="62">
        <f t="shared" si="0"/>
        <v>213.28571428571428</v>
      </c>
      <c r="M60" s="233" t="s">
        <v>392</v>
      </c>
    </row>
    <row r="61" spans="1:13" x14ac:dyDescent="0.25">
      <c r="A61" s="64">
        <v>7</v>
      </c>
      <c r="B61" s="64">
        <v>11</v>
      </c>
      <c r="C61" s="64">
        <v>2021</v>
      </c>
      <c r="D61" s="65" t="s">
        <v>364</v>
      </c>
      <c r="E61" s="65"/>
      <c r="F61" s="233" t="s">
        <v>359</v>
      </c>
      <c r="G61" s="65" t="s">
        <v>124</v>
      </c>
      <c r="H61" s="190" t="s">
        <v>137</v>
      </c>
      <c r="I61" s="233" t="s">
        <v>279</v>
      </c>
      <c r="J61" s="66">
        <v>2468</v>
      </c>
      <c r="K61" s="64">
        <v>14</v>
      </c>
      <c r="L61" s="67">
        <f t="shared" si="0"/>
        <v>176.28571428571428</v>
      </c>
      <c r="M61" s="236" t="s">
        <v>392</v>
      </c>
    </row>
    <row r="62" spans="1:13" x14ac:dyDescent="0.25">
      <c r="A62" s="64">
        <v>14</v>
      </c>
      <c r="B62" s="64">
        <v>11</v>
      </c>
      <c r="C62" s="64">
        <v>2021</v>
      </c>
      <c r="D62" s="65" t="s">
        <v>368</v>
      </c>
      <c r="E62" s="65"/>
      <c r="F62" s="234" t="s">
        <v>369</v>
      </c>
      <c r="G62" s="65" t="s">
        <v>124</v>
      </c>
      <c r="H62" s="73" t="s">
        <v>131</v>
      </c>
      <c r="I62" s="234" t="s">
        <v>126</v>
      </c>
      <c r="J62" s="66">
        <v>1213</v>
      </c>
      <c r="K62" s="64">
        <v>7</v>
      </c>
      <c r="L62" s="67">
        <f t="shared" si="0"/>
        <v>173.28571428571428</v>
      </c>
      <c r="M62" s="234" t="s">
        <v>282</v>
      </c>
    </row>
    <row r="63" spans="1:13" x14ac:dyDescent="0.25">
      <c r="A63" s="64">
        <v>14</v>
      </c>
      <c r="B63" s="64">
        <v>11</v>
      </c>
      <c r="C63" s="64">
        <v>2021</v>
      </c>
      <c r="D63" s="65" t="s">
        <v>368</v>
      </c>
      <c r="E63" s="65"/>
      <c r="F63" s="234" t="s">
        <v>369</v>
      </c>
      <c r="G63" s="65" t="s">
        <v>124</v>
      </c>
      <c r="H63" s="190" t="s">
        <v>130</v>
      </c>
      <c r="I63" s="234" t="s">
        <v>126</v>
      </c>
      <c r="J63" s="66">
        <v>1279</v>
      </c>
      <c r="K63" s="64">
        <v>7</v>
      </c>
      <c r="L63" s="67">
        <f t="shared" si="0"/>
        <v>182.71428571428572</v>
      </c>
      <c r="M63" s="234" t="s">
        <v>282</v>
      </c>
    </row>
    <row r="64" spans="1:13" x14ac:dyDescent="0.25">
      <c r="A64" s="64">
        <v>14</v>
      </c>
      <c r="B64" s="64">
        <v>11</v>
      </c>
      <c r="C64" s="64">
        <v>2021</v>
      </c>
      <c r="D64" s="65" t="s">
        <v>368</v>
      </c>
      <c r="E64" s="65"/>
      <c r="F64" s="234" t="s">
        <v>369</v>
      </c>
      <c r="G64" s="65" t="s">
        <v>124</v>
      </c>
      <c r="H64" s="190" t="s">
        <v>137</v>
      </c>
      <c r="I64" s="234" t="s">
        <v>126</v>
      </c>
      <c r="J64" s="66">
        <v>1194</v>
      </c>
      <c r="K64" s="64">
        <v>7</v>
      </c>
      <c r="L64" s="67">
        <f t="shared" si="0"/>
        <v>170.57142857142858</v>
      </c>
      <c r="M64" s="234" t="s">
        <v>282</v>
      </c>
    </row>
    <row r="65" spans="1:13" x14ac:dyDescent="0.25">
      <c r="A65" s="64">
        <v>14</v>
      </c>
      <c r="B65" s="64">
        <v>11</v>
      </c>
      <c r="C65" s="64">
        <v>2021</v>
      </c>
      <c r="D65" s="65" t="s">
        <v>368</v>
      </c>
      <c r="E65" s="65"/>
      <c r="F65" s="234" t="s">
        <v>369</v>
      </c>
      <c r="G65" s="65" t="s">
        <v>124</v>
      </c>
      <c r="H65" s="190" t="s">
        <v>133</v>
      </c>
      <c r="I65" s="234" t="s">
        <v>126</v>
      </c>
      <c r="J65" s="66">
        <v>1274</v>
      </c>
      <c r="K65" s="64">
        <v>7</v>
      </c>
      <c r="L65" s="67">
        <f t="shared" si="0"/>
        <v>182</v>
      </c>
      <c r="M65" s="234" t="s">
        <v>282</v>
      </c>
    </row>
    <row r="66" spans="1:13" x14ac:dyDescent="0.25">
      <c r="A66" s="64">
        <v>14</v>
      </c>
      <c r="B66" s="64">
        <v>11</v>
      </c>
      <c r="C66" s="64">
        <v>2021</v>
      </c>
      <c r="D66" s="65" t="s">
        <v>368</v>
      </c>
      <c r="E66" s="65"/>
      <c r="F66" s="234" t="s">
        <v>369</v>
      </c>
      <c r="G66" s="65" t="s">
        <v>124</v>
      </c>
      <c r="H66" s="190" t="s">
        <v>129</v>
      </c>
      <c r="I66" s="234" t="s">
        <v>126</v>
      </c>
      <c r="J66" s="66">
        <v>1302</v>
      </c>
      <c r="K66" s="64">
        <v>7</v>
      </c>
      <c r="L66" s="67">
        <f t="shared" si="0"/>
        <v>186</v>
      </c>
      <c r="M66" s="234" t="s">
        <v>282</v>
      </c>
    </row>
    <row r="67" spans="1:13" x14ac:dyDescent="0.25">
      <c r="A67" s="64">
        <v>14</v>
      </c>
      <c r="B67" s="64">
        <v>11</v>
      </c>
      <c r="C67" s="64">
        <v>2021</v>
      </c>
      <c r="D67" s="65" t="s">
        <v>368</v>
      </c>
      <c r="E67" s="65"/>
      <c r="F67" s="234" t="s">
        <v>369</v>
      </c>
      <c r="G67" s="65" t="s">
        <v>124</v>
      </c>
      <c r="H67" s="190" t="s">
        <v>146</v>
      </c>
      <c r="I67" s="234" t="s">
        <v>280</v>
      </c>
      <c r="J67" s="66">
        <v>976</v>
      </c>
      <c r="K67" s="64">
        <v>5</v>
      </c>
      <c r="L67" s="218">
        <f t="shared" si="0"/>
        <v>195.2</v>
      </c>
      <c r="M67" s="249" t="s">
        <v>373</v>
      </c>
    </row>
    <row r="68" spans="1:13" x14ac:dyDescent="0.25">
      <c r="A68" s="64">
        <v>14</v>
      </c>
      <c r="B68" s="64">
        <v>11</v>
      </c>
      <c r="C68" s="64">
        <v>2021</v>
      </c>
      <c r="D68" s="65" t="s">
        <v>368</v>
      </c>
      <c r="E68" s="65"/>
      <c r="F68" s="234" t="s">
        <v>369</v>
      </c>
      <c r="G68" s="65" t="s">
        <v>124</v>
      </c>
      <c r="H68" s="190" t="s">
        <v>127</v>
      </c>
      <c r="I68" s="234" t="s">
        <v>280</v>
      </c>
      <c r="J68" s="66">
        <v>1337</v>
      </c>
      <c r="K68" s="64">
        <v>7</v>
      </c>
      <c r="L68" s="218">
        <f t="shared" si="0"/>
        <v>191</v>
      </c>
      <c r="M68" s="249" t="s">
        <v>373</v>
      </c>
    </row>
    <row r="69" spans="1:13" x14ac:dyDescent="0.25">
      <c r="A69" s="64">
        <v>14</v>
      </c>
      <c r="B69" s="64">
        <v>11</v>
      </c>
      <c r="C69" s="64">
        <v>2021</v>
      </c>
      <c r="D69" s="65" t="s">
        <v>368</v>
      </c>
      <c r="E69" s="65"/>
      <c r="F69" s="234" t="s">
        <v>369</v>
      </c>
      <c r="G69" s="65" t="s">
        <v>124</v>
      </c>
      <c r="H69" s="190" t="s">
        <v>278</v>
      </c>
      <c r="I69" s="234" t="s">
        <v>280</v>
      </c>
      <c r="J69" s="66">
        <v>1262</v>
      </c>
      <c r="K69" s="64">
        <v>7</v>
      </c>
      <c r="L69" s="67">
        <f t="shared" si="0"/>
        <v>180.28571428571428</v>
      </c>
      <c r="M69" s="249" t="s">
        <v>373</v>
      </c>
    </row>
    <row r="70" spans="1:13" x14ac:dyDescent="0.25">
      <c r="A70" s="64">
        <v>14</v>
      </c>
      <c r="B70" s="64">
        <v>11</v>
      </c>
      <c r="C70" s="64">
        <v>2021</v>
      </c>
      <c r="D70" s="65" t="s">
        <v>368</v>
      </c>
      <c r="E70" s="65"/>
      <c r="F70" s="234" t="s">
        <v>369</v>
      </c>
      <c r="G70" s="65" t="s">
        <v>124</v>
      </c>
      <c r="H70" s="190" t="s">
        <v>367</v>
      </c>
      <c r="I70" s="234" t="s">
        <v>280</v>
      </c>
      <c r="J70" s="66">
        <v>658</v>
      </c>
      <c r="K70" s="64">
        <v>4</v>
      </c>
      <c r="L70" s="67">
        <f t="shared" si="0"/>
        <v>164.5</v>
      </c>
      <c r="M70" s="249" t="s">
        <v>373</v>
      </c>
    </row>
    <row r="71" spans="1:13" x14ac:dyDescent="0.25">
      <c r="A71" s="64">
        <v>14</v>
      </c>
      <c r="B71" s="64">
        <v>11</v>
      </c>
      <c r="C71" s="64">
        <v>2021</v>
      </c>
      <c r="D71" s="65" t="s">
        <v>368</v>
      </c>
      <c r="E71" s="65"/>
      <c r="F71" s="234" t="s">
        <v>369</v>
      </c>
      <c r="G71" s="65" t="s">
        <v>124</v>
      </c>
      <c r="H71" s="190" t="s">
        <v>136</v>
      </c>
      <c r="I71" s="234" t="s">
        <v>280</v>
      </c>
      <c r="J71" s="66">
        <v>781</v>
      </c>
      <c r="K71" s="64">
        <v>5</v>
      </c>
      <c r="L71" s="67">
        <f t="shared" si="0"/>
        <v>156.19999999999999</v>
      </c>
      <c r="M71" s="249" t="s">
        <v>373</v>
      </c>
    </row>
    <row r="72" spans="1:13" x14ac:dyDescent="0.25">
      <c r="A72" s="64">
        <v>14</v>
      </c>
      <c r="B72" s="64">
        <v>11</v>
      </c>
      <c r="C72" s="64">
        <v>2021</v>
      </c>
      <c r="D72" s="65" t="s">
        <v>368</v>
      </c>
      <c r="E72" s="65"/>
      <c r="F72" s="234" t="s">
        <v>369</v>
      </c>
      <c r="G72" s="65" t="s">
        <v>124</v>
      </c>
      <c r="H72" s="190" t="s">
        <v>147</v>
      </c>
      <c r="I72" s="234" t="s">
        <v>280</v>
      </c>
      <c r="J72" s="66">
        <v>1216</v>
      </c>
      <c r="K72" s="64">
        <v>7</v>
      </c>
      <c r="L72" s="67">
        <f t="shared" si="0"/>
        <v>173.71428571428572</v>
      </c>
      <c r="M72" s="249" t="s">
        <v>373</v>
      </c>
    </row>
    <row r="73" spans="1:13" x14ac:dyDescent="0.25">
      <c r="A73" s="64">
        <v>14</v>
      </c>
      <c r="B73" s="64">
        <v>11</v>
      </c>
      <c r="C73" s="64">
        <v>2021</v>
      </c>
      <c r="D73" s="65" t="s">
        <v>370</v>
      </c>
      <c r="E73" s="65"/>
      <c r="F73" s="234" t="s">
        <v>325</v>
      </c>
      <c r="G73" s="65" t="s">
        <v>140</v>
      </c>
      <c r="H73" s="190" t="s">
        <v>371</v>
      </c>
      <c r="I73" s="234" t="s">
        <v>279</v>
      </c>
      <c r="J73" s="66">
        <v>819</v>
      </c>
      <c r="K73" s="64">
        <v>7</v>
      </c>
      <c r="L73" s="67">
        <f t="shared" si="0"/>
        <v>117</v>
      </c>
      <c r="M73" s="234" t="s">
        <v>374</v>
      </c>
    </row>
    <row r="74" spans="1:13" x14ac:dyDescent="0.25">
      <c r="A74" s="64">
        <v>14</v>
      </c>
      <c r="B74" s="64">
        <v>11</v>
      </c>
      <c r="C74" s="64">
        <v>2021</v>
      </c>
      <c r="D74" s="65" t="s">
        <v>370</v>
      </c>
      <c r="E74" s="65"/>
      <c r="F74" s="234" t="s">
        <v>325</v>
      </c>
      <c r="G74" s="65" t="s">
        <v>140</v>
      </c>
      <c r="H74" s="73" t="s">
        <v>372</v>
      </c>
      <c r="I74" s="234" t="s">
        <v>279</v>
      </c>
      <c r="J74" s="66">
        <v>1043</v>
      </c>
      <c r="K74" s="64">
        <v>7</v>
      </c>
      <c r="L74" s="67">
        <f t="shared" si="0"/>
        <v>149</v>
      </c>
      <c r="M74" s="234" t="s">
        <v>374</v>
      </c>
    </row>
    <row r="75" spans="1:13" x14ac:dyDescent="0.25">
      <c r="A75" s="64">
        <v>14</v>
      </c>
      <c r="B75" s="64">
        <v>11</v>
      </c>
      <c r="C75" s="64">
        <v>2021</v>
      </c>
      <c r="D75" s="65" t="s">
        <v>370</v>
      </c>
      <c r="E75" s="65"/>
      <c r="F75" s="234" t="s">
        <v>325</v>
      </c>
      <c r="G75" s="65" t="s">
        <v>140</v>
      </c>
      <c r="H75" s="190" t="s">
        <v>296</v>
      </c>
      <c r="I75" s="234" t="s">
        <v>279</v>
      </c>
      <c r="J75" s="66">
        <v>1148</v>
      </c>
      <c r="K75" s="64">
        <v>7</v>
      </c>
      <c r="L75" s="67">
        <f t="shared" si="0"/>
        <v>164</v>
      </c>
      <c r="M75" s="234" t="s">
        <v>374</v>
      </c>
    </row>
    <row r="76" spans="1:13" x14ac:dyDescent="0.25">
      <c r="A76" s="64">
        <v>14</v>
      </c>
      <c r="B76" s="64">
        <v>11</v>
      </c>
      <c r="C76" s="64">
        <v>2021</v>
      </c>
      <c r="D76" s="65" t="s">
        <v>370</v>
      </c>
      <c r="E76" s="65"/>
      <c r="F76" s="234" t="s">
        <v>325</v>
      </c>
      <c r="G76" s="65" t="s">
        <v>140</v>
      </c>
      <c r="H76" s="190" t="s">
        <v>240</v>
      </c>
      <c r="I76" s="234" t="s">
        <v>279</v>
      </c>
      <c r="J76" s="66">
        <v>1022</v>
      </c>
      <c r="K76" s="64">
        <v>7</v>
      </c>
      <c r="L76" s="67">
        <f t="shared" si="0"/>
        <v>146</v>
      </c>
      <c r="M76" s="234" t="s">
        <v>374</v>
      </c>
    </row>
    <row r="77" spans="1:13" x14ac:dyDescent="0.25">
      <c r="A77" s="64">
        <v>21</v>
      </c>
      <c r="B77" s="64">
        <v>11</v>
      </c>
      <c r="C77" s="64">
        <v>2021</v>
      </c>
      <c r="D77" s="65" t="s">
        <v>398</v>
      </c>
      <c r="E77" s="65"/>
      <c r="F77" s="239" t="s">
        <v>22</v>
      </c>
      <c r="G77" s="65" t="s">
        <v>397</v>
      </c>
      <c r="H77" s="73" t="s">
        <v>125</v>
      </c>
      <c r="I77" s="239" t="s">
        <v>126</v>
      </c>
      <c r="J77" s="66">
        <v>2123</v>
      </c>
      <c r="K77" s="64">
        <v>12</v>
      </c>
      <c r="L77" s="67">
        <f t="shared" si="0"/>
        <v>176.91666666666666</v>
      </c>
      <c r="M77" s="239" t="s">
        <v>374</v>
      </c>
    </row>
    <row r="78" spans="1:13" x14ac:dyDescent="0.25">
      <c r="A78" s="64">
        <v>21</v>
      </c>
      <c r="B78" s="64">
        <v>11</v>
      </c>
      <c r="C78" s="64">
        <v>2021</v>
      </c>
      <c r="D78" s="65" t="s">
        <v>398</v>
      </c>
      <c r="E78" s="65"/>
      <c r="F78" s="239" t="s">
        <v>22</v>
      </c>
      <c r="G78" s="65" t="s">
        <v>397</v>
      </c>
      <c r="H78" s="73" t="s">
        <v>313</v>
      </c>
      <c r="I78" s="239" t="s">
        <v>126</v>
      </c>
      <c r="J78" s="66">
        <v>2170</v>
      </c>
      <c r="K78" s="64">
        <v>12</v>
      </c>
      <c r="L78" s="67">
        <f t="shared" si="0"/>
        <v>180.83333333333334</v>
      </c>
      <c r="M78" s="239" t="s">
        <v>374</v>
      </c>
    </row>
    <row r="79" spans="1:13" x14ac:dyDescent="0.25">
      <c r="A79" s="64">
        <v>21</v>
      </c>
      <c r="B79" s="64">
        <v>11</v>
      </c>
      <c r="C79" s="64">
        <v>2021</v>
      </c>
      <c r="D79" s="65" t="s">
        <v>399</v>
      </c>
      <c r="E79" s="65"/>
      <c r="F79" s="239" t="s">
        <v>22</v>
      </c>
      <c r="G79" s="65" t="s">
        <v>124</v>
      </c>
      <c r="H79" s="190" t="s">
        <v>127</v>
      </c>
      <c r="I79" s="239" t="s">
        <v>126</v>
      </c>
      <c r="J79" s="66">
        <v>2786</v>
      </c>
      <c r="K79" s="64">
        <v>14</v>
      </c>
      <c r="L79" s="218">
        <f t="shared" si="0"/>
        <v>199</v>
      </c>
      <c r="M79" s="248" t="s">
        <v>400</v>
      </c>
    </row>
    <row r="80" spans="1:13" x14ac:dyDescent="0.25">
      <c r="A80" s="64">
        <v>21</v>
      </c>
      <c r="B80" s="64">
        <v>11</v>
      </c>
      <c r="C80" s="64">
        <v>2021</v>
      </c>
      <c r="D80" s="65" t="s">
        <v>399</v>
      </c>
      <c r="E80" s="65"/>
      <c r="F80" s="239" t="s">
        <v>22</v>
      </c>
      <c r="G80" s="65" t="s">
        <v>124</v>
      </c>
      <c r="H80" s="190" t="s">
        <v>130</v>
      </c>
      <c r="I80" s="239" t="s">
        <v>126</v>
      </c>
      <c r="J80" s="66">
        <v>2665</v>
      </c>
      <c r="K80" s="64">
        <v>14</v>
      </c>
      <c r="L80" s="218">
        <f t="shared" si="0"/>
        <v>190.35714285714286</v>
      </c>
      <c r="M80" s="248" t="s">
        <v>400</v>
      </c>
    </row>
    <row r="81" spans="1:13" x14ac:dyDescent="0.25">
      <c r="A81" s="64">
        <v>21</v>
      </c>
      <c r="B81" s="64">
        <v>11</v>
      </c>
      <c r="C81" s="64">
        <v>2021</v>
      </c>
      <c r="D81" s="65" t="s">
        <v>399</v>
      </c>
      <c r="E81" s="65"/>
      <c r="F81" s="239" t="s">
        <v>22</v>
      </c>
      <c r="G81" s="65" t="s">
        <v>124</v>
      </c>
      <c r="H81" s="190" t="s">
        <v>133</v>
      </c>
      <c r="I81" s="239" t="s">
        <v>280</v>
      </c>
      <c r="J81" s="66">
        <v>2626</v>
      </c>
      <c r="K81" s="64">
        <v>14</v>
      </c>
      <c r="L81" s="67">
        <f t="shared" si="0"/>
        <v>187.57142857142858</v>
      </c>
      <c r="M81" s="249" t="s">
        <v>373</v>
      </c>
    </row>
    <row r="82" spans="1:13" x14ac:dyDescent="0.25">
      <c r="A82" s="64">
        <v>21</v>
      </c>
      <c r="B82" s="64">
        <v>11</v>
      </c>
      <c r="C82" s="64">
        <v>2021</v>
      </c>
      <c r="D82" s="65" t="s">
        <v>399</v>
      </c>
      <c r="E82" s="65"/>
      <c r="F82" s="239" t="s">
        <v>22</v>
      </c>
      <c r="G82" s="65" t="s">
        <v>124</v>
      </c>
      <c r="H82" s="190" t="s">
        <v>137</v>
      </c>
      <c r="I82" s="239" t="s">
        <v>280</v>
      </c>
      <c r="J82" s="66">
        <v>2608</v>
      </c>
      <c r="K82" s="64">
        <v>14</v>
      </c>
      <c r="L82" s="67">
        <f t="shared" si="0"/>
        <v>186.28571428571428</v>
      </c>
      <c r="M82" s="249" t="s">
        <v>373</v>
      </c>
    </row>
    <row r="83" spans="1:13" x14ac:dyDescent="0.25">
      <c r="A83" s="64">
        <v>21</v>
      </c>
      <c r="B83" s="64">
        <v>11</v>
      </c>
      <c r="C83" s="64">
        <v>2021</v>
      </c>
      <c r="D83" s="65" t="s">
        <v>401</v>
      </c>
      <c r="E83" s="65"/>
      <c r="F83" s="239" t="s">
        <v>22</v>
      </c>
      <c r="G83" s="65" t="s">
        <v>140</v>
      </c>
      <c r="H83" s="190" t="s">
        <v>295</v>
      </c>
      <c r="I83" s="239" t="s">
        <v>126</v>
      </c>
      <c r="J83" s="66">
        <v>2037</v>
      </c>
      <c r="K83" s="64">
        <v>14</v>
      </c>
      <c r="L83" s="67">
        <f t="shared" si="0"/>
        <v>145.5</v>
      </c>
      <c r="M83" s="249" t="s">
        <v>373</v>
      </c>
    </row>
    <row r="84" spans="1:13" x14ac:dyDescent="0.25">
      <c r="A84" s="64">
        <v>21</v>
      </c>
      <c r="B84" s="64">
        <v>11</v>
      </c>
      <c r="C84" s="64">
        <v>2021</v>
      </c>
      <c r="D84" s="65" t="s">
        <v>401</v>
      </c>
      <c r="E84" s="65"/>
      <c r="F84" s="239" t="s">
        <v>22</v>
      </c>
      <c r="G84" s="65" t="s">
        <v>140</v>
      </c>
      <c r="H84" s="190" t="s">
        <v>138</v>
      </c>
      <c r="I84" s="239" t="s">
        <v>126</v>
      </c>
      <c r="J84" s="66">
        <v>1907</v>
      </c>
      <c r="K84" s="64">
        <v>14</v>
      </c>
      <c r="L84" s="67">
        <f t="shared" si="0"/>
        <v>136.21428571428572</v>
      </c>
      <c r="M84" s="249" t="s">
        <v>373</v>
      </c>
    </row>
    <row r="85" spans="1:13" x14ac:dyDescent="0.25">
      <c r="A85" s="64">
        <v>21</v>
      </c>
      <c r="B85" s="64">
        <v>11</v>
      </c>
      <c r="C85" s="64">
        <v>2021</v>
      </c>
      <c r="D85" s="65" t="s">
        <v>401</v>
      </c>
      <c r="E85" s="65"/>
      <c r="F85" s="239" t="s">
        <v>22</v>
      </c>
      <c r="G85" s="65" t="s">
        <v>124</v>
      </c>
      <c r="H85" s="190" t="s">
        <v>240</v>
      </c>
      <c r="I85" s="239" t="s">
        <v>126</v>
      </c>
      <c r="J85" s="66">
        <v>1280</v>
      </c>
      <c r="K85" s="64">
        <v>8</v>
      </c>
      <c r="L85" s="67">
        <f t="shared" si="0"/>
        <v>160</v>
      </c>
      <c r="M85" s="239" t="s">
        <v>276</v>
      </c>
    </row>
    <row r="86" spans="1:13" x14ac:dyDescent="0.25">
      <c r="A86" s="64">
        <v>21</v>
      </c>
      <c r="B86" s="64">
        <v>11</v>
      </c>
      <c r="C86" s="64">
        <v>2021</v>
      </c>
      <c r="D86" s="65" t="s">
        <v>401</v>
      </c>
      <c r="E86" s="65"/>
      <c r="F86" s="239" t="s">
        <v>22</v>
      </c>
      <c r="G86" s="65" t="s">
        <v>124</v>
      </c>
      <c r="H86" s="190" t="s">
        <v>296</v>
      </c>
      <c r="I86" s="239" t="s">
        <v>126</v>
      </c>
      <c r="J86" s="66">
        <v>1353</v>
      </c>
      <c r="K86" s="64">
        <v>8</v>
      </c>
      <c r="L86" s="67">
        <f t="shared" si="0"/>
        <v>169.125</v>
      </c>
      <c r="M86" s="239" t="s">
        <v>276</v>
      </c>
    </row>
    <row r="87" spans="1:13" x14ac:dyDescent="0.25">
      <c r="A87" s="64">
        <v>21</v>
      </c>
      <c r="B87" s="64">
        <v>11</v>
      </c>
      <c r="C87" s="64">
        <v>2021</v>
      </c>
      <c r="D87" s="65" t="s">
        <v>401</v>
      </c>
      <c r="E87" s="65"/>
      <c r="F87" s="239" t="s">
        <v>22</v>
      </c>
      <c r="G87" s="65" t="s">
        <v>124</v>
      </c>
      <c r="H87" s="190" t="s">
        <v>294</v>
      </c>
      <c r="I87" s="239" t="s">
        <v>280</v>
      </c>
      <c r="J87" s="66">
        <v>1149</v>
      </c>
      <c r="K87" s="64">
        <v>8</v>
      </c>
      <c r="L87" s="67">
        <f t="shared" si="0"/>
        <v>143.625</v>
      </c>
      <c r="M87" s="239" t="s">
        <v>392</v>
      </c>
    </row>
    <row r="88" spans="1:13" x14ac:dyDescent="0.25">
      <c r="A88" s="64">
        <v>21</v>
      </c>
      <c r="B88" s="64">
        <v>11</v>
      </c>
      <c r="C88" s="64">
        <v>2021</v>
      </c>
      <c r="D88" s="65" t="s">
        <v>401</v>
      </c>
      <c r="E88" s="65"/>
      <c r="F88" s="239" t="s">
        <v>22</v>
      </c>
      <c r="G88" s="65" t="s">
        <v>124</v>
      </c>
      <c r="H88" s="190" t="s">
        <v>278</v>
      </c>
      <c r="I88" s="239" t="s">
        <v>280</v>
      </c>
      <c r="J88" s="66">
        <v>1400</v>
      </c>
      <c r="K88" s="64">
        <v>8</v>
      </c>
      <c r="L88" s="67">
        <f t="shared" si="0"/>
        <v>175</v>
      </c>
      <c r="M88" s="239" t="s">
        <v>392</v>
      </c>
    </row>
    <row r="89" spans="1:13" x14ac:dyDescent="0.25">
      <c r="A89" s="64">
        <v>27</v>
      </c>
      <c r="B89" s="64">
        <v>11</v>
      </c>
      <c r="C89" s="64">
        <v>2021</v>
      </c>
      <c r="D89" s="65" t="s">
        <v>456</v>
      </c>
      <c r="E89" s="65"/>
      <c r="F89" s="246" t="s">
        <v>22</v>
      </c>
      <c r="G89" s="65" t="s">
        <v>124</v>
      </c>
      <c r="H89" s="190" t="s">
        <v>137</v>
      </c>
      <c r="I89" s="246"/>
      <c r="J89" s="66">
        <v>1302</v>
      </c>
      <c r="K89" s="64">
        <v>6</v>
      </c>
      <c r="L89" s="62">
        <f t="shared" si="0"/>
        <v>217</v>
      </c>
      <c r="M89" s="250" t="s">
        <v>360</v>
      </c>
    </row>
    <row r="90" spans="1:13" x14ac:dyDescent="0.25">
      <c r="A90" s="64">
        <v>27</v>
      </c>
      <c r="B90" s="64">
        <v>11</v>
      </c>
      <c r="C90" s="64">
        <v>2021</v>
      </c>
      <c r="D90" s="65" t="s">
        <v>456</v>
      </c>
      <c r="E90" s="65"/>
      <c r="F90" s="246" t="s">
        <v>22</v>
      </c>
      <c r="G90" s="65" t="s">
        <v>124</v>
      </c>
      <c r="H90" s="190" t="s">
        <v>367</v>
      </c>
      <c r="I90" s="246" t="s">
        <v>126</v>
      </c>
      <c r="J90" s="66">
        <v>1103</v>
      </c>
      <c r="K90" s="64">
        <v>6</v>
      </c>
      <c r="L90" s="67">
        <f t="shared" si="0"/>
        <v>183.83333333333334</v>
      </c>
      <c r="M90" s="246" t="s">
        <v>282</v>
      </c>
    </row>
    <row r="91" spans="1:13" x14ac:dyDescent="0.25">
      <c r="A91" s="64">
        <v>27</v>
      </c>
      <c r="B91" s="64">
        <v>11</v>
      </c>
      <c r="C91" s="64">
        <v>2021</v>
      </c>
      <c r="D91" s="65" t="s">
        <v>456</v>
      </c>
      <c r="E91" s="65"/>
      <c r="F91" s="246" t="s">
        <v>22</v>
      </c>
      <c r="G91" s="65" t="s">
        <v>124</v>
      </c>
      <c r="H91" s="73" t="s">
        <v>125</v>
      </c>
      <c r="I91" s="246" t="s">
        <v>126</v>
      </c>
      <c r="J91" s="66">
        <v>1021</v>
      </c>
      <c r="K91" s="64">
        <v>6</v>
      </c>
      <c r="L91" s="67">
        <f t="shared" si="0"/>
        <v>170.16666666666666</v>
      </c>
      <c r="M91" s="246" t="s">
        <v>282</v>
      </c>
    </row>
    <row r="92" spans="1:13" x14ac:dyDescent="0.25">
      <c r="A92" s="64">
        <v>27</v>
      </c>
      <c r="B92" s="64">
        <v>11</v>
      </c>
      <c r="C92" s="64">
        <v>2021</v>
      </c>
      <c r="D92" s="65" t="s">
        <v>456</v>
      </c>
      <c r="E92" s="65"/>
      <c r="F92" s="246" t="s">
        <v>22</v>
      </c>
      <c r="G92" s="65" t="s">
        <v>124</v>
      </c>
      <c r="H92" s="190" t="s">
        <v>132</v>
      </c>
      <c r="I92" s="246" t="s">
        <v>280</v>
      </c>
      <c r="J92" s="66">
        <v>953</v>
      </c>
      <c r="K92" s="64">
        <v>6</v>
      </c>
      <c r="L92" s="67">
        <f t="shared" si="0"/>
        <v>158.83333333333334</v>
      </c>
      <c r="M92" s="246" t="s">
        <v>276</v>
      </c>
    </row>
    <row r="93" spans="1:13" x14ac:dyDescent="0.25">
      <c r="A93" s="64">
        <v>27</v>
      </c>
      <c r="B93" s="64">
        <v>11</v>
      </c>
      <c r="C93" s="64">
        <v>2021</v>
      </c>
      <c r="D93" s="65" t="s">
        <v>456</v>
      </c>
      <c r="E93" s="65"/>
      <c r="F93" s="246" t="s">
        <v>22</v>
      </c>
      <c r="G93" s="65" t="s">
        <v>124</v>
      </c>
      <c r="H93" s="190" t="s">
        <v>278</v>
      </c>
      <c r="I93" s="246" t="s">
        <v>280</v>
      </c>
      <c r="J93" s="66">
        <v>1065</v>
      </c>
      <c r="K93" s="64">
        <v>6</v>
      </c>
      <c r="L93" s="67">
        <f t="shared" si="0"/>
        <v>177.5</v>
      </c>
      <c r="M93" s="246" t="s">
        <v>276</v>
      </c>
    </row>
    <row r="94" spans="1:13" x14ac:dyDescent="0.25">
      <c r="A94" s="64">
        <v>27</v>
      </c>
      <c r="B94" s="64">
        <v>11</v>
      </c>
      <c r="C94" s="64">
        <v>2021</v>
      </c>
      <c r="D94" s="65" t="s">
        <v>456</v>
      </c>
      <c r="E94" s="65"/>
      <c r="F94" s="246" t="s">
        <v>22</v>
      </c>
      <c r="G94" s="65" t="s">
        <v>124</v>
      </c>
      <c r="H94" s="190" t="s">
        <v>130</v>
      </c>
      <c r="I94" s="246" t="s">
        <v>279</v>
      </c>
      <c r="J94" s="66">
        <v>1083</v>
      </c>
      <c r="K94" s="64">
        <v>6</v>
      </c>
      <c r="L94" s="67">
        <f t="shared" si="0"/>
        <v>180.5</v>
      </c>
      <c r="M94" s="246" t="s">
        <v>298</v>
      </c>
    </row>
    <row r="95" spans="1:13" x14ac:dyDescent="0.25">
      <c r="A95" s="64">
        <v>27</v>
      </c>
      <c r="B95" s="64">
        <v>11</v>
      </c>
      <c r="C95" s="64">
        <v>2021</v>
      </c>
      <c r="D95" s="65" t="s">
        <v>456</v>
      </c>
      <c r="E95" s="65"/>
      <c r="F95" s="246" t="s">
        <v>22</v>
      </c>
      <c r="G95" s="65" t="s">
        <v>124</v>
      </c>
      <c r="H95" s="73" t="s">
        <v>327</v>
      </c>
      <c r="I95" s="246" t="s">
        <v>279</v>
      </c>
      <c r="J95" s="66">
        <v>931</v>
      </c>
      <c r="K95" s="64">
        <v>6</v>
      </c>
      <c r="L95" s="67">
        <f t="shared" si="0"/>
        <v>155.16666666666666</v>
      </c>
      <c r="M95" s="246" t="s">
        <v>298</v>
      </c>
    </row>
    <row r="96" spans="1:13" x14ac:dyDescent="0.25">
      <c r="A96" s="64">
        <v>28</v>
      </c>
      <c r="B96" s="64">
        <v>11</v>
      </c>
      <c r="C96" s="64">
        <v>2021</v>
      </c>
      <c r="D96" s="65" t="s">
        <v>420</v>
      </c>
      <c r="E96" s="65"/>
      <c r="F96" s="244" t="s">
        <v>350</v>
      </c>
      <c r="G96" s="65" t="s">
        <v>419</v>
      </c>
      <c r="H96" s="73" t="s">
        <v>128</v>
      </c>
      <c r="I96" s="244"/>
      <c r="J96" s="66">
        <v>1441</v>
      </c>
      <c r="K96" s="64">
        <v>8</v>
      </c>
      <c r="L96" s="67">
        <f t="shared" si="0"/>
        <v>180.125</v>
      </c>
      <c r="M96" s="248" t="s">
        <v>421</v>
      </c>
    </row>
    <row r="97" spans="1:13" x14ac:dyDescent="0.25">
      <c r="A97" s="64">
        <v>28</v>
      </c>
      <c r="B97" s="64">
        <v>11</v>
      </c>
      <c r="C97" s="64">
        <v>2021</v>
      </c>
      <c r="D97" s="65" t="s">
        <v>420</v>
      </c>
      <c r="E97" s="65"/>
      <c r="F97" s="246" t="s">
        <v>350</v>
      </c>
      <c r="G97" s="65" t="s">
        <v>419</v>
      </c>
      <c r="H97" s="190" t="s">
        <v>129</v>
      </c>
      <c r="I97" s="244"/>
      <c r="J97" s="66">
        <v>1494</v>
      </c>
      <c r="K97" s="64">
        <v>8</v>
      </c>
      <c r="L97" s="67">
        <f t="shared" si="0"/>
        <v>186.75</v>
      </c>
      <c r="M97" s="250" t="s">
        <v>360</v>
      </c>
    </row>
    <row r="98" spans="1:13" x14ac:dyDescent="0.25">
      <c r="A98" s="64">
        <v>28</v>
      </c>
      <c r="B98" s="64">
        <v>11</v>
      </c>
      <c r="C98" s="64">
        <v>2021</v>
      </c>
      <c r="D98" s="65" t="s">
        <v>422</v>
      </c>
      <c r="E98" s="65"/>
      <c r="F98" s="246" t="s">
        <v>350</v>
      </c>
      <c r="G98" s="65" t="s">
        <v>419</v>
      </c>
      <c r="H98" s="73" t="s">
        <v>125</v>
      </c>
      <c r="I98" s="244"/>
      <c r="J98" s="66">
        <v>1395</v>
      </c>
      <c r="K98" s="64">
        <v>8</v>
      </c>
      <c r="L98" s="67">
        <f t="shared" si="0"/>
        <v>174.375</v>
      </c>
      <c r="M98" s="248" t="s">
        <v>421</v>
      </c>
    </row>
    <row r="99" spans="1:13" x14ac:dyDescent="0.25">
      <c r="A99" s="64">
        <v>28</v>
      </c>
      <c r="B99" s="64">
        <v>11</v>
      </c>
      <c r="C99" s="64">
        <v>2021</v>
      </c>
      <c r="D99" s="65" t="s">
        <v>422</v>
      </c>
      <c r="E99" s="65"/>
      <c r="F99" s="246" t="s">
        <v>350</v>
      </c>
      <c r="G99" s="65" t="s">
        <v>419</v>
      </c>
      <c r="H99" s="190" t="s">
        <v>144</v>
      </c>
      <c r="I99" s="244"/>
      <c r="J99" s="66">
        <v>1190</v>
      </c>
      <c r="K99" s="64">
        <v>8</v>
      </c>
      <c r="L99" s="67">
        <f t="shared" si="0"/>
        <v>148.75</v>
      </c>
      <c r="M99" s="249" t="s">
        <v>355</v>
      </c>
    </row>
    <row r="100" spans="1:13" x14ac:dyDescent="0.25">
      <c r="A100" s="64">
        <v>28</v>
      </c>
      <c r="B100" s="64">
        <v>11</v>
      </c>
      <c r="C100" s="64">
        <v>2021</v>
      </c>
      <c r="D100" s="65" t="s">
        <v>422</v>
      </c>
      <c r="E100" s="65"/>
      <c r="F100" s="246" t="s">
        <v>350</v>
      </c>
      <c r="G100" s="65" t="s">
        <v>419</v>
      </c>
      <c r="H100" s="190" t="s">
        <v>367</v>
      </c>
      <c r="I100" s="244"/>
      <c r="J100" s="66">
        <v>1577</v>
      </c>
      <c r="K100" s="64">
        <v>8</v>
      </c>
      <c r="L100" s="218">
        <f t="shared" si="0"/>
        <v>197.125</v>
      </c>
      <c r="M100" s="249" t="s">
        <v>355</v>
      </c>
    </row>
    <row r="101" spans="1:13" x14ac:dyDescent="0.25">
      <c r="A101" s="64">
        <v>28</v>
      </c>
      <c r="B101" s="64">
        <v>11</v>
      </c>
      <c r="C101" s="64">
        <v>2021</v>
      </c>
      <c r="D101" s="65" t="s">
        <v>422</v>
      </c>
      <c r="E101" s="65"/>
      <c r="F101" s="246" t="s">
        <v>350</v>
      </c>
      <c r="G101" s="65" t="s">
        <v>419</v>
      </c>
      <c r="H101" s="190" t="s">
        <v>127</v>
      </c>
      <c r="I101" s="244"/>
      <c r="J101" s="66">
        <v>1431</v>
      </c>
      <c r="K101" s="64">
        <v>8</v>
      </c>
      <c r="L101" s="67">
        <f t="shared" si="0"/>
        <v>178.875</v>
      </c>
      <c r="M101" s="244" t="s">
        <v>423</v>
      </c>
    </row>
    <row r="102" spans="1:13" x14ac:dyDescent="0.25">
      <c r="A102" s="64">
        <v>28</v>
      </c>
      <c r="B102" s="64">
        <v>11</v>
      </c>
      <c r="C102" s="64">
        <v>2021</v>
      </c>
      <c r="D102" s="65" t="s">
        <v>422</v>
      </c>
      <c r="E102" s="65"/>
      <c r="F102" s="246" t="s">
        <v>350</v>
      </c>
      <c r="G102" s="65" t="s">
        <v>419</v>
      </c>
      <c r="H102" s="190" t="s">
        <v>137</v>
      </c>
      <c r="I102" s="244"/>
      <c r="J102" s="66">
        <v>1427</v>
      </c>
      <c r="K102" s="64">
        <v>8</v>
      </c>
      <c r="L102" s="67">
        <f t="shared" si="0"/>
        <v>178.375</v>
      </c>
      <c r="M102" s="244" t="s">
        <v>424</v>
      </c>
    </row>
    <row r="103" spans="1:13" x14ac:dyDescent="0.25">
      <c r="A103" s="64">
        <v>28</v>
      </c>
      <c r="B103" s="64">
        <v>11</v>
      </c>
      <c r="C103" s="64">
        <v>2021</v>
      </c>
      <c r="D103" s="65" t="s">
        <v>425</v>
      </c>
      <c r="E103" s="65"/>
      <c r="F103" s="244" t="s">
        <v>418</v>
      </c>
      <c r="G103" s="65" t="s">
        <v>419</v>
      </c>
      <c r="H103" s="190" t="s">
        <v>278</v>
      </c>
      <c r="I103" s="244"/>
      <c r="J103" s="66">
        <v>1536</v>
      </c>
      <c r="K103" s="64">
        <v>8</v>
      </c>
      <c r="L103" s="218">
        <f t="shared" si="0"/>
        <v>192</v>
      </c>
      <c r="M103" s="248" t="s">
        <v>426</v>
      </c>
    </row>
    <row r="104" spans="1:13" x14ac:dyDescent="0.25">
      <c r="A104" s="64">
        <v>28</v>
      </c>
      <c r="B104" s="64">
        <v>11</v>
      </c>
      <c r="C104" s="64">
        <v>2021</v>
      </c>
      <c r="D104" s="65" t="s">
        <v>425</v>
      </c>
      <c r="E104" s="65"/>
      <c r="F104" s="244" t="s">
        <v>418</v>
      </c>
      <c r="G104" s="65" t="s">
        <v>419</v>
      </c>
      <c r="H104" s="190" t="s">
        <v>130</v>
      </c>
      <c r="I104" s="244"/>
      <c r="J104" s="66">
        <v>1418</v>
      </c>
      <c r="K104" s="64">
        <v>8</v>
      </c>
      <c r="L104" s="67">
        <f t="shared" si="0"/>
        <v>177.25</v>
      </c>
      <c r="M104" s="250" t="s">
        <v>360</v>
      </c>
    </row>
    <row r="105" spans="1:13" x14ac:dyDescent="0.25">
      <c r="A105" s="64">
        <v>28</v>
      </c>
      <c r="B105" s="64">
        <v>11</v>
      </c>
      <c r="C105" s="64">
        <v>2021</v>
      </c>
      <c r="D105" s="65" t="s">
        <v>425</v>
      </c>
      <c r="E105" s="65"/>
      <c r="F105" s="244" t="s">
        <v>418</v>
      </c>
      <c r="G105" s="65" t="s">
        <v>419</v>
      </c>
      <c r="H105" s="190" t="s">
        <v>240</v>
      </c>
      <c r="I105" s="244"/>
      <c r="J105" s="66">
        <v>1105</v>
      </c>
      <c r="K105" s="64">
        <v>8</v>
      </c>
      <c r="L105" s="67">
        <f t="shared" si="0"/>
        <v>138.125</v>
      </c>
      <c r="M105" s="244" t="s">
        <v>427</v>
      </c>
    </row>
    <row r="106" spans="1:13" x14ac:dyDescent="0.25">
      <c r="A106" s="64">
        <v>28</v>
      </c>
      <c r="B106" s="64">
        <v>11</v>
      </c>
      <c r="C106" s="64">
        <v>2021</v>
      </c>
      <c r="D106" s="65" t="s">
        <v>425</v>
      </c>
      <c r="E106" s="65"/>
      <c r="F106" s="244" t="s">
        <v>418</v>
      </c>
      <c r="G106" s="65" t="s">
        <v>419</v>
      </c>
      <c r="H106" s="190" t="s">
        <v>294</v>
      </c>
      <c r="I106" s="244"/>
      <c r="J106" s="66">
        <v>1175</v>
      </c>
      <c r="K106" s="64">
        <v>8</v>
      </c>
      <c r="L106" s="67">
        <f t="shared" si="0"/>
        <v>146.875</v>
      </c>
      <c r="M106" s="244" t="s">
        <v>428</v>
      </c>
    </row>
    <row r="107" spans="1:13" x14ac:dyDescent="0.25">
      <c r="A107" s="64">
        <v>28</v>
      </c>
      <c r="B107" s="64">
        <v>11</v>
      </c>
      <c r="C107" s="64">
        <v>2021</v>
      </c>
      <c r="D107" s="65" t="s">
        <v>425</v>
      </c>
      <c r="E107" s="65"/>
      <c r="F107" s="244" t="s">
        <v>418</v>
      </c>
      <c r="G107" s="65" t="s">
        <v>419</v>
      </c>
      <c r="H107" s="73" t="s">
        <v>327</v>
      </c>
      <c r="I107" s="244"/>
      <c r="J107" s="66">
        <v>1305</v>
      </c>
      <c r="K107" s="64">
        <v>8</v>
      </c>
      <c r="L107" s="67">
        <f t="shared" si="0"/>
        <v>163.125</v>
      </c>
      <c r="M107" s="248" t="s">
        <v>421</v>
      </c>
    </row>
    <row r="108" spans="1:13" x14ac:dyDescent="0.25">
      <c r="A108" s="64">
        <v>28</v>
      </c>
      <c r="B108" s="64">
        <v>11</v>
      </c>
      <c r="C108" s="64">
        <v>2021</v>
      </c>
      <c r="D108" s="65" t="s">
        <v>425</v>
      </c>
      <c r="E108" s="65"/>
      <c r="F108" s="244" t="s">
        <v>418</v>
      </c>
      <c r="G108" s="65" t="s">
        <v>419</v>
      </c>
      <c r="H108" s="190" t="s">
        <v>295</v>
      </c>
      <c r="I108" s="244"/>
      <c r="J108" s="66">
        <v>1206</v>
      </c>
      <c r="K108" s="64">
        <v>8</v>
      </c>
      <c r="L108" s="67">
        <f t="shared" si="0"/>
        <v>150.75</v>
      </c>
      <c r="M108" s="249" t="s">
        <v>355</v>
      </c>
    </row>
    <row r="109" spans="1:13" x14ac:dyDescent="0.25">
      <c r="A109" s="64">
        <v>5</v>
      </c>
      <c r="B109" s="64">
        <v>12</v>
      </c>
      <c r="C109" s="64">
        <v>2021</v>
      </c>
      <c r="D109" s="65" t="s">
        <v>353</v>
      </c>
      <c r="E109" s="65"/>
      <c r="F109" s="251" t="s">
        <v>350</v>
      </c>
      <c r="G109" s="65" t="s">
        <v>293</v>
      </c>
      <c r="H109" s="73" t="s">
        <v>351</v>
      </c>
      <c r="I109" s="251"/>
      <c r="J109" s="66">
        <v>968</v>
      </c>
      <c r="K109" s="64">
        <v>8</v>
      </c>
      <c r="L109" s="67">
        <f t="shared" si="0"/>
        <v>121</v>
      </c>
      <c r="M109" s="251" t="s">
        <v>466</v>
      </c>
    </row>
    <row r="110" spans="1:13" x14ac:dyDescent="0.25">
      <c r="A110" s="53"/>
      <c r="B110" s="53"/>
      <c r="C110" s="53"/>
      <c r="D110" s="33"/>
      <c r="E110" s="33"/>
      <c r="F110" s="55"/>
      <c r="G110" s="60"/>
      <c r="H110" s="72">
        <f>COUNTA(H7:H109)</f>
        <v>103</v>
      </c>
      <c r="I110" s="72"/>
      <c r="J110" s="162">
        <f>SUBTOTAL(9,J7:J109)</f>
        <v>162402</v>
      </c>
      <c r="K110" s="82">
        <f>SUBTOTAL(9,K7:K109)</f>
        <v>944</v>
      </c>
      <c r="L110" s="163">
        <f t="shared" ref="L110" si="1">J110/K110</f>
        <v>172.03601694915255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4"/>
  <sheetViews>
    <sheetView topLeftCell="A27" workbookViewId="0">
      <selection activeCell="B48" sqref="B48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54" t="s">
        <v>273</v>
      </c>
      <c r="B2" s="255"/>
      <c r="C2" s="255"/>
      <c r="D2" s="255"/>
      <c r="E2" s="255"/>
      <c r="F2" s="255"/>
      <c r="G2" s="255"/>
      <c r="H2" s="255"/>
      <c r="I2" s="256"/>
    </row>
    <row r="4" spans="1:10" x14ac:dyDescent="0.25">
      <c r="J4" s="64" t="s">
        <v>148</v>
      </c>
    </row>
    <row r="5" spans="1:10" ht="15.75" x14ac:dyDescent="0.25">
      <c r="A5" s="74" t="s">
        <v>433</v>
      </c>
    </row>
    <row r="6" spans="1:10" x14ac:dyDescent="0.25">
      <c r="A6" s="65" t="s">
        <v>310</v>
      </c>
      <c r="C6" s="64" t="s">
        <v>305</v>
      </c>
      <c r="D6" s="65" t="s">
        <v>304</v>
      </c>
      <c r="J6" s="53">
        <v>2</v>
      </c>
    </row>
    <row r="7" spans="1:10" x14ac:dyDescent="0.25">
      <c r="A7" s="65" t="s">
        <v>317</v>
      </c>
      <c r="B7" s="80"/>
      <c r="C7" s="64" t="s">
        <v>312</v>
      </c>
      <c r="D7" s="68" t="s">
        <v>318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411</v>
      </c>
      <c r="B8" s="80"/>
      <c r="C8" s="64" t="s">
        <v>124</v>
      </c>
      <c r="D8" s="68" t="s">
        <v>412</v>
      </c>
      <c r="E8" s="73"/>
      <c r="F8" s="80"/>
      <c r="G8" s="80"/>
      <c r="H8" s="80"/>
      <c r="I8" s="80"/>
      <c r="J8" s="64">
        <v>2</v>
      </c>
    </row>
    <row r="9" spans="1:10" x14ac:dyDescent="0.25">
      <c r="A9" s="65" t="s">
        <v>434</v>
      </c>
      <c r="B9" s="80"/>
      <c r="C9" s="64" t="s">
        <v>419</v>
      </c>
      <c r="D9" s="68" t="s">
        <v>158</v>
      </c>
      <c r="E9" s="73"/>
      <c r="F9" s="80"/>
      <c r="G9" s="80"/>
      <c r="H9" s="80"/>
      <c r="I9" s="80"/>
      <c r="J9" s="64">
        <v>1</v>
      </c>
    </row>
    <row r="10" spans="1:10" x14ac:dyDescent="0.25">
      <c r="A10" s="65" t="s">
        <v>435</v>
      </c>
      <c r="B10" s="80"/>
      <c r="C10" s="64" t="s">
        <v>419</v>
      </c>
      <c r="D10" s="68" t="s">
        <v>436</v>
      </c>
      <c r="E10" s="73"/>
      <c r="F10" s="80"/>
      <c r="G10" s="80"/>
      <c r="H10" s="80"/>
      <c r="I10" s="80"/>
      <c r="J10" s="64">
        <v>1</v>
      </c>
    </row>
    <row r="11" spans="1:10" x14ac:dyDescent="0.25">
      <c r="A11" s="65" t="s">
        <v>437</v>
      </c>
      <c r="B11" s="80"/>
      <c r="C11" s="64" t="s">
        <v>419</v>
      </c>
      <c r="D11" s="68" t="s">
        <v>192</v>
      </c>
      <c r="E11" s="73"/>
      <c r="F11" s="80"/>
      <c r="G11" s="80"/>
      <c r="H11" s="80"/>
      <c r="I11" s="80"/>
      <c r="J11" s="64">
        <v>1</v>
      </c>
    </row>
    <row r="12" spans="1:10" x14ac:dyDescent="0.25">
      <c r="A12" s="65" t="s">
        <v>437</v>
      </c>
      <c r="B12" s="80"/>
      <c r="C12" s="64" t="s">
        <v>419</v>
      </c>
      <c r="D12" s="68" t="s">
        <v>362</v>
      </c>
      <c r="E12" s="73"/>
      <c r="F12" s="80"/>
      <c r="G12" s="80"/>
      <c r="H12" s="80"/>
      <c r="I12" s="80"/>
      <c r="J12" s="64">
        <v>1</v>
      </c>
    </row>
    <row r="13" spans="1:10" x14ac:dyDescent="0.25">
      <c r="A13" s="73"/>
      <c r="B13" s="80"/>
      <c r="C13" s="64"/>
      <c r="D13" s="68"/>
      <c r="E13" s="73"/>
      <c r="F13" s="80"/>
      <c r="G13" s="80"/>
      <c r="H13" s="80"/>
      <c r="I13" s="80"/>
      <c r="J13" s="64"/>
    </row>
    <row r="14" spans="1:10" x14ac:dyDescent="0.25">
      <c r="A14" s="73"/>
      <c r="B14" s="80"/>
      <c r="C14" s="80"/>
      <c r="D14" s="81"/>
      <c r="E14" s="73"/>
      <c r="F14" s="80"/>
      <c r="G14" s="80"/>
      <c r="H14" s="80"/>
      <c r="I14" s="80"/>
      <c r="J14" s="82">
        <f>SUM(J6:J13)</f>
        <v>10</v>
      </c>
    </row>
    <row r="15" spans="1:10" ht="15.75" x14ac:dyDescent="0.25">
      <c r="A15" s="74" t="s">
        <v>263</v>
      </c>
      <c r="D15" s="80"/>
      <c r="J15" s="64"/>
    </row>
    <row r="16" spans="1:10" x14ac:dyDescent="0.25">
      <c r="D16" s="80"/>
      <c r="J16" s="64"/>
    </row>
    <row r="17" spans="1:10" x14ac:dyDescent="0.25">
      <c r="A17" s="180" t="s">
        <v>264</v>
      </c>
      <c r="B17" s="65"/>
      <c r="C17" s="64"/>
      <c r="D17" s="65"/>
      <c r="E17" s="33"/>
      <c r="J17" s="64"/>
    </row>
    <row r="18" spans="1:10" x14ac:dyDescent="0.25">
      <c r="A18" s="55"/>
      <c r="B18" s="65"/>
      <c r="C18" s="64"/>
      <c r="D18" s="60"/>
      <c r="E18" s="33"/>
      <c r="J18" s="64"/>
    </row>
    <row r="19" spans="1:10" x14ac:dyDescent="0.25">
      <c r="A19" s="33"/>
      <c r="D19" s="55"/>
      <c r="E19" s="33"/>
      <c r="J19" s="64"/>
    </row>
    <row r="20" spans="1:10" ht="15.75" x14ac:dyDescent="0.25">
      <c r="A20" s="74" t="s">
        <v>220</v>
      </c>
      <c r="D20" s="55"/>
      <c r="E20" s="33"/>
      <c r="J20" s="64"/>
    </row>
    <row r="21" spans="1:10" ht="15.75" x14ac:dyDescent="0.25">
      <c r="A21" s="56" t="s">
        <v>222</v>
      </c>
      <c r="C21" s="53" t="s">
        <v>140</v>
      </c>
      <c r="D21" s="68" t="s">
        <v>285</v>
      </c>
      <c r="E21" s="33"/>
      <c r="J21" s="64">
        <v>3</v>
      </c>
    </row>
    <row r="22" spans="1:10" ht="15.75" x14ac:dyDescent="0.25">
      <c r="A22" s="74"/>
      <c r="D22" s="55"/>
      <c r="E22" s="33"/>
      <c r="J22" s="64"/>
    </row>
    <row r="23" spans="1:10" x14ac:dyDescent="0.25">
      <c r="B23" s="33"/>
      <c r="D23" s="33"/>
      <c r="F23" s="33"/>
      <c r="J23" s="82">
        <f>SUM(J21:J22)</f>
        <v>3</v>
      </c>
    </row>
    <row r="24" spans="1:10" ht="15.75" x14ac:dyDescent="0.25">
      <c r="A24" s="74" t="s">
        <v>251</v>
      </c>
      <c r="B24" s="33"/>
      <c r="D24" s="33"/>
      <c r="F24" s="33"/>
      <c r="J24" s="64"/>
    </row>
    <row r="25" spans="1:10" x14ac:dyDescent="0.25">
      <c r="A25" s="259"/>
      <c r="B25" s="259"/>
      <c r="C25" s="73"/>
      <c r="D25" s="72"/>
      <c r="E25" s="73"/>
      <c r="F25" s="73"/>
      <c r="G25" s="80"/>
      <c r="H25" s="80"/>
      <c r="I25" s="80"/>
      <c r="J25" s="64"/>
    </row>
    <row r="26" spans="1:10" x14ac:dyDescent="0.25">
      <c r="A26" s="83"/>
      <c r="B26" s="73"/>
      <c r="C26" s="80"/>
      <c r="D26" s="72"/>
      <c r="E26" s="73"/>
      <c r="F26" s="73"/>
      <c r="G26" s="80"/>
      <c r="H26" s="80"/>
      <c r="I26" s="80"/>
      <c r="J26" s="82">
        <f>SUM(J25:J25)</f>
        <v>0</v>
      </c>
    </row>
    <row r="27" spans="1:10" x14ac:dyDescent="0.25">
      <c r="A27" s="76" t="s">
        <v>219</v>
      </c>
      <c r="B27" s="73"/>
      <c r="C27" s="80"/>
      <c r="D27" s="72"/>
      <c r="E27" s="73"/>
      <c r="F27" s="73"/>
      <c r="G27" s="80"/>
      <c r="H27" s="80"/>
      <c r="I27" s="80"/>
      <c r="J27" s="81"/>
    </row>
    <row r="28" spans="1:10" x14ac:dyDescent="0.25">
      <c r="A28" s="75"/>
      <c r="B28" s="33"/>
      <c r="D28" s="55"/>
      <c r="E28" s="33"/>
      <c r="F28" s="33"/>
      <c r="J28" s="53"/>
    </row>
    <row r="29" spans="1:10" x14ac:dyDescent="0.25">
      <c r="J29" s="53"/>
    </row>
    <row r="30" spans="1:10" ht="15.75" x14ac:dyDescent="0.25">
      <c r="A30" s="74" t="s">
        <v>460</v>
      </c>
      <c r="J30" s="53"/>
    </row>
    <row r="31" spans="1:10" x14ac:dyDescent="0.25">
      <c r="J31" s="53"/>
    </row>
    <row r="32" spans="1:10" x14ac:dyDescent="0.25">
      <c r="A32" s="209" t="s">
        <v>229</v>
      </c>
      <c r="B32" s="84"/>
      <c r="C32" s="167"/>
      <c r="D32" s="68"/>
      <c r="E32" s="73"/>
      <c r="F32" s="65"/>
      <c r="G32" s="65"/>
      <c r="H32" s="65"/>
      <c r="I32" s="65"/>
      <c r="J32" s="64"/>
    </row>
    <row r="33" spans="1:10" x14ac:dyDescent="0.25">
      <c r="A33" s="168" t="s">
        <v>259</v>
      </c>
      <c r="B33" s="84"/>
      <c r="C33" s="53" t="s">
        <v>140</v>
      </c>
      <c r="D33" s="68" t="s">
        <v>286</v>
      </c>
      <c r="E33" s="73"/>
      <c r="F33" s="65"/>
      <c r="G33" s="65"/>
      <c r="H33" s="65"/>
      <c r="I33" s="65"/>
      <c r="J33" s="64">
        <v>2</v>
      </c>
    </row>
    <row r="34" spans="1:10" x14ac:dyDescent="0.25">
      <c r="A34" s="84" t="s">
        <v>260</v>
      </c>
      <c r="B34" s="84"/>
      <c r="C34" s="53" t="s">
        <v>140</v>
      </c>
      <c r="D34" s="68" t="s">
        <v>307</v>
      </c>
      <c r="E34" s="73"/>
      <c r="F34" s="65"/>
      <c r="G34" s="65"/>
      <c r="H34" s="65"/>
      <c r="I34" s="65"/>
      <c r="J34" s="64">
        <v>2</v>
      </c>
    </row>
    <row r="35" spans="1:10" x14ac:dyDescent="0.25">
      <c r="A35" s="84" t="s">
        <v>260</v>
      </c>
      <c r="C35" s="53" t="s">
        <v>140</v>
      </c>
      <c r="D35" s="65" t="s">
        <v>306</v>
      </c>
      <c r="E35" s="73"/>
      <c r="F35" s="65"/>
      <c r="G35" s="65"/>
      <c r="H35" s="65"/>
      <c r="I35" s="65"/>
      <c r="J35" s="64">
        <v>2</v>
      </c>
    </row>
    <row r="36" spans="1:10" x14ac:dyDescent="0.25">
      <c r="A36" s="65" t="s">
        <v>354</v>
      </c>
      <c r="B36" s="84"/>
      <c r="C36" s="64" t="s">
        <v>305</v>
      </c>
      <c r="D36" s="68" t="s">
        <v>357</v>
      </c>
      <c r="E36" s="73"/>
      <c r="F36" s="65"/>
      <c r="G36" s="65"/>
      <c r="H36" s="65"/>
      <c r="I36" s="65"/>
      <c r="J36" s="103">
        <v>2</v>
      </c>
    </row>
    <row r="37" spans="1:10" x14ac:dyDescent="0.25">
      <c r="A37" s="65" t="s">
        <v>415</v>
      </c>
      <c r="B37" s="84"/>
      <c r="C37" s="53" t="s">
        <v>140</v>
      </c>
      <c r="D37" s="68" t="s">
        <v>416</v>
      </c>
      <c r="E37" s="73"/>
      <c r="F37" s="65"/>
      <c r="G37" s="65"/>
      <c r="H37" s="65"/>
      <c r="I37" s="65"/>
      <c r="J37" s="103">
        <v>2</v>
      </c>
    </row>
    <row r="38" spans="1:10" x14ac:dyDescent="0.25">
      <c r="A38" s="65" t="s">
        <v>414</v>
      </c>
      <c r="B38" s="80"/>
      <c r="C38" s="64" t="s">
        <v>124</v>
      </c>
      <c r="D38" s="68" t="s">
        <v>413</v>
      </c>
      <c r="E38" s="73"/>
      <c r="F38" s="65"/>
      <c r="G38" s="65"/>
      <c r="H38" s="65"/>
      <c r="I38" s="65"/>
      <c r="J38" s="103">
        <v>2</v>
      </c>
    </row>
    <row r="39" spans="1:10" x14ac:dyDescent="0.25">
      <c r="A39" s="65" t="s">
        <v>435</v>
      </c>
      <c r="B39" s="80"/>
      <c r="C39" s="64" t="s">
        <v>419</v>
      </c>
      <c r="D39" s="68" t="s">
        <v>153</v>
      </c>
      <c r="E39" s="73"/>
      <c r="F39" s="65"/>
      <c r="G39" s="65"/>
      <c r="H39" s="65"/>
      <c r="I39" s="65"/>
      <c r="J39" s="103">
        <v>1</v>
      </c>
    </row>
    <row r="40" spans="1:10" x14ac:dyDescent="0.25">
      <c r="A40" s="65" t="s">
        <v>435</v>
      </c>
      <c r="B40" s="80"/>
      <c r="C40" s="64" t="s">
        <v>419</v>
      </c>
      <c r="D40" s="68" t="s">
        <v>247</v>
      </c>
      <c r="E40" s="73"/>
      <c r="F40" s="65"/>
      <c r="G40" s="65"/>
      <c r="H40" s="65"/>
      <c r="I40" s="65"/>
      <c r="J40" s="103">
        <v>1</v>
      </c>
    </row>
    <row r="41" spans="1:10" x14ac:dyDescent="0.25">
      <c r="A41" s="65" t="s">
        <v>437</v>
      </c>
      <c r="B41" s="80"/>
      <c r="C41" s="64" t="s">
        <v>419</v>
      </c>
      <c r="D41" s="68" t="s">
        <v>438</v>
      </c>
      <c r="E41" s="73"/>
      <c r="F41" s="65"/>
      <c r="G41" s="65"/>
      <c r="H41" s="65"/>
      <c r="I41" s="65"/>
      <c r="J41" s="103">
        <v>1</v>
      </c>
    </row>
    <row r="42" spans="1:10" x14ac:dyDescent="0.25">
      <c r="E42" s="73"/>
      <c r="F42" s="65"/>
      <c r="G42" s="65"/>
      <c r="H42" s="65"/>
      <c r="I42" s="65"/>
      <c r="J42" s="103"/>
    </row>
    <row r="43" spans="1:10" x14ac:dyDescent="0.25">
      <c r="B43" s="84"/>
      <c r="C43" s="64"/>
      <c r="D43" s="172"/>
      <c r="E43" s="73"/>
      <c r="F43" s="65"/>
      <c r="G43" s="65"/>
      <c r="H43" s="65"/>
      <c r="I43" s="65"/>
      <c r="J43" s="82">
        <f>SUM(J33:J42)</f>
        <v>15</v>
      </c>
    </row>
    <row r="44" spans="1:10" x14ac:dyDescent="0.25">
      <c r="A44" s="65"/>
      <c r="B44" s="84"/>
      <c r="C44" s="64"/>
      <c r="D44" s="244"/>
      <c r="E44" s="73"/>
      <c r="F44" s="65"/>
      <c r="G44" s="65"/>
      <c r="H44" s="65"/>
      <c r="I44" s="65"/>
      <c r="J44" s="103"/>
    </row>
    <row r="45" spans="1:10" x14ac:dyDescent="0.25">
      <c r="A45" s="209" t="s">
        <v>227</v>
      </c>
      <c r="B45" s="84"/>
      <c r="C45" s="222"/>
      <c r="D45" s="68"/>
      <c r="E45" s="73"/>
      <c r="F45" s="65"/>
      <c r="G45" s="65"/>
      <c r="H45" s="65"/>
      <c r="I45" s="65"/>
      <c r="J45" s="64"/>
    </row>
    <row r="46" spans="1:10" x14ac:dyDescent="0.25">
      <c r="A46" s="84" t="s">
        <v>308</v>
      </c>
      <c r="B46" s="84"/>
      <c r="C46" s="64" t="s">
        <v>305</v>
      </c>
      <c r="D46" s="68" t="s">
        <v>309</v>
      </c>
      <c r="E46" s="73"/>
      <c r="F46" s="65"/>
      <c r="G46" s="65"/>
      <c r="H46" s="65"/>
      <c r="I46" s="65"/>
      <c r="J46" s="64">
        <v>2</v>
      </c>
    </row>
    <row r="47" spans="1:10" x14ac:dyDescent="0.25">
      <c r="A47" s="84" t="s">
        <v>361</v>
      </c>
      <c r="B47" s="84"/>
      <c r="C47" s="53" t="s">
        <v>140</v>
      </c>
      <c r="D47" s="68" t="s">
        <v>362</v>
      </c>
      <c r="E47" s="73"/>
      <c r="F47" s="65"/>
      <c r="G47" s="65"/>
      <c r="H47" s="65"/>
      <c r="I47" s="65"/>
      <c r="J47" s="64">
        <v>1</v>
      </c>
    </row>
    <row r="48" spans="1:10" x14ac:dyDescent="0.25">
      <c r="A48" s="245" t="s">
        <v>457</v>
      </c>
      <c r="B48" s="84"/>
      <c r="C48" s="64" t="s">
        <v>124</v>
      </c>
      <c r="D48" s="68" t="s">
        <v>465</v>
      </c>
      <c r="E48" s="73"/>
      <c r="F48" s="65"/>
      <c r="G48" s="65"/>
      <c r="H48" s="65"/>
      <c r="I48" s="65"/>
      <c r="J48" s="64">
        <v>1</v>
      </c>
    </row>
    <row r="49" spans="1:10" x14ac:dyDescent="0.25">
      <c r="A49" s="65" t="s">
        <v>437</v>
      </c>
      <c r="B49" s="84"/>
      <c r="C49" s="64" t="s">
        <v>419</v>
      </c>
      <c r="D49" s="65" t="s">
        <v>159</v>
      </c>
      <c r="E49" s="68"/>
      <c r="F49" s="65"/>
      <c r="G49" s="65"/>
      <c r="H49" s="65"/>
      <c r="I49" s="65"/>
      <c r="J49" s="64">
        <v>1</v>
      </c>
    </row>
    <row r="50" spans="1:10" x14ac:dyDescent="0.25">
      <c r="A50" s="65" t="s">
        <v>434</v>
      </c>
      <c r="B50" s="80"/>
      <c r="C50" s="64" t="s">
        <v>419</v>
      </c>
      <c r="D50" s="68" t="s">
        <v>157</v>
      </c>
      <c r="E50" s="68"/>
      <c r="F50" s="65"/>
      <c r="G50" s="65"/>
      <c r="H50" s="65"/>
      <c r="I50" s="65"/>
      <c r="J50" s="64">
        <v>1</v>
      </c>
    </row>
    <row r="51" spans="1:10" x14ac:dyDescent="0.25">
      <c r="A51" s="64"/>
      <c r="B51" s="65"/>
      <c r="C51" s="65"/>
      <c r="D51" s="65"/>
      <c r="E51" s="65"/>
      <c r="F51" s="65"/>
      <c r="G51" s="65"/>
      <c r="H51" s="65"/>
      <c r="I51" s="65"/>
      <c r="J51" s="82">
        <f>SUM(J45:J50)</f>
        <v>6</v>
      </c>
    </row>
    <row r="52" spans="1:10" ht="15.75" x14ac:dyDescent="0.25">
      <c r="A52" s="74" t="s">
        <v>166</v>
      </c>
      <c r="J52" s="53"/>
    </row>
    <row r="53" spans="1:10" x14ac:dyDescent="0.25">
      <c r="A53" s="53"/>
      <c r="J53" s="53"/>
    </row>
    <row r="54" spans="1:10" ht="15.75" x14ac:dyDescent="0.25">
      <c r="A54" s="74" t="s">
        <v>167</v>
      </c>
      <c r="J54" s="53"/>
    </row>
    <row r="55" spans="1:10" ht="15.75" x14ac:dyDescent="0.25">
      <c r="A55" s="74"/>
      <c r="J55" s="53"/>
    </row>
    <row r="56" spans="1:10" x14ac:dyDescent="0.25">
      <c r="A56" s="65" t="s">
        <v>417</v>
      </c>
      <c r="B56" s="64" t="s">
        <v>397</v>
      </c>
      <c r="C56" s="242" t="s">
        <v>374</v>
      </c>
      <c r="D56" s="68" t="s">
        <v>318</v>
      </c>
      <c r="E56" s="73"/>
      <c r="F56" s="80"/>
      <c r="G56" s="80"/>
      <c r="H56" s="80"/>
      <c r="I56" s="80"/>
      <c r="J56" s="64">
        <v>2</v>
      </c>
    </row>
    <row r="57" spans="1:10" x14ac:dyDescent="0.25">
      <c r="A57" s="72"/>
      <c r="B57" s="84"/>
      <c r="C57" s="80"/>
      <c r="D57" s="80"/>
      <c r="E57" s="80"/>
      <c r="F57" s="80"/>
      <c r="G57" s="80"/>
      <c r="H57" s="80"/>
      <c r="I57" s="80"/>
      <c r="J57" s="82">
        <f>SUM(J56:J56)</f>
        <v>2</v>
      </c>
    </row>
    <row r="58" spans="1:10" ht="15.75" x14ac:dyDescent="0.25">
      <c r="A58" s="74" t="s">
        <v>168</v>
      </c>
      <c r="J58" s="53"/>
    </row>
    <row r="59" spans="1:10" x14ac:dyDescent="0.25">
      <c r="J59" s="53"/>
    </row>
    <row r="60" spans="1:10" x14ac:dyDescent="0.25">
      <c r="A60" s="72" t="s">
        <v>236</v>
      </c>
      <c r="B60" s="185" t="s">
        <v>235</v>
      </c>
      <c r="C60" s="226" t="s">
        <v>339</v>
      </c>
      <c r="D60" s="84" t="s">
        <v>340</v>
      </c>
      <c r="E60" s="73"/>
      <c r="F60" s="80"/>
      <c r="G60" s="80"/>
      <c r="J60" s="53"/>
    </row>
    <row r="61" spans="1:10" x14ac:dyDescent="0.25">
      <c r="A61" s="176" t="s">
        <v>237</v>
      </c>
      <c r="B61" s="185" t="s">
        <v>312</v>
      </c>
      <c r="C61" s="223" t="s">
        <v>338</v>
      </c>
      <c r="D61" s="68" t="s">
        <v>341</v>
      </c>
      <c r="E61" s="73"/>
      <c r="F61" s="80"/>
      <c r="G61" s="80"/>
      <c r="J61" s="53">
        <v>4</v>
      </c>
    </row>
    <row r="62" spans="1:10" x14ac:dyDescent="0.25">
      <c r="A62" s="176" t="s">
        <v>238</v>
      </c>
      <c r="B62" s="234" t="s">
        <v>124</v>
      </c>
      <c r="C62" s="234" t="s">
        <v>387</v>
      </c>
      <c r="D62" s="68" t="s">
        <v>390</v>
      </c>
      <c r="E62" s="73"/>
      <c r="F62" s="80"/>
      <c r="G62" s="80"/>
      <c r="J62" s="53"/>
    </row>
    <row r="63" spans="1:10" x14ac:dyDescent="0.25">
      <c r="A63" s="176" t="s">
        <v>238</v>
      </c>
      <c r="B63" s="234" t="s">
        <v>124</v>
      </c>
      <c r="C63" s="234" t="s">
        <v>388</v>
      </c>
      <c r="D63" s="68" t="s">
        <v>391</v>
      </c>
      <c r="E63" s="73"/>
      <c r="F63" s="80"/>
      <c r="G63" s="80"/>
      <c r="J63" s="53"/>
    </row>
    <row r="64" spans="1:10" x14ac:dyDescent="0.25">
      <c r="A64" s="176" t="s">
        <v>239</v>
      </c>
      <c r="B64" s="53" t="s">
        <v>140</v>
      </c>
      <c r="C64" s="177" t="s">
        <v>389</v>
      </c>
      <c r="D64" s="68" t="s">
        <v>439</v>
      </c>
      <c r="J64" s="53"/>
    </row>
    <row r="65" spans="1:10" x14ac:dyDescent="0.25">
      <c r="A65" s="176"/>
      <c r="J65" s="63">
        <f>SUM(J60:J64)</f>
        <v>4</v>
      </c>
    </row>
    <row r="66" spans="1:10" ht="15.75" x14ac:dyDescent="0.25">
      <c r="A66" s="74" t="s">
        <v>169</v>
      </c>
      <c r="J66" s="53"/>
    </row>
    <row r="67" spans="1:10" ht="15.75" x14ac:dyDescent="0.25">
      <c r="A67" s="74"/>
      <c r="J67" s="53"/>
    </row>
    <row r="68" spans="1:10" x14ac:dyDescent="0.25">
      <c r="A68" s="173" t="s">
        <v>231</v>
      </c>
      <c r="J68" s="53"/>
    </row>
    <row r="69" spans="1:10" x14ac:dyDescent="0.25">
      <c r="A69" s="73"/>
      <c r="B69" s="64"/>
      <c r="C69" s="64"/>
      <c r="D69" s="65"/>
      <c r="J69" s="64"/>
    </row>
    <row r="70" spans="1:10" ht="15.75" x14ac:dyDescent="0.25">
      <c r="A70" s="74"/>
      <c r="J70" s="82">
        <f>SUM(J69:J69)</f>
        <v>0</v>
      </c>
    </row>
    <row r="71" spans="1:10" x14ac:dyDescent="0.25">
      <c r="A71" s="76" t="s">
        <v>170</v>
      </c>
      <c r="J71" s="53"/>
    </row>
    <row r="72" spans="1:10" x14ac:dyDescent="0.25">
      <c r="A72" s="76"/>
      <c r="J72" s="53"/>
    </row>
    <row r="73" spans="1:10" x14ac:dyDescent="0.25">
      <c r="A73" s="76" t="s">
        <v>171</v>
      </c>
      <c r="J73" s="53"/>
    </row>
    <row r="74" spans="1:10" x14ac:dyDescent="0.25">
      <c r="A74" s="76"/>
      <c r="B74" s="76" t="s">
        <v>172</v>
      </c>
      <c r="J74" s="53"/>
    </row>
    <row r="75" spans="1:10" x14ac:dyDescent="0.25">
      <c r="A75" s="33"/>
      <c r="B75" s="33"/>
      <c r="C75" s="33"/>
      <c r="E75" s="33"/>
      <c r="F75" s="33"/>
      <c r="G75" s="33"/>
      <c r="J75" s="53"/>
    </row>
    <row r="76" spans="1:10" x14ac:dyDescent="0.25">
      <c r="B76" s="77" t="s">
        <v>173</v>
      </c>
      <c r="C76" s="33"/>
      <c r="E76" s="33"/>
      <c r="F76" s="33"/>
      <c r="G76" s="33"/>
      <c r="J76" s="53"/>
    </row>
    <row r="77" spans="1:10" x14ac:dyDescent="0.25">
      <c r="A77" s="184"/>
      <c r="B77" s="183"/>
      <c r="C77" s="186"/>
      <c r="D77" s="68"/>
      <c r="E77" s="33"/>
      <c r="F77" s="33"/>
      <c r="G77" s="33"/>
      <c r="J77" s="53"/>
    </row>
    <row r="78" spans="1:10" x14ac:dyDescent="0.25">
      <c r="A78" s="65" t="s">
        <v>366</v>
      </c>
      <c r="B78" s="233" t="s">
        <v>124</v>
      </c>
      <c r="C78" s="189" t="s">
        <v>365</v>
      </c>
      <c r="D78" s="68" t="s">
        <v>162</v>
      </c>
      <c r="E78" s="73"/>
      <c r="F78" s="73"/>
      <c r="G78" s="73"/>
      <c r="H78" s="80"/>
      <c r="I78" s="80"/>
      <c r="J78" s="64">
        <v>1</v>
      </c>
    </row>
    <row r="79" spans="1:10" x14ac:dyDescent="0.25">
      <c r="A79" s="207" t="s">
        <v>457</v>
      </c>
      <c r="B79" s="246" t="s">
        <v>124</v>
      </c>
      <c r="C79" s="206" t="s">
        <v>458</v>
      </c>
      <c r="D79" s="68" t="s">
        <v>459</v>
      </c>
      <c r="E79" s="73"/>
      <c r="F79" s="73"/>
      <c r="G79" s="73"/>
      <c r="H79" s="80"/>
      <c r="I79" s="80"/>
      <c r="J79" s="64">
        <v>1</v>
      </c>
    </row>
    <row r="80" spans="1:10" x14ac:dyDescent="0.25">
      <c r="A80" s="80"/>
      <c r="B80" s="80"/>
      <c r="C80" s="80"/>
      <c r="D80" s="80"/>
      <c r="E80" s="80"/>
      <c r="F80" s="80"/>
      <c r="G80" s="80"/>
      <c r="H80" s="80"/>
      <c r="I80" s="80"/>
      <c r="J80" s="82">
        <f>SUM(J75:J79)</f>
        <v>2</v>
      </c>
    </row>
    <row r="81" spans="1:10" x14ac:dyDescent="0.25">
      <c r="A81" s="80"/>
      <c r="B81" s="80"/>
      <c r="C81" s="80"/>
      <c r="D81" s="80"/>
      <c r="E81" s="80"/>
      <c r="F81" s="80"/>
      <c r="G81" s="80"/>
      <c r="H81" s="80"/>
      <c r="I81" s="80"/>
      <c r="J81" s="103"/>
    </row>
    <row r="82" spans="1:10" x14ac:dyDescent="0.25">
      <c r="A82" s="76" t="s">
        <v>252</v>
      </c>
    </row>
    <row r="83" spans="1:10" x14ac:dyDescent="0.25">
      <c r="A83" s="76"/>
      <c r="I83" s="64" t="s">
        <v>179</v>
      </c>
      <c r="J83" s="64">
        <f>J14+J17+J23+J26+J43+J51+J57+J65+J70+J80</f>
        <v>42</v>
      </c>
    </row>
    <row r="84" spans="1:10" x14ac:dyDescent="0.25">
      <c r="B84" s="257" t="s">
        <v>175</v>
      </c>
      <c r="C84" s="257"/>
      <c r="E84" s="258" t="s">
        <v>176</v>
      </c>
      <c r="F84" s="258"/>
    </row>
    <row r="85" spans="1:10" x14ac:dyDescent="0.25">
      <c r="B85" s="53"/>
      <c r="C85" s="33"/>
      <c r="E85" s="53"/>
      <c r="F85" s="33"/>
    </row>
    <row r="86" spans="1:10" x14ac:dyDescent="0.25">
      <c r="B86" s="53"/>
      <c r="C86" s="33"/>
      <c r="E86" s="78"/>
      <c r="F86" s="33"/>
    </row>
    <row r="87" spans="1:10" x14ac:dyDescent="0.25">
      <c r="A87" s="76" t="s">
        <v>178</v>
      </c>
      <c r="B87" s="53"/>
      <c r="C87" s="33"/>
      <c r="E87" s="79"/>
    </row>
    <row r="89" spans="1:10" x14ac:dyDescent="0.25">
      <c r="B89" s="260"/>
      <c r="C89" s="260"/>
      <c r="D89" s="64"/>
      <c r="E89" s="65"/>
      <c r="F89" s="53"/>
    </row>
    <row r="90" spans="1:10" x14ac:dyDescent="0.25">
      <c r="B90" s="260"/>
      <c r="C90" s="260"/>
      <c r="D90" s="64"/>
      <c r="E90" s="65"/>
      <c r="F90" s="53"/>
    </row>
    <row r="91" spans="1:10" x14ac:dyDescent="0.25">
      <c r="B91" s="260"/>
      <c r="C91" s="260"/>
      <c r="D91" s="64"/>
      <c r="E91" s="65"/>
    </row>
    <row r="92" spans="1:10" x14ac:dyDescent="0.25">
      <c r="B92" s="260"/>
      <c r="C92" s="260"/>
      <c r="D92" s="64"/>
      <c r="E92" s="65"/>
    </row>
    <row r="93" spans="1:10" x14ac:dyDescent="0.25">
      <c r="B93" s="260"/>
      <c r="C93" s="260"/>
      <c r="D93" s="64"/>
    </row>
    <row r="94" spans="1:10" x14ac:dyDescent="0.25">
      <c r="B94" s="260"/>
      <c r="C94" s="260"/>
      <c r="D94" s="64"/>
    </row>
  </sheetData>
  <mergeCells count="10">
    <mergeCell ref="B91:C91"/>
    <mergeCell ref="B92:C92"/>
    <mergeCell ref="B93:C93"/>
    <mergeCell ref="B94:C94"/>
    <mergeCell ref="B90:C90"/>
    <mergeCell ref="A2:I2"/>
    <mergeCell ref="B84:C84"/>
    <mergeCell ref="E84:F84"/>
    <mergeCell ref="A25:B25"/>
    <mergeCell ref="B89:C8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topLeftCell="A5" workbookViewId="0">
      <selection activeCell="L13" sqref="L13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54" t="s">
        <v>274</v>
      </c>
      <c r="C2" s="255"/>
      <c r="D2" s="255"/>
      <c r="E2" s="255"/>
      <c r="F2" s="255"/>
      <c r="G2" s="255"/>
      <c r="H2" s="255"/>
      <c r="I2" s="255"/>
      <c r="J2" s="255"/>
    </row>
    <row r="4" spans="2:10" x14ac:dyDescent="0.25">
      <c r="C4" s="87" t="s">
        <v>180</v>
      </c>
      <c r="D4" s="63" t="s">
        <v>142</v>
      </c>
      <c r="E4" s="63" t="s">
        <v>143</v>
      </c>
      <c r="F4" s="63" t="s">
        <v>181</v>
      </c>
      <c r="G4" s="63" t="s">
        <v>182</v>
      </c>
      <c r="H4" s="63" t="s">
        <v>228</v>
      </c>
      <c r="I4" s="63" t="s">
        <v>183</v>
      </c>
      <c r="J4" s="3" t="s">
        <v>12</v>
      </c>
    </row>
    <row r="5" spans="2:10" x14ac:dyDescent="0.25">
      <c r="C5" s="88" t="s">
        <v>184</v>
      </c>
      <c r="D5" s="89"/>
      <c r="E5" s="89"/>
      <c r="F5" s="89" t="s">
        <v>185</v>
      </c>
      <c r="G5" s="89" t="s">
        <v>186</v>
      </c>
      <c r="H5" s="89"/>
      <c r="I5" s="89" t="s">
        <v>187</v>
      </c>
      <c r="J5" s="11" t="s">
        <v>188</v>
      </c>
    </row>
    <row r="7" spans="2:10" x14ac:dyDescent="0.25">
      <c r="B7" s="73" t="s">
        <v>248</v>
      </c>
      <c r="C7" s="80"/>
      <c r="D7" s="80"/>
      <c r="E7" s="80"/>
      <c r="F7" s="80"/>
      <c r="G7" s="80"/>
      <c r="H7" s="80"/>
    </row>
    <row r="8" spans="2:10" x14ac:dyDescent="0.25">
      <c r="C8" s="95"/>
      <c r="D8" s="169"/>
      <c r="E8" s="94"/>
      <c r="F8" s="170"/>
      <c r="G8" s="93"/>
      <c r="H8" s="174"/>
      <c r="I8" s="92"/>
      <c r="J8" s="90"/>
    </row>
    <row r="9" spans="2:10" x14ac:dyDescent="0.25">
      <c r="C9" s="91"/>
      <c r="D9" s="91"/>
      <c r="E9" s="91"/>
      <c r="F9" s="91"/>
      <c r="G9" s="91"/>
      <c r="H9" s="187"/>
    </row>
    <row r="10" spans="2:10" x14ac:dyDescent="0.25">
      <c r="B10" s="73" t="s">
        <v>160</v>
      </c>
      <c r="C10" s="91"/>
      <c r="D10" s="169">
        <v>2</v>
      </c>
      <c r="E10" s="94">
        <v>1</v>
      </c>
      <c r="F10" s="170">
        <v>1</v>
      </c>
      <c r="G10" s="91"/>
      <c r="H10" s="187"/>
      <c r="I10" s="92">
        <v>1</v>
      </c>
      <c r="J10" s="90">
        <f t="shared" ref="J10:J28" si="0">C10+D10+E10+F10+G10+H10+I10</f>
        <v>5</v>
      </c>
    </row>
    <row r="11" spans="2:10" x14ac:dyDescent="0.25">
      <c r="B11" s="73" t="s">
        <v>162</v>
      </c>
      <c r="C11" s="95">
        <v>1</v>
      </c>
      <c r="D11" s="169">
        <v>2</v>
      </c>
      <c r="E11" s="91"/>
      <c r="F11" s="91"/>
      <c r="G11" s="91"/>
      <c r="H11" s="91"/>
      <c r="I11" s="92">
        <v>1</v>
      </c>
      <c r="J11" s="90">
        <f t="shared" si="0"/>
        <v>4</v>
      </c>
    </row>
    <row r="12" spans="2:10" x14ac:dyDescent="0.25">
      <c r="B12" s="73" t="s">
        <v>149</v>
      </c>
      <c r="C12" s="95">
        <v>2</v>
      </c>
      <c r="D12" s="91"/>
      <c r="E12" s="91"/>
      <c r="F12" s="91"/>
      <c r="G12" s="93">
        <v>1</v>
      </c>
      <c r="H12" s="91"/>
      <c r="I12" s="91"/>
      <c r="J12" s="90">
        <f t="shared" si="0"/>
        <v>3</v>
      </c>
    </row>
    <row r="13" spans="2:10" x14ac:dyDescent="0.25">
      <c r="B13" s="73" t="s">
        <v>261</v>
      </c>
      <c r="C13" s="95">
        <v>1</v>
      </c>
      <c r="D13" s="169">
        <v>1</v>
      </c>
      <c r="E13" s="91"/>
      <c r="F13" s="170">
        <v>1</v>
      </c>
      <c r="G13" s="91"/>
      <c r="H13" s="91"/>
      <c r="I13" s="91"/>
      <c r="J13" s="90">
        <f t="shared" si="0"/>
        <v>3</v>
      </c>
    </row>
    <row r="14" spans="2:10" x14ac:dyDescent="0.25">
      <c r="B14" s="73" t="s">
        <v>159</v>
      </c>
      <c r="C14" s="95">
        <v>1</v>
      </c>
      <c r="D14" s="169">
        <v>1</v>
      </c>
      <c r="E14" s="94">
        <v>1</v>
      </c>
      <c r="F14" s="91"/>
      <c r="G14" s="91"/>
      <c r="H14" s="91"/>
      <c r="I14" s="91"/>
      <c r="J14" s="90">
        <f t="shared" si="0"/>
        <v>3</v>
      </c>
    </row>
    <row r="15" spans="2:10" x14ac:dyDescent="0.25">
      <c r="B15" s="73" t="s">
        <v>192</v>
      </c>
      <c r="C15" s="95">
        <v>1</v>
      </c>
      <c r="D15" s="169">
        <v>1</v>
      </c>
      <c r="E15" s="94">
        <v>1</v>
      </c>
      <c r="F15" s="91"/>
      <c r="G15" s="91"/>
      <c r="H15" s="91"/>
      <c r="I15" s="91"/>
      <c r="J15" s="90">
        <f t="shared" si="0"/>
        <v>3</v>
      </c>
    </row>
    <row r="16" spans="2:10" x14ac:dyDescent="0.25">
      <c r="B16" s="73" t="s">
        <v>165</v>
      </c>
      <c r="C16" s="95">
        <v>1</v>
      </c>
      <c r="D16" s="169">
        <v>2</v>
      </c>
      <c r="E16" s="91"/>
      <c r="F16" s="91"/>
      <c r="G16" s="91"/>
      <c r="H16" s="91"/>
      <c r="I16" s="91"/>
      <c r="J16" s="90">
        <f t="shared" si="0"/>
        <v>3</v>
      </c>
    </row>
    <row r="17" spans="1:10" x14ac:dyDescent="0.25">
      <c r="B17" s="73" t="s">
        <v>253</v>
      </c>
      <c r="C17" s="95">
        <v>1</v>
      </c>
      <c r="D17" s="91"/>
      <c r="E17" s="91"/>
      <c r="F17" s="91"/>
      <c r="G17" s="93">
        <v>1</v>
      </c>
      <c r="H17" s="91"/>
      <c r="I17" s="91"/>
      <c r="J17" s="90">
        <f t="shared" si="0"/>
        <v>2</v>
      </c>
    </row>
    <row r="18" spans="1:10" x14ac:dyDescent="0.25">
      <c r="B18" s="73" t="s">
        <v>163</v>
      </c>
      <c r="C18" s="95">
        <v>1</v>
      </c>
      <c r="D18" s="169">
        <v>1</v>
      </c>
      <c r="E18" s="91"/>
      <c r="F18" s="91"/>
      <c r="G18" s="91"/>
      <c r="H18" s="91"/>
      <c r="I18" s="91"/>
      <c r="J18" s="90">
        <f t="shared" si="0"/>
        <v>2</v>
      </c>
    </row>
    <row r="19" spans="1:10" x14ac:dyDescent="0.25">
      <c r="B19" s="73" t="s">
        <v>153</v>
      </c>
      <c r="C19" s="95">
        <v>1</v>
      </c>
      <c r="D19" s="169">
        <v>1</v>
      </c>
      <c r="E19" s="91"/>
      <c r="F19" s="91"/>
      <c r="G19" s="91"/>
      <c r="H19" s="91"/>
      <c r="I19" s="91"/>
      <c r="J19" s="90">
        <f t="shared" si="0"/>
        <v>2</v>
      </c>
    </row>
    <row r="20" spans="1:10" x14ac:dyDescent="0.25">
      <c r="B20" s="73" t="s">
        <v>194</v>
      </c>
      <c r="C20" s="95">
        <v>1</v>
      </c>
      <c r="D20" s="91"/>
      <c r="E20" s="94">
        <v>1</v>
      </c>
      <c r="F20" s="91"/>
      <c r="G20" s="91"/>
      <c r="H20" s="91"/>
      <c r="I20" s="91"/>
      <c r="J20" s="90">
        <f t="shared" si="0"/>
        <v>2</v>
      </c>
    </row>
    <row r="21" spans="1:10" x14ac:dyDescent="0.25">
      <c r="B21" s="73" t="s">
        <v>151</v>
      </c>
      <c r="C21" s="91"/>
      <c r="D21" s="169">
        <v>1</v>
      </c>
      <c r="E21" s="91"/>
      <c r="F21" s="170">
        <v>1</v>
      </c>
      <c r="G21" s="91"/>
      <c r="H21" s="187"/>
      <c r="I21" s="91"/>
      <c r="J21" s="90">
        <f t="shared" si="0"/>
        <v>2</v>
      </c>
    </row>
    <row r="22" spans="1:10" x14ac:dyDescent="0.25">
      <c r="B22" s="65" t="s">
        <v>156</v>
      </c>
      <c r="C22" s="91"/>
      <c r="D22" s="169">
        <v>2</v>
      </c>
      <c r="E22" s="91"/>
      <c r="F22" s="91"/>
      <c r="G22" s="91"/>
      <c r="H22" s="91"/>
      <c r="I22" s="91"/>
      <c r="J22" s="90">
        <f t="shared" si="0"/>
        <v>2</v>
      </c>
    </row>
    <row r="23" spans="1:10" x14ac:dyDescent="0.25">
      <c r="B23" s="73" t="s">
        <v>195</v>
      </c>
      <c r="C23" s="95">
        <v>1</v>
      </c>
      <c r="D23" s="91"/>
      <c r="E23" s="91"/>
      <c r="F23" s="91"/>
      <c r="G23" s="91"/>
      <c r="H23" s="91"/>
      <c r="I23" s="91"/>
      <c r="J23" s="90">
        <f t="shared" si="0"/>
        <v>1</v>
      </c>
    </row>
    <row r="24" spans="1:10" x14ac:dyDescent="0.25">
      <c r="B24" s="73" t="s">
        <v>177</v>
      </c>
      <c r="C24" s="95">
        <v>1</v>
      </c>
      <c r="D24" s="91"/>
      <c r="E24" s="91"/>
      <c r="F24" s="91"/>
      <c r="G24" s="91"/>
      <c r="H24" s="91"/>
      <c r="I24" s="91"/>
      <c r="J24" s="90">
        <f t="shared" si="0"/>
        <v>1</v>
      </c>
    </row>
    <row r="25" spans="1:10" x14ac:dyDescent="0.25">
      <c r="B25" s="73" t="s">
        <v>158</v>
      </c>
      <c r="C25" s="95">
        <v>1</v>
      </c>
      <c r="D25" s="91"/>
      <c r="E25" s="91"/>
      <c r="F25" s="91"/>
      <c r="G25" s="91"/>
      <c r="H25" s="91"/>
      <c r="I25" s="91"/>
      <c r="J25" s="90">
        <f t="shared" si="0"/>
        <v>1</v>
      </c>
    </row>
    <row r="26" spans="1:10" x14ac:dyDescent="0.25">
      <c r="B26" s="73" t="s">
        <v>247</v>
      </c>
      <c r="C26" s="91"/>
      <c r="D26" s="169">
        <v>1</v>
      </c>
      <c r="E26" s="91"/>
      <c r="F26" s="91"/>
      <c r="G26" s="91"/>
      <c r="H26" s="91"/>
      <c r="I26" s="91"/>
      <c r="J26" s="90">
        <f t="shared" si="0"/>
        <v>1</v>
      </c>
    </row>
    <row r="27" spans="1:10" x14ac:dyDescent="0.25">
      <c r="B27" s="73" t="s">
        <v>164</v>
      </c>
      <c r="C27" s="91"/>
      <c r="D27" s="91"/>
      <c r="E27" s="94">
        <v>1</v>
      </c>
      <c r="F27" s="91"/>
      <c r="G27" s="91"/>
      <c r="H27" s="91"/>
      <c r="I27" s="91"/>
      <c r="J27" s="90">
        <f t="shared" si="0"/>
        <v>1</v>
      </c>
    </row>
    <row r="28" spans="1:10" x14ac:dyDescent="0.25">
      <c r="B28" s="73" t="s">
        <v>157</v>
      </c>
      <c r="C28" s="91"/>
      <c r="D28" s="91"/>
      <c r="E28" s="94">
        <v>1</v>
      </c>
      <c r="F28" s="91"/>
      <c r="G28" s="91"/>
      <c r="H28" s="91"/>
      <c r="I28" s="91"/>
      <c r="J28" s="90">
        <f t="shared" si="0"/>
        <v>1</v>
      </c>
    </row>
    <row r="29" spans="1:10" x14ac:dyDescent="0.25">
      <c r="B29" s="73"/>
      <c r="C29" s="91"/>
      <c r="D29" s="91"/>
      <c r="E29" s="91"/>
      <c r="F29" s="91"/>
      <c r="G29" s="91"/>
      <c r="H29" s="91"/>
      <c r="I29" s="64"/>
      <c r="J29" s="187"/>
    </row>
    <row r="30" spans="1:10" x14ac:dyDescent="0.25">
      <c r="A30" t="s">
        <v>12</v>
      </c>
      <c r="B30" s="64">
        <f>COUNTA(B10:B28)</f>
        <v>19</v>
      </c>
      <c r="C30" s="64">
        <f>SUM(C10:C28)</f>
        <v>14</v>
      </c>
      <c r="D30" s="64">
        <f t="shared" ref="D30:G30" si="1">SUM(D10:D28)</f>
        <v>15</v>
      </c>
      <c r="E30" s="64">
        <f t="shared" si="1"/>
        <v>6</v>
      </c>
      <c r="F30" s="64">
        <f t="shared" si="1"/>
        <v>3</v>
      </c>
      <c r="G30" s="64">
        <f t="shared" si="1"/>
        <v>2</v>
      </c>
      <c r="H30" s="64"/>
      <c r="I30" s="64">
        <f>SUM(I10:I28)</f>
        <v>2</v>
      </c>
      <c r="J30" s="64">
        <f>SUM(J10:J28)</f>
        <v>42</v>
      </c>
    </row>
    <row r="31" spans="1:10" x14ac:dyDescent="0.25">
      <c r="B31" s="73"/>
      <c r="C31" s="64"/>
      <c r="D31" s="91"/>
      <c r="E31" s="91"/>
      <c r="F31" s="64"/>
      <c r="G31" s="64"/>
      <c r="H31" s="64"/>
      <c r="I31" s="64"/>
      <c r="J31" s="64"/>
    </row>
    <row r="32" spans="1:10" x14ac:dyDescent="0.25">
      <c r="B32" s="73" t="s">
        <v>201</v>
      </c>
      <c r="C32" s="64"/>
      <c r="D32" s="91"/>
      <c r="E32" s="91"/>
      <c r="F32" s="64"/>
      <c r="G32" s="64"/>
      <c r="H32" s="64"/>
      <c r="I32" s="64"/>
      <c r="J32" s="64"/>
    </row>
    <row r="33" spans="2:10" x14ac:dyDescent="0.25">
      <c r="B33" s="65" t="s">
        <v>197</v>
      </c>
      <c r="C33" s="64"/>
      <c r="D33" s="91"/>
      <c r="E33" s="91"/>
      <c r="F33" s="64"/>
      <c r="G33" s="64"/>
      <c r="H33" s="64"/>
      <c r="I33" s="64"/>
      <c r="J33" s="64"/>
    </row>
    <row r="34" spans="2:10" x14ac:dyDescent="0.25">
      <c r="B34" s="65" t="s">
        <v>203</v>
      </c>
      <c r="C34" s="64"/>
      <c r="D34" s="91"/>
      <c r="E34" s="91"/>
      <c r="F34" s="64"/>
      <c r="G34" s="64"/>
      <c r="H34" s="64"/>
      <c r="I34" s="64"/>
      <c r="J34" s="64"/>
    </row>
    <row r="35" spans="2:10" x14ac:dyDescent="0.25">
      <c r="B35" s="65" t="s">
        <v>202</v>
      </c>
      <c r="C35" s="64"/>
      <c r="D35" s="91"/>
      <c r="E35" s="91"/>
      <c r="F35" s="64"/>
      <c r="G35" s="64"/>
      <c r="H35" s="64"/>
      <c r="I35" s="64"/>
      <c r="J35" s="64"/>
    </row>
    <row r="36" spans="2:10" x14ac:dyDescent="0.25">
      <c r="B36" s="65" t="s">
        <v>262</v>
      </c>
      <c r="C36" s="64"/>
      <c r="D36" s="91"/>
      <c r="E36" s="91"/>
      <c r="F36" s="64"/>
      <c r="G36" s="64"/>
      <c r="H36" s="64"/>
      <c r="I36" s="64"/>
      <c r="J36" s="64"/>
    </row>
    <row r="37" spans="2:10" x14ac:dyDescent="0.25">
      <c r="B37" s="65" t="s">
        <v>198</v>
      </c>
      <c r="C37" s="64"/>
      <c r="D37" s="91"/>
      <c r="E37" s="91"/>
      <c r="F37" s="64"/>
      <c r="G37" s="64"/>
      <c r="H37" s="64"/>
      <c r="I37" s="64"/>
      <c r="J37" s="64"/>
    </row>
    <row r="38" spans="2:10" x14ac:dyDescent="0.25">
      <c r="B38" s="73" t="s">
        <v>174</v>
      </c>
      <c r="C38" s="64"/>
      <c r="D38" s="91"/>
      <c r="E38" s="91"/>
      <c r="F38" s="64"/>
      <c r="G38" s="64"/>
      <c r="H38" s="64"/>
      <c r="I38" s="64"/>
      <c r="J38" s="64"/>
    </row>
    <row r="39" spans="2:10" x14ac:dyDescent="0.25">
      <c r="B39" s="65" t="s">
        <v>196</v>
      </c>
      <c r="C39" s="64"/>
      <c r="D39" s="91"/>
      <c r="E39" s="91"/>
      <c r="F39" s="64"/>
      <c r="G39" s="64"/>
      <c r="H39" s="64"/>
      <c r="I39" s="64"/>
      <c r="J39" s="64"/>
    </row>
    <row r="40" spans="2:10" x14ac:dyDescent="0.25">
      <c r="B40" s="73" t="s">
        <v>190</v>
      </c>
      <c r="C40" s="64"/>
      <c r="D40" s="91"/>
      <c r="E40" s="91"/>
      <c r="F40" s="64"/>
      <c r="G40" s="64"/>
      <c r="H40" s="64"/>
      <c r="I40" s="64"/>
      <c r="J40" s="64"/>
    </row>
    <row r="41" spans="2:10" x14ac:dyDescent="0.25">
      <c r="B41" s="73" t="s">
        <v>189</v>
      </c>
      <c r="C41" s="64"/>
      <c r="D41" s="91"/>
      <c r="E41" s="91"/>
      <c r="F41" s="64"/>
      <c r="G41" s="64"/>
      <c r="H41" s="64"/>
      <c r="I41" s="64"/>
      <c r="J41" s="64"/>
    </row>
    <row r="42" spans="2:10" x14ac:dyDescent="0.25">
      <c r="B42" s="65" t="s">
        <v>245</v>
      </c>
      <c r="C42" s="64"/>
      <c r="D42" s="91"/>
      <c r="E42" s="91"/>
      <c r="F42" s="64"/>
      <c r="G42" s="64"/>
      <c r="H42" s="64"/>
      <c r="I42" s="64"/>
      <c r="J42" s="64"/>
    </row>
    <row r="43" spans="2:10" x14ac:dyDescent="0.25">
      <c r="B43" s="65" t="s">
        <v>258</v>
      </c>
      <c r="C43" s="64"/>
      <c r="D43" s="91"/>
      <c r="E43" s="91"/>
      <c r="F43" s="64"/>
      <c r="G43" s="64"/>
      <c r="H43" s="64"/>
      <c r="I43" s="64"/>
      <c r="J43" s="64"/>
    </row>
    <row r="44" spans="2:10" x14ac:dyDescent="0.25">
      <c r="B44" s="65" t="s">
        <v>199</v>
      </c>
      <c r="C44" s="64"/>
      <c r="D44" s="91"/>
      <c r="E44" s="91"/>
      <c r="F44" s="64"/>
      <c r="G44" s="64"/>
      <c r="H44" s="64"/>
      <c r="I44" s="64"/>
      <c r="J44" s="64"/>
    </row>
    <row r="45" spans="2:10" x14ac:dyDescent="0.25">
      <c r="B45" s="73" t="s">
        <v>154</v>
      </c>
      <c r="C45" s="64"/>
      <c r="D45" s="91"/>
      <c r="E45" s="91"/>
      <c r="F45" s="64"/>
      <c r="G45" s="64"/>
      <c r="H45" s="64"/>
      <c r="I45" s="64"/>
      <c r="J45" s="64"/>
    </row>
    <row r="46" spans="2:10" x14ac:dyDescent="0.25">
      <c r="B46" s="73" t="s">
        <v>191</v>
      </c>
      <c r="C46" s="80"/>
      <c r="D46" s="80"/>
      <c r="E46" s="80"/>
      <c r="F46" s="80"/>
      <c r="G46" s="80"/>
      <c r="H46" s="80"/>
      <c r="I46" s="80"/>
      <c r="J46" s="64"/>
    </row>
    <row r="47" spans="2:10" x14ac:dyDescent="0.25">
      <c r="B47" s="73" t="s">
        <v>150</v>
      </c>
      <c r="C47" s="80"/>
      <c r="D47" s="80"/>
      <c r="E47" s="80"/>
      <c r="F47" s="80"/>
      <c r="G47" s="80"/>
      <c r="H47" s="80"/>
      <c r="I47" s="80"/>
      <c r="J47" s="64"/>
    </row>
    <row r="48" spans="2:10" x14ac:dyDescent="0.25">
      <c r="B48" s="73" t="s">
        <v>152</v>
      </c>
      <c r="C48" s="64"/>
      <c r="D48" s="64"/>
      <c r="E48" s="91"/>
      <c r="F48" s="64"/>
      <c r="G48" s="64"/>
      <c r="H48" s="64"/>
      <c r="I48" s="64"/>
      <c r="J48" s="64"/>
    </row>
    <row r="49" spans="1:10" x14ac:dyDescent="0.25">
      <c r="B49" s="73" t="s">
        <v>155</v>
      </c>
      <c r="C49" s="64"/>
      <c r="D49" s="64"/>
      <c r="E49" s="91"/>
      <c r="F49" s="64"/>
      <c r="G49" s="64"/>
      <c r="H49" s="64"/>
      <c r="I49" s="64"/>
      <c r="J49" s="64"/>
    </row>
    <row r="50" spans="1:10" x14ac:dyDescent="0.25">
      <c r="B50" s="65" t="s">
        <v>246</v>
      </c>
      <c r="C50" s="80"/>
      <c r="D50" s="80"/>
      <c r="E50" s="80"/>
      <c r="F50" s="80"/>
      <c r="G50" s="80"/>
      <c r="H50" s="80"/>
      <c r="I50" s="80"/>
      <c r="J50" s="64"/>
    </row>
    <row r="51" spans="1:10" x14ac:dyDescent="0.25">
      <c r="B51" s="73" t="s">
        <v>161</v>
      </c>
      <c r="C51" s="64"/>
      <c r="D51" s="64"/>
      <c r="E51" s="64"/>
      <c r="F51" s="64"/>
      <c r="G51" s="64"/>
      <c r="H51" s="64"/>
      <c r="I51" s="64"/>
      <c r="J51" s="64"/>
    </row>
    <row r="52" spans="1:10" x14ac:dyDescent="0.25">
      <c r="B52" s="73" t="s">
        <v>267</v>
      </c>
      <c r="C52" s="64"/>
      <c r="D52" s="64"/>
      <c r="E52" s="64"/>
      <c r="F52" s="64"/>
      <c r="G52" s="64"/>
      <c r="H52" s="64"/>
      <c r="I52" s="64"/>
      <c r="J52" s="64"/>
    </row>
    <row r="53" spans="1:10" x14ac:dyDescent="0.25">
      <c r="B53" s="73" t="s">
        <v>193</v>
      </c>
      <c r="C53" s="64"/>
      <c r="D53" s="64"/>
      <c r="E53" s="64"/>
      <c r="F53" s="64"/>
      <c r="G53" s="64"/>
      <c r="H53" s="64"/>
      <c r="I53" s="64"/>
      <c r="J53" s="64"/>
    </row>
    <row r="54" spans="1:10" x14ac:dyDescent="0.25">
      <c r="B54" s="65" t="s">
        <v>200</v>
      </c>
      <c r="C54" s="80"/>
      <c r="D54" s="80"/>
      <c r="E54" s="80"/>
      <c r="F54" s="80"/>
      <c r="G54" s="80"/>
      <c r="H54" s="80"/>
      <c r="I54" s="80"/>
      <c r="J54" s="64"/>
    </row>
    <row r="55" spans="1:10" x14ac:dyDescent="0.25">
      <c r="B55" s="65" t="s">
        <v>204</v>
      </c>
      <c r="C55" s="80"/>
      <c r="D55" s="80"/>
      <c r="E55" s="80"/>
      <c r="F55" s="80"/>
      <c r="G55" s="80"/>
      <c r="H55" s="80"/>
      <c r="I55" s="80"/>
      <c r="J55" s="80"/>
    </row>
    <row r="56" spans="1:10" x14ac:dyDescent="0.25">
      <c r="B56" s="181"/>
      <c r="C56" s="80"/>
      <c r="D56" s="80"/>
      <c r="E56" s="80"/>
      <c r="F56" s="80"/>
      <c r="G56" s="80"/>
      <c r="H56" s="80"/>
      <c r="I56" s="80"/>
      <c r="J56" s="80"/>
    </row>
    <row r="57" spans="1:10" x14ac:dyDescent="0.25">
      <c r="A57" t="s">
        <v>12</v>
      </c>
      <c r="B57" s="53">
        <f>COUNTA(B33:B55)</f>
        <v>23</v>
      </c>
    </row>
  </sheetData>
  <sortState ref="B10:J28">
    <sortCondition descending="1" ref="J10:J28"/>
    <sortCondition descending="1" ref="C10:C28"/>
    <sortCondition ref="F10:F28"/>
    <sortCondition ref="H10:H28"/>
    <sortCondition ref="G10:G28"/>
    <sortCondition ref="I10:I28"/>
    <sortCondition ref="D10:D28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0"/>
  <sheetViews>
    <sheetView workbookViewId="0">
      <selection activeCell="H56" sqref="H5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335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205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114</v>
      </c>
      <c r="C7" s="61" t="s">
        <v>115</v>
      </c>
      <c r="D7" s="61" t="s">
        <v>116</v>
      </c>
      <c r="E7" s="61" t="s">
        <v>206</v>
      </c>
      <c r="F7" s="61" t="s">
        <v>118</v>
      </c>
      <c r="G7" s="61" t="s">
        <v>119</v>
      </c>
      <c r="H7" s="61" t="s">
        <v>120</v>
      </c>
      <c r="I7" s="61" t="s">
        <v>122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61" t="s">
        <v>207</v>
      </c>
      <c r="F9" s="261"/>
      <c r="G9" s="261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208</v>
      </c>
      <c r="F11" s="72">
        <v>4</v>
      </c>
      <c r="G11" s="73" t="s">
        <v>235</v>
      </c>
      <c r="H11" s="73" t="s">
        <v>125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101"/>
      <c r="C12" s="64"/>
      <c r="D12" s="72"/>
      <c r="E12" s="72" t="s">
        <v>208</v>
      </c>
      <c r="F12" s="72">
        <v>4</v>
      </c>
      <c r="G12" s="73"/>
      <c r="H12" s="73"/>
      <c r="I12" s="103"/>
      <c r="J12" s="103"/>
      <c r="K12" s="102"/>
    </row>
    <row r="13" spans="2:11" x14ac:dyDescent="0.25">
      <c r="B13" s="64"/>
      <c r="C13" s="64"/>
      <c r="D13" s="64"/>
      <c r="E13" s="72" t="s">
        <v>208</v>
      </c>
      <c r="F13" s="72">
        <v>4</v>
      </c>
      <c r="G13" s="73"/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1910</v>
      </c>
      <c r="J14" s="82">
        <f>SUM(J11:J13)</f>
        <v>11</v>
      </c>
      <c r="K14" s="102">
        <f>I14/J14</f>
        <v>173.63636363636363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25">
        <v>10</v>
      </c>
      <c r="C16" s="64">
        <v>10</v>
      </c>
      <c r="D16" s="64">
        <v>2021</v>
      </c>
      <c r="E16" s="72" t="s">
        <v>208</v>
      </c>
      <c r="F16" s="72">
        <v>4</v>
      </c>
      <c r="G16" s="73" t="s">
        <v>235</v>
      </c>
      <c r="H16" s="73" t="s">
        <v>313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101"/>
      <c r="C17" s="64"/>
      <c r="D17" s="176"/>
      <c r="E17" s="72" t="s">
        <v>208</v>
      </c>
      <c r="F17" s="72">
        <v>4</v>
      </c>
      <c r="G17" s="73"/>
      <c r="H17" s="65"/>
      <c r="I17" s="64"/>
      <c r="J17" s="64"/>
      <c r="K17" s="67"/>
    </row>
    <row r="18" spans="2:11" x14ac:dyDescent="0.25">
      <c r="B18" s="64"/>
      <c r="C18" s="64"/>
      <c r="D18" s="64"/>
      <c r="E18" s="176" t="s">
        <v>208</v>
      </c>
      <c r="F18" s="176">
        <v>4</v>
      </c>
      <c r="G18" s="73"/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2052</v>
      </c>
      <c r="J19" s="82">
        <f>SUM(J16:J17)</f>
        <v>11</v>
      </c>
      <c r="K19" s="102">
        <f>I19/J19</f>
        <v>186.54545454545453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25">
        <v>10</v>
      </c>
      <c r="C21" s="64">
        <v>10</v>
      </c>
      <c r="D21" s="64">
        <v>2021</v>
      </c>
      <c r="E21" s="72" t="s">
        <v>208</v>
      </c>
      <c r="F21" s="72">
        <v>4</v>
      </c>
      <c r="G21" s="73" t="s">
        <v>235</v>
      </c>
      <c r="H21" s="73" t="s">
        <v>128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101"/>
      <c r="C22" s="64"/>
      <c r="D22" s="176"/>
      <c r="E22" s="72" t="s">
        <v>208</v>
      </c>
      <c r="F22" s="72">
        <v>4</v>
      </c>
      <c r="G22" s="73"/>
      <c r="H22" s="65"/>
      <c r="I22" s="64"/>
      <c r="J22" s="64"/>
      <c r="K22" s="67"/>
    </row>
    <row r="23" spans="2:11" x14ac:dyDescent="0.25">
      <c r="B23" s="64"/>
      <c r="C23" s="64"/>
      <c r="D23" s="64"/>
      <c r="E23" s="72" t="s">
        <v>208</v>
      </c>
      <c r="F23" s="72">
        <v>4</v>
      </c>
      <c r="G23" s="73"/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1930</v>
      </c>
      <c r="J24" s="82">
        <f>SUM(J21:J23)</f>
        <v>11</v>
      </c>
      <c r="K24" s="102">
        <f>I24/J24</f>
        <v>175.45454545454547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25">
        <v>10</v>
      </c>
      <c r="C26" s="64">
        <v>10</v>
      </c>
      <c r="D26" s="64">
        <v>2021</v>
      </c>
      <c r="E26" s="72" t="s">
        <v>208</v>
      </c>
      <c r="F26" s="72">
        <v>4</v>
      </c>
      <c r="G26" s="73" t="s">
        <v>235</v>
      </c>
      <c r="H26" s="73" t="s">
        <v>209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101"/>
      <c r="C27" s="64"/>
      <c r="D27" s="176"/>
      <c r="E27" s="72" t="s">
        <v>208</v>
      </c>
      <c r="F27" s="72">
        <v>4</v>
      </c>
      <c r="G27" s="73"/>
      <c r="H27" s="65"/>
      <c r="I27" s="64"/>
      <c r="J27" s="64"/>
      <c r="K27" s="67"/>
    </row>
    <row r="28" spans="2:11" x14ac:dyDescent="0.25">
      <c r="B28" s="64"/>
      <c r="C28" s="64"/>
      <c r="D28" s="64"/>
      <c r="E28" s="72" t="s">
        <v>208</v>
      </c>
      <c r="F28" s="72">
        <v>4</v>
      </c>
      <c r="G28" s="73"/>
      <c r="H28" s="65"/>
      <c r="I28" s="64"/>
      <c r="J28" s="64"/>
      <c r="K28" s="67"/>
    </row>
    <row r="29" spans="2:11" x14ac:dyDescent="0.25">
      <c r="B29" s="65"/>
      <c r="C29" s="65"/>
      <c r="D29" s="65"/>
      <c r="E29" s="81"/>
      <c r="F29" s="80"/>
      <c r="G29" s="65"/>
      <c r="H29" s="65"/>
      <c r="I29" s="82">
        <f>SUM(I26:I28)</f>
        <v>936</v>
      </c>
      <c r="J29" s="82">
        <f>SUM(J26:J28)</f>
        <v>6</v>
      </c>
      <c r="K29" s="102">
        <f>I29/J29</f>
        <v>156</v>
      </c>
    </row>
    <row r="30" spans="2:11" x14ac:dyDescent="0.25">
      <c r="B30" s="65"/>
      <c r="C30" s="65"/>
      <c r="D30" s="65"/>
      <c r="E30" s="81"/>
      <c r="F30" s="80"/>
      <c r="G30" s="65"/>
      <c r="H30" s="65"/>
      <c r="I30" s="64"/>
      <c r="J30" s="64"/>
      <c r="K30" s="64"/>
    </row>
    <row r="31" spans="2:11" x14ac:dyDescent="0.25">
      <c r="B31" s="225">
        <v>10</v>
      </c>
      <c r="C31" s="64">
        <v>10</v>
      </c>
      <c r="D31" s="64">
        <v>2021</v>
      </c>
      <c r="E31" s="72" t="s">
        <v>208</v>
      </c>
      <c r="F31" s="72">
        <v>4</v>
      </c>
      <c r="G31" s="73" t="s">
        <v>235</v>
      </c>
      <c r="H31" s="73" t="s">
        <v>210</v>
      </c>
      <c r="I31" s="64">
        <v>761</v>
      </c>
      <c r="J31" s="64">
        <v>5</v>
      </c>
      <c r="K31" s="67">
        <f>I31/J31</f>
        <v>152.19999999999999</v>
      </c>
    </row>
    <row r="32" spans="2:11" x14ac:dyDescent="0.25">
      <c r="B32" s="101"/>
      <c r="C32" s="64"/>
      <c r="D32" s="176"/>
      <c r="E32" s="72" t="s">
        <v>208</v>
      </c>
      <c r="F32" s="72">
        <v>4</v>
      </c>
      <c r="G32" s="73"/>
      <c r="H32" s="65"/>
      <c r="I32" s="64"/>
      <c r="J32" s="64"/>
      <c r="K32" s="67"/>
    </row>
    <row r="33" spans="2:11" x14ac:dyDescent="0.25">
      <c r="B33" s="64"/>
      <c r="C33" s="64"/>
      <c r="D33" s="64"/>
      <c r="E33" s="72" t="s">
        <v>208</v>
      </c>
      <c r="F33" s="72">
        <v>4</v>
      </c>
      <c r="G33" s="73"/>
      <c r="H33" s="65"/>
      <c r="I33" s="64"/>
      <c r="J33" s="64"/>
      <c r="K33" s="67"/>
    </row>
    <row r="34" spans="2:11" x14ac:dyDescent="0.25">
      <c r="B34" s="65"/>
      <c r="C34" s="65"/>
      <c r="D34" s="65"/>
      <c r="E34" s="81"/>
      <c r="F34" s="80"/>
      <c r="G34" s="65"/>
      <c r="H34" s="65"/>
      <c r="I34" s="82">
        <f>SUM(I31:I33)</f>
        <v>761</v>
      </c>
      <c r="J34" s="82">
        <f>SUM(J31:J33)</f>
        <v>5</v>
      </c>
      <c r="K34" s="102">
        <f>I34/J34</f>
        <v>152.19999999999999</v>
      </c>
    </row>
    <row r="35" spans="2:11" x14ac:dyDescent="0.25">
      <c r="B35" s="65"/>
      <c r="C35" s="65"/>
      <c r="D35" s="65"/>
      <c r="E35" s="81"/>
      <c r="F35" s="80"/>
      <c r="G35" s="65"/>
      <c r="H35" s="65"/>
      <c r="I35" s="103"/>
      <c r="J35" s="103"/>
      <c r="K35" s="102"/>
    </row>
    <row r="36" spans="2:11" x14ac:dyDescent="0.25">
      <c r="B36" s="64"/>
      <c r="C36" s="64"/>
      <c r="D36" s="81"/>
      <c r="E36" s="73"/>
      <c r="F36" s="72"/>
      <c r="G36" s="73"/>
      <c r="H36" s="73"/>
      <c r="I36" s="103"/>
      <c r="J36" s="103"/>
      <c r="K36" s="67"/>
    </row>
    <row r="37" spans="2:11" x14ac:dyDescent="0.25">
      <c r="B37" s="64"/>
      <c r="C37" s="64"/>
      <c r="D37" s="81"/>
      <c r="E37" s="73"/>
      <c r="F37" s="72"/>
      <c r="G37" s="73"/>
      <c r="H37" s="72" t="s">
        <v>211</v>
      </c>
      <c r="I37" s="104">
        <f>I14+I19+I24+I29+I34</f>
        <v>7589</v>
      </c>
      <c r="J37" s="105">
        <f>J14+J19+J24+J29+J34</f>
        <v>44</v>
      </c>
      <c r="K37" s="106">
        <f>I37/J37</f>
        <v>172.47727272727272</v>
      </c>
    </row>
    <row r="38" spans="2:11" x14ac:dyDescent="0.25">
      <c r="B38" s="64"/>
      <c r="C38" s="64"/>
      <c r="D38" s="53"/>
      <c r="E38" s="33"/>
      <c r="F38" s="55"/>
      <c r="G38" s="33"/>
      <c r="H38" s="33"/>
      <c r="I38" s="100"/>
      <c r="J38" s="100"/>
      <c r="K38" s="52"/>
    </row>
    <row r="39" spans="2:11" ht="15.75" x14ac:dyDescent="0.25">
      <c r="B39" s="65"/>
      <c r="C39" s="65"/>
      <c r="E39" s="261" t="s">
        <v>212</v>
      </c>
      <c r="F39" s="261"/>
      <c r="G39" s="261"/>
      <c r="I39" s="53"/>
      <c r="J39" s="53"/>
      <c r="K39" s="53"/>
    </row>
    <row r="40" spans="2:11" x14ac:dyDescent="0.25">
      <c r="B40" s="65"/>
      <c r="C40" s="65"/>
      <c r="I40" s="53"/>
      <c r="J40" s="53"/>
      <c r="K40" s="53"/>
    </row>
    <row r="41" spans="2:11" x14ac:dyDescent="0.25">
      <c r="B41" s="225">
        <v>10</v>
      </c>
      <c r="C41" s="64">
        <v>10</v>
      </c>
      <c r="D41" s="64">
        <v>2021</v>
      </c>
      <c r="E41" s="72" t="s">
        <v>213</v>
      </c>
      <c r="F41" s="72">
        <v>4</v>
      </c>
      <c r="G41" s="73" t="s">
        <v>312</v>
      </c>
      <c r="H41" s="73" t="s">
        <v>135</v>
      </c>
      <c r="I41" s="64">
        <v>1136</v>
      </c>
      <c r="J41" s="64">
        <v>7</v>
      </c>
      <c r="K41" s="67">
        <f>I41/J41</f>
        <v>162.28571428571428</v>
      </c>
    </row>
    <row r="42" spans="2:11" x14ac:dyDescent="0.25">
      <c r="B42" s="101"/>
      <c r="C42" s="64"/>
      <c r="D42" s="176"/>
      <c r="E42" s="72" t="s">
        <v>213</v>
      </c>
      <c r="F42" s="72">
        <v>4</v>
      </c>
      <c r="G42" s="73"/>
      <c r="H42" s="73"/>
      <c r="I42" s="64"/>
      <c r="J42" s="64"/>
      <c r="K42" s="67"/>
    </row>
    <row r="43" spans="2:11" x14ac:dyDescent="0.25">
      <c r="B43" s="64"/>
      <c r="C43" s="64"/>
      <c r="D43" s="64"/>
      <c r="E43" s="72" t="s">
        <v>213</v>
      </c>
      <c r="F43" s="72">
        <v>4</v>
      </c>
      <c r="G43" s="73"/>
      <c r="H43" s="73"/>
      <c r="I43" s="64"/>
      <c r="J43" s="64"/>
      <c r="K43" s="67"/>
    </row>
    <row r="44" spans="2:11" x14ac:dyDescent="0.25">
      <c r="B44" s="55"/>
      <c r="C44" s="64"/>
      <c r="D44" s="64"/>
      <c r="E44" s="72"/>
      <c r="F44" s="72"/>
      <c r="G44" s="80"/>
      <c r="H44" s="73"/>
      <c r="I44" s="82">
        <f>SUM(I41:I43)</f>
        <v>1136</v>
      </c>
      <c r="J44" s="82">
        <f>SUM(J41:J43)</f>
        <v>7</v>
      </c>
      <c r="K44" s="102">
        <f>I44/J44</f>
        <v>162.28571428571428</v>
      </c>
    </row>
    <row r="45" spans="2:11" x14ac:dyDescent="0.25">
      <c r="B45" s="55"/>
      <c r="C45" s="64"/>
      <c r="D45" s="64"/>
      <c r="E45" s="72"/>
      <c r="F45" s="72"/>
      <c r="G45" s="80"/>
      <c r="H45" s="73"/>
      <c r="I45" s="64"/>
      <c r="J45" s="64"/>
      <c r="K45" s="67"/>
    </row>
    <row r="46" spans="2:11" x14ac:dyDescent="0.25">
      <c r="B46" s="225">
        <v>10</v>
      </c>
      <c r="C46" s="64">
        <v>10</v>
      </c>
      <c r="D46" s="64">
        <v>2021</v>
      </c>
      <c r="E46" s="72" t="s">
        <v>213</v>
      </c>
      <c r="F46" s="72">
        <v>4</v>
      </c>
      <c r="G46" s="73" t="s">
        <v>312</v>
      </c>
      <c r="H46" s="73" t="s">
        <v>134</v>
      </c>
      <c r="I46" s="64">
        <v>1142</v>
      </c>
      <c r="J46" s="64">
        <v>7</v>
      </c>
      <c r="K46" s="67">
        <f>I46/J46</f>
        <v>163.14285714285714</v>
      </c>
    </row>
    <row r="47" spans="2:11" x14ac:dyDescent="0.25">
      <c r="B47" s="101"/>
      <c r="C47" s="64"/>
      <c r="D47" s="176"/>
      <c r="E47" s="72" t="s">
        <v>213</v>
      </c>
      <c r="F47" s="72">
        <v>4</v>
      </c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 t="s">
        <v>213</v>
      </c>
      <c r="F48" s="72">
        <v>4</v>
      </c>
      <c r="G48" s="73"/>
      <c r="H48" s="73"/>
      <c r="I48" s="64"/>
      <c r="J48" s="64"/>
      <c r="K48" s="67"/>
    </row>
    <row r="49" spans="2:11" x14ac:dyDescent="0.25">
      <c r="B49" s="55"/>
      <c r="C49" s="64"/>
      <c r="D49" s="64"/>
      <c r="E49" s="72"/>
      <c r="F49" s="72"/>
      <c r="G49" s="80"/>
      <c r="H49" s="73"/>
      <c r="I49" s="82">
        <f>SUM(I46:I48)</f>
        <v>1142</v>
      </c>
      <c r="J49" s="82">
        <f>SUM(J46:J48)</f>
        <v>7</v>
      </c>
      <c r="K49" s="102">
        <f>I49/J49</f>
        <v>163.14285714285714</v>
      </c>
    </row>
    <row r="50" spans="2:11" x14ac:dyDescent="0.25">
      <c r="B50" s="55"/>
      <c r="C50" s="64"/>
      <c r="D50" s="64"/>
      <c r="E50" s="72"/>
      <c r="F50" s="72"/>
      <c r="G50" s="80"/>
      <c r="H50" s="73"/>
      <c r="I50" s="64"/>
      <c r="J50" s="64"/>
      <c r="K50" s="67"/>
    </row>
    <row r="51" spans="2:11" x14ac:dyDescent="0.25">
      <c r="B51" s="225">
        <v>10</v>
      </c>
      <c r="C51" s="64">
        <v>10</v>
      </c>
      <c r="D51" s="64">
        <v>2021</v>
      </c>
      <c r="E51" s="72" t="s">
        <v>213</v>
      </c>
      <c r="F51" s="72">
        <v>4</v>
      </c>
      <c r="G51" s="73" t="s">
        <v>312</v>
      </c>
      <c r="H51" s="73" t="s">
        <v>132</v>
      </c>
      <c r="I51" s="64">
        <v>1073</v>
      </c>
      <c r="J51" s="64">
        <v>7</v>
      </c>
      <c r="K51" s="67">
        <f>I51/J51</f>
        <v>153.28571428571428</v>
      </c>
    </row>
    <row r="52" spans="2:11" x14ac:dyDescent="0.25">
      <c r="B52" s="101"/>
      <c r="C52" s="64"/>
      <c r="D52" s="176"/>
      <c r="E52" s="72" t="s">
        <v>213</v>
      </c>
      <c r="F52" s="72">
        <v>4</v>
      </c>
      <c r="G52" s="73"/>
      <c r="H52" s="73"/>
      <c r="I52" s="64"/>
      <c r="J52" s="64"/>
      <c r="K52" s="67"/>
    </row>
    <row r="53" spans="2:11" x14ac:dyDescent="0.25">
      <c r="B53" s="64"/>
      <c r="C53" s="64"/>
      <c r="D53" s="64"/>
      <c r="E53" s="176" t="s">
        <v>213</v>
      </c>
      <c r="F53" s="176">
        <v>4</v>
      </c>
      <c r="G53" s="73"/>
      <c r="H53" s="73"/>
      <c r="I53" s="64"/>
      <c r="J53" s="64"/>
      <c r="K53" s="67"/>
    </row>
    <row r="54" spans="2:11" x14ac:dyDescent="0.25">
      <c r="B54" s="55"/>
      <c r="C54" s="64"/>
      <c r="D54" s="64"/>
      <c r="E54" s="72"/>
      <c r="F54" s="72"/>
      <c r="G54" s="80"/>
      <c r="I54" s="82">
        <f>SUM(I51:I52)</f>
        <v>1073</v>
      </c>
      <c r="J54" s="82">
        <f>SUM(J51:J52)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176"/>
      <c r="C56" s="64"/>
      <c r="D56" s="64"/>
      <c r="E56" s="72" t="s">
        <v>213</v>
      </c>
      <c r="F56" s="72">
        <v>4</v>
      </c>
      <c r="G56" s="73"/>
      <c r="H56" s="73" t="s">
        <v>141</v>
      </c>
      <c r="I56" s="64"/>
      <c r="J56" s="64"/>
      <c r="K56" s="67"/>
    </row>
    <row r="57" spans="2:11" x14ac:dyDescent="0.25">
      <c r="B57" s="101"/>
      <c r="C57" s="64"/>
      <c r="D57" s="176"/>
      <c r="E57" s="72" t="s">
        <v>213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0</v>
      </c>
      <c r="J58" s="82">
        <f>SUM(J56:J57)</f>
        <v>0</v>
      </c>
      <c r="K58" s="102" t="e">
        <f>I58/J58</f>
        <v>#DIV/0!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65"/>
      <c r="C60" s="65"/>
      <c r="D60" s="65"/>
      <c r="E60" s="64"/>
      <c r="F60" s="80"/>
      <c r="G60" s="80"/>
      <c r="H60" s="80"/>
      <c r="I60" s="64"/>
      <c r="J60" s="64"/>
      <c r="K60" s="64"/>
    </row>
    <row r="61" spans="2:11" x14ac:dyDescent="0.25">
      <c r="B61" s="225">
        <v>10</v>
      </c>
      <c r="C61" s="64">
        <v>10</v>
      </c>
      <c r="D61" s="64">
        <v>2021</v>
      </c>
      <c r="E61" s="72" t="s">
        <v>213</v>
      </c>
      <c r="F61" s="72">
        <v>4</v>
      </c>
      <c r="G61" s="73" t="s">
        <v>312</v>
      </c>
      <c r="H61" s="68" t="s">
        <v>144</v>
      </c>
      <c r="I61" s="64">
        <v>1117</v>
      </c>
      <c r="J61" s="64">
        <v>7</v>
      </c>
      <c r="K61" s="67">
        <f>I61/J61</f>
        <v>159.57142857142858</v>
      </c>
    </row>
    <row r="62" spans="2:11" x14ac:dyDescent="0.25">
      <c r="B62" s="101"/>
      <c r="C62" s="64"/>
      <c r="D62" s="176"/>
      <c r="E62" s="72" t="s">
        <v>213</v>
      </c>
      <c r="F62" s="72">
        <v>4</v>
      </c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176" t="s">
        <v>213</v>
      </c>
      <c r="F63" s="176">
        <v>4</v>
      </c>
      <c r="G63" s="73"/>
      <c r="H63" s="80"/>
      <c r="I63" s="64"/>
      <c r="J63" s="64"/>
      <c r="K63" s="67"/>
    </row>
    <row r="64" spans="2:11" x14ac:dyDescent="0.25">
      <c r="C64" s="65"/>
      <c r="G64" s="80"/>
      <c r="H64" s="80"/>
      <c r="I64" s="82">
        <f>SUM(I61:I62)</f>
        <v>1117</v>
      </c>
      <c r="J64" s="82">
        <f>SUM(J61:J62)</f>
        <v>7</v>
      </c>
      <c r="K64" s="67">
        <f>I64/J64</f>
        <v>159.57142857142858</v>
      </c>
    </row>
    <row r="65" spans="2:11" x14ac:dyDescent="0.25">
      <c r="C65" s="65"/>
      <c r="G65" s="80"/>
      <c r="H65" s="80"/>
      <c r="I65" s="103"/>
      <c r="J65" s="103"/>
      <c r="K65" s="67"/>
    </row>
    <row r="66" spans="2:11" x14ac:dyDescent="0.25">
      <c r="C66" s="65"/>
      <c r="G66" s="80"/>
      <c r="H66" s="72" t="s">
        <v>211</v>
      </c>
      <c r="I66" s="104">
        <f>I44+I49+I54+I58+I64</f>
        <v>4468</v>
      </c>
      <c r="J66" s="105">
        <f>J44+J49+J54+J58+J64</f>
        <v>28</v>
      </c>
      <c r="K66" s="106">
        <f>I66/J66</f>
        <v>159.57142857142858</v>
      </c>
    </row>
    <row r="67" spans="2:11" ht="15.75" x14ac:dyDescent="0.25">
      <c r="C67" s="65"/>
      <c r="E67" s="261" t="s">
        <v>214</v>
      </c>
      <c r="F67" s="261"/>
      <c r="G67" s="261"/>
      <c r="I67" s="100"/>
      <c r="J67" s="100"/>
      <c r="K67" s="52"/>
    </row>
    <row r="68" spans="2:11" x14ac:dyDescent="0.25">
      <c r="C68" s="65"/>
      <c r="I68" s="53"/>
      <c r="J68" s="53"/>
      <c r="K68" s="53"/>
    </row>
    <row r="69" spans="2:11" x14ac:dyDescent="0.25">
      <c r="B69" s="176">
        <v>17</v>
      </c>
      <c r="C69" s="64">
        <v>11</v>
      </c>
      <c r="D69" s="64">
        <v>2019</v>
      </c>
      <c r="E69" s="72" t="s">
        <v>215</v>
      </c>
      <c r="F69" s="72">
        <v>3</v>
      </c>
      <c r="G69" s="73" t="s">
        <v>124</v>
      </c>
      <c r="H69" s="65" t="s">
        <v>216</v>
      </c>
      <c r="I69" s="64">
        <v>869</v>
      </c>
      <c r="J69" s="64">
        <v>7</v>
      </c>
      <c r="K69" s="67">
        <f>I69/J69</f>
        <v>124.14285714285714</v>
      </c>
    </row>
    <row r="70" spans="2:11" x14ac:dyDescent="0.25">
      <c r="B70" s="64"/>
      <c r="C70" s="64"/>
      <c r="D70" s="64"/>
      <c r="E70" s="72" t="s">
        <v>215</v>
      </c>
      <c r="F70" s="176">
        <v>3</v>
      </c>
      <c r="G70" s="73"/>
      <c r="H70" s="65"/>
      <c r="I70" s="64"/>
      <c r="J70" s="64"/>
      <c r="K70" s="67"/>
    </row>
    <row r="71" spans="2:11" x14ac:dyDescent="0.25">
      <c r="B71" s="64"/>
      <c r="C71" s="64"/>
      <c r="D71" s="64"/>
      <c r="E71" s="72" t="s">
        <v>215</v>
      </c>
      <c r="F71" s="176">
        <v>3</v>
      </c>
      <c r="G71" s="73"/>
      <c r="H71" s="65"/>
      <c r="I71" s="64"/>
      <c r="J71" s="64"/>
      <c r="K71" s="67"/>
    </row>
    <row r="72" spans="2:11" x14ac:dyDescent="0.25">
      <c r="B72" s="65"/>
      <c r="C72" s="65"/>
      <c r="D72" s="65"/>
      <c r="E72" s="81"/>
      <c r="F72" s="80"/>
      <c r="G72" s="65"/>
      <c r="H72" s="65"/>
      <c r="I72" s="82">
        <f>SUM(I69:I71)</f>
        <v>869</v>
      </c>
      <c r="J72" s="82">
        <f>SUM(J69:J71)</f>
        <v>7</v>
      </c>
      <c r="K72" s="67">
        <f>I72/J72</f>
        <v>124.14285714285714</v>
      </c>
    </row>
    <row r="73" spans="2:11" x14ac:dyDescent="0.25">
      <c r="B73" s="65"/>
      <c r="C73" s="65"/>
      <c r="D73" s="65"/>
      <c r="E73" s="81"/>
      <c r="F73" s="80"/>
      <c r="G73" s="65"/>
      <c r="H73" s="65"/>
      <c r="I73" s="64"/>
      <c r="J73" s="64"/>
      <c r="K73" s="64"/>
    </row>
    <row r="74" spans="2:11" x14ac:dyDescent="0.25">
      <c r="B74" s="176">
        <v>17</v>
      </c>
      <c r="C74" s="64">
        <v>11</v>
      </c>
      <c r="D74" s="64">
        <v>2019</v>
      </c>
      <c r="E74" s="72" t="s">
        <v>215</v>
      </c>
      <c r="F74" s="176">
        <v>3</v>
      </c>
      <c r="G74" s="73" t="s">
        <v>124</v>
      </c>
      <c r="H74" s="73" t="s">
        <v>138</v>
      </c>
      <c r="I74" s="64">
        <v>497</v>
      </c>
      <c r="J74" s="64">
        <v>4</v>
      </c>
      <c r="K74" s="67">
        <f>I74/J74</f>
        <v>124.25</v>
      </c>
    </row>
    <row r="75" spans="2:11" x14ac:dyDescent="0.25">
      <c r="B75" s="176"/>
      <c r="C75" s="64"/>
      <c r="D75" s="64"/>
      <c r="E75" s="176" t="s">
        <v>215</v>
      </c>
      <c r="F75" s="176">
        <v>3</v>
      </c>
      <c r="G75" s="73"/>
      <c r="H75" s="73"/>
      <c r="I75" s="64"/>
      <c r="J75" s="64"/>
      <c r="K75" s="67"/>
    </row>
    <row r="76" spans="2:11" x14ac:dyDescent="0.25">
      <c r="B76" s="64"/>
      <c r="C76" s="64"/>
      <c r="D76" s="64"/>
      <c r="E76" s="72" t="s">
        <v>215</v>
      </c>
      <c r="F76" s="176">
        <v>3</v>
      </c>
      <c r="G76" s="73"/>
      <c r="H76" s="65"/>
      <c r="I76" s="64"/>
      <c r="J76" s="64"/>
      <c r="K76" s="67"/>
    </row>
    <row r="77" spans="2:11" x14ac:dyDescent="0.25">
      <c r="B77" s="65"/>
      <c r="C77" s="65"/>
      <c r="D77" s="65"/>
      <c r="E77" s="81"/>
      <c r="F77" s="80"/>
      <c r="G77" s="65"/>
      <c r="H77" s="65"/>
      <c r="I77" s="82">
        <f>SUM(I74:I76)</f>
        <v>497</v>
      </c>
      <c r="J77" s="82">
        <f>SUM(J74:J76)</f>
        <v>4</v>
      </c>
      <c r="K77" s="67">
        <f>I77/J77</f>
        <v>124.25</v>
      </c>
    </row>
    <row r="78" spans="2:11" x14ac:dyDescent="0.25">
      <c r="B78" s="65"/>
      <c r="C78" s="65"/>
      <c r="D78" s="65"/>
      <c r="E78" s="81"/>
      <c r="F78" s="80"/>
      <c r="G78" s="65"/>
      <c r="H78" s="65"/>
      <c r="I78" s="64"/>
      <c r="J78" s="64"/>
      <c r="K78" s="64"/>
    </row>
    <row r="79" spans="2:11" x14ac:dyDescent="0.25">
      <c r="B79" s="176">
        <v>17</v>
      </c>
      <c r="C79" s="64">
        <v>11</v>
      </c>
      <c r="D79" s="64">
        <v>2019</v>
      </c>
      <c r="E79" s="72" t="s">
        <v>215</v>
      </c>
      <c r="F79" s="176">
        <v>3</v>
      </c>
      <c r="G79" s="73" t="s">
        <v>124</v>
      </c>
      <c r="H79" s="65" t="s">
        <v>134</v>
      </c>
      <c r="I79" s="64">
        <v>1604</v>
      </c>
      <c r="J79" s="64">
        <v>9</v>
      </c>
      <c r="K79" s="67">
        <f>I79/J79</f>
        <v>178.22222222222223</v>
      </c>
    </row>
    <row r="80" spans="2:11" x14ac:dyDescent="0.25">
      <c r="B80" s="64"/>
      <c r="C80" s="64"/>
      <c r="D80" s="64"/>
      <c r="E80" s="72" t="s">
        <v>215</v>
      </c>
      <c r="F80" s="176">
        <v>3</v>
      </c>
      <c r="G80" s="73"/>
      <c r="H80" s="65"/>
      <c r="I80" s="64"/>
      <c r="J80" s="64"/>
      <c r="K80" s="67"/>
    </row>
    <row r="81" spans="2:11" x14ac:dyDescent="0.25">
      <c r="B81" s="64"/>
      <c r="C81" s="64"/>
      <c r="D81" s="64"/>
      <c r="E81" s="72" t="s">
        <v>215</v>
      </c>
      <c r="F81" s="176">
        <v>3</v>
      </c>
      <c r="G81" s="73"/>
      <c r="H81" s="65"/>
      <c r="I81" s="64"/>
      <c r="J81" s="64"/>
      <c r="K81" s="67"/>
    </row>
    <row r="82" spans="2:11" x14ac:dyDescent="0.25">
      <c r="B82" s="65"/>
      <c r="C82" s="65"/>
      <c r="D82" s="65"/>
      <c r="E82" s="81"/>
      <c r="F82" s="80"/>
      <c r="G82" s="65"/>
      <c r="H82" s="65"/>
      <c r="I82" s="82">
        <f>SUM(I79:I81)</f>
        <v>1604</v>
      </c>
      <c r="J82" s="82">
        <f>SUM(J79:J81)</f>
        <v>9</v>
      </c>
      <c r="K82" s="67">
        <f>I82/J82</f>
        <v>178.22222222222223</v>
      </c>
    </row>
    <row r="83" spans="2:11" x14ac:dyDescent="0.25">
      <c r="B83" s="65"/>
      <c r="C83" s="65"/>
      <c r="D83" s="65"/>
      <c r="E83" s="81"/>
      <c r="F83" s="80"/>
      <c r="G83" s="65"/>
      <c r="H83" s="65"/>
      <c r="I83" s="64"/>
      <c r="J83" s="64"/>
      <c r="K83" s="64"/>
    </row>
    <row r="84" spans="2:11" x14ac:dyDescent="0.25">
      <c r="B84" s="176">
        <v>17</v>
      </c>
      <c r="C84" s="64">
        <v>11</v>
      </c>
      <c r="D84" s="64">
        <v>2019</v>
      </c>
      <c r="E84" s="72" t="s">
        <v>215</v>
      </c>
      <c r="F84" s="176">
        <v>3</v>
      </c>
      <c r="G84" s="73" t="s">
        <v>140</v>
      </c>
      <c r="H84" s="73" t="s">
        <v>139</v>
      </c>
      <c r="I84" s="64">
        <v>835</v>
      </c>
      <c r="J84" s="64">
        <v>7</v>
      </c>
      <c r="K84" s="67">
        <f>I84/J84</f>
        <v>119.28571428571429</v>
      </c>
    </row>
    <row r="85" spans="2:11" x14ac:dyDescent="0.25">
      <c r="B85" s="176"/>
      <c r="C85" s="64"/>
      <c r="D85" s="64"/>
      <c r="E85" s="176" t="s">
        <v>215</v>
      </c>
      <c r="F85" s="176">
        <v>3</v>
      </c>
      <c r="G85" s="73"/>
      <c r="H85" s="73"/>
      <c r="I85" s="64"/>
      <c r="J85" s="64"/>
      <c r="K85" s="67"/>
    </row>
    <row r="86" spans="2:11" x14ac:dyDescent="0.25">
      <c r="B86" s="64"/>
      <c r="C86" s="64"/>
      <c r="D86" s="64"/>
      <c r="E86" s="72" t="s">
        <v>215</v>
      </c>
      <c r="F86" s="176">
        <v>3</v>
      </c>
      <c r="G86" s="73"/>
      <c r="H86" s="65"/>
      <c r="I86" s="64"/>
      <c r="J86" s="64"/>
      <c r="K86" s="67"/>
    </row>
    <row r="87" spans="2:11" x14ac:dyDescent="0.25">
      <c r="B87" s="65"/>
      <c r="H87" s="65"/>
      <c r="I87" s="82">
        <f>SUM(I84:I86)</f>
        <v>835</v>
      </c>
      <c r="J87" s="82">
        <f>SUM(J84:J86)</f>
        <v>7</v>
      </c>
      <c r="K87" s="67">
        <f>I87/J87</f>
        <v>119.28571428571429</v>
      </c>
    </row>
    <row r="88" spans="2:11" x14ac:dyDescent="0.25">
      <c r="H88" s="65"/>
      <c r="I88" s="53"/>
      <c r="J88" s="53"/>
      <c r="K88" s="53"/>
    </row>
    <row r="89" spans="2:11" x14ac:dyDescent="0.25">
      <c r="H89" s="72" t="s">
        <v>211</v>
      </c>
      <c r="I89" s="104">
        <f>I72+I77+I82+I87</f>
        <v>3805</v>
      </c>
      <c r="J89" s="105">
        <f>J72+J77+J82+J87</f>
        <v>27</v>
      </c>
      <c r="K89" s="106">
        <f>I89/J89</f>
        <v>140.92592592592592</v>
      </c>
    </row>
    <row r="90" spans="2:11" x14ac:dyDescent="0.25">
      <c r="I90" s="53"/>
      <c r="J90" s="53"/>
      <c r="K90" s="53"/>
    </row>
  </sheetData>
  <mergeCells count="3">
    <mergeCell ref="E39:G39"/>
    <mergeCell ref="E9:G9"/>
    <mergeCell ref="E67:G6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7"/>
  <sheetViews>
    <sheetView workbookViewId="0">
      <selection activeCell="G68" sqref="G68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335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217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114</v>
      </c>
      <c r="C6" s="61" t="s">
        <v>115</v>
      </c>
      <c r="D6" s="61" t="s">
        <v>116</v>
      </c>
      <c r="E6" s="61" t="s">
        <v>206</v>
      </c>
      <c r="F6" s="61" t="s">
        <v>118</v>
      </c>
      <c r="G6" s="61" t="s">
        <v>119</v>
      </c>
      <c r="H6" s="61" t="s">
        <v>120</v>
      </c>
      <c r="I6" s="61" t="s">
        <v>122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218</v>
      </c>
      <c r="H8" s="99"/>
      <c r="I8" s="97"/>
      <c r="J8" s="97"/>
      <c r="K8" s="97"/>
    </row>
    <row r="9" spans="2:11" x14ac:dyDescent="0.25">
      <c r="B9" s="72">
        <v>17</v>
      </c>
      <c r="C9" s="64">
        <v>11</v>
      </c>
      <c r="D9" s="64">
        <v>2019</v>
      </c>
      <c r="E9" s="72" t="s">
        <v>215</v>
      </c>
      <c r="F9" s="72">
        <v>5</v>
      </c>
      <c r="G9" s="65" t="s">
        <v>124</v>
      </c>
      <c r="H9" s="73" t="s">
        <v>133</v>
      </c>
      <c r="I9" s="64">
        <v>1274</v>
      </c>
      <c r="J9" s="64">
        <v>7</v>
      </c>
      <c r="K9" s="67">
        <f>I9/J9</f>
        <v>182</v>
      </c>
    </row>
    <row r="10" spans="2:11" x14ac:dyDescent="0.25">
      <c r="B10" s="101"/>
      <c r="C10" s="64"/>
      <c r="D10" s="55"/>
      <c r="E10" s="72" t="s">
        <v>215</v>
      </c>
      <c r="F10" s="72">
        <v>5</v>
      </c>
      <c r="G10" s="65"/>
      <c r="H10" s="73"/>
      <c r="I10" s="103"/>
      <c r="J10" s="103"/>
      <c r="K10" s="67"/>
    </row>
    <row r="11" spans="2:11" x14ac:dyDescent="0.25">
      <c r="B11" s="81"/>
      <c r="C11" s="64"/>
      <c r="D11" s="64"/>
      <c r="E11" s="72" t="s">
        <v>215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1274</v>
      </c>
      <c r="J12" s="82">
        <f>SUM(J9:J11)</f>
        <v>7</v>
      </c>
      <c r="K12" s="67">
        <f>I12/J12</f>
        <v>182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178">
        <v>17</v>
      </c>
      <c r="C14" s="64">
        <v>11</v>
      </c>
      <c r="D14" s="64">
        <v>2019</v>
      </c>
      <c r="E14" s="178" t="s">
        <v>215</v>
      </c>
      <c r="F14" s="178">
        <v>5</v>
      </c>
      <c r="G14" s="65" t="s">
        <v>124</v>
      </c>
      <c r="H14" s="73" t="s">
        <v>129</v>
      </c>
      <c r="I14" s="64">
        <v>1302</v>
      </c>
      <c r="J14" s="64">
        <v>7</v>
      </c>
      <c r="K14" s="67">
        <f>I14/J14</f>
        <v>186</v>
      </c>
    </row>
    <row r="15" spans="2:11" x14ac:dyDescent="0.25">
      <c r="B15" s="101"/>
      <c r="C15" s="64"/>
      <c r="D15" s="55"/>
      <c r="E15" s="72" t="s">
        <v>215</v>
      </c>
      <c r="F15" s="72">
        <v>5</v>
      </c>
      <c r="G15" s="65"/>
      <c r="H15" s="80"/>
      <c r="I15" s="64"/>
      <c r="J15" s="64"/>
      <c r="K15" s="67"/>
    </row>
    <row r="16" spans="2:11" x14ac:dyDescent="0.25">
      <c r="B16" s="81"/>
      <c r="C16" s="64"/>
      <c r="D16" s="64"/>
      <c r="E16" s="72" t="s">
        <v>215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1302</v>
      </c>
      <c r="J17" s="82">
        <f>SUM(J14:J16)</f>
        <v>7</v>
      </c>
      <c r="K17" s="67">
        <f>I17/J17</f>
        <v>186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178">
        <v>17</v>
      </c>
      <c r="C19" s="64">
        <v>11</v>
      </c>
      <c r="D19" s="64">
        <v>2019</v>
      </c>
      <c r="E19" s="178" t="s">
        <v>215</v>
      </c>
      <c r="F19" s="178">
        <v>5</v>
      </c>
      <c r="G19" s="65" t="s">
        <v>124</v>
      </c>
      <c r="H19" s="73" t="s">
        <v>130</v>
      </c>
      <c r="I19" s="64">
        <v>1279</v>
      </c>
      <c r="J19" s="64">
        <v>7</v>
      </c>
      <c r="K19" s="67">
        <f>I19/J19</f>
        <v>182.71428571428572</v>
      </c>
    </row>
    <row r="20" spans="2:11" x14ac:dyDescent="0.25">
      <c r="B20" s="101"/>
      <c r="C20" s="64"/>
      <c r="D20" s="55"/>
      <c r="E20" s="72" t="s">
        <v>215</v>
      </c>
      <c r="F20" s="72">
        <v>5</v>
      </c>
      <c r="G20" s="65"/>
      <c r="H20" s="80"/>
      <c r="I20" s="64"/>
      <c r="J20" s="64"/>
      <c r="K20" s="67"/>
    </row>
    <row r="21" spans="2:11" x14ac:dyDescent="0.25">
      <c r="B21" s="81"/>
      <c r="C21" s="64"/>
      <c r="D21" s="64"/>
      <c r="E21" s="72" t="s">
        <v>215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1279</v>
      </c>
      <c r="J22" s="82">
        <f>SUM(J19:J21)</f>
        <v>7</v>
      </c>
      <c r="K22" s="67">
        <f>I22/J22</f>
        <v>182.71428571428572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178">
        <v>17</v>
      </c>
      <c r="C24" s="64">
        <v>11</v>
      </c>
      <c r="D24" s="64">
        <v>2019</v>
      </c>
      <c r="E24" s="178" t="s">
        <v>215</v>
      </c>
      <c r="F24" s="178">
        <v>5</v>
      </c>
      <c r="G24" s="65" t="s">
        <v>124</v>
      </c>
      <c r="H24" s="73" t="s">
        <v>137</v>
      </c>
      <c r="I24" s="64">
        <v>1194</v>
      </c>
      <c r="J24" s="64">
        <v>7</v>
      </c>
      <c r="K24" s="67">
        <f>I24/J24</f>
        <v>170.57142857142858</v>
      </c>
    </row>
    <row r="25" spans="2:11" x14ac:dyDescent="0.25">
      <c r="B25" s="101"/>
      <c r="C25" s="64"/>
      <c r="D25" s="55"/>
      <c r="E25" s="72" t="s">
        <v>215</v>
      </c>
      <c r="F25" s="72">
        <v>5</v>
      </c>
      <c r="G25" s="80"/>
      <c r="H25" s="80"/>
      <c r="I25" s="64"/>
      <c r="J25" s="64"/>
      <c r="K25" s="67"/>
    </row>
    <row r="26" spans="2:11" x14ac:dyDescent="0.25">
      <c r="B26" s="81"/>
      <c r="C26" s="64"/>
      <c r="D26" s="64"/>
      <c r="E26" s="72" t="s">
        <v>215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1194</v>
      </c>
      <c r="J27" s="82">
        <f>SUM(J24:J26)</f>
        <v>7</v>
      </c>
      <c r="K27" s="67">
        <f>I27/J27</f>
        <v>170.57142857142858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178">
        <v>17</v>
      </c>
      <c r="C29" s="64">
        <v>11</v>
      </c>
      <c r="D29" s="64">
        <v>2019</v>
      </c>
      <c r="E29" s="178" t="s">
        <v>215</v>
      </c>
      <c r="F29" s="178">
        <v>5</v>
      </c>
      <c r="G29" s="65"/>
      <c r="H29" s="73" t="s">
        <v>145</v>
      </c>
      <c r="I29" s="64"/>
      <c r="J29" s="64"/>
      <c r="K29" s="179" t="e">
        <f>I29/J29</f>
        <v>#DIV/0!</v>
      </c>
    </row>
    <row r="30" spans="2:11" x14ac:dyDescent="0.25">
      <c r="B30" s="101"/>
      <c r="C30" s="64"/>
      <c r="D30" s="72"/>
      <c r="E30" s="72" t="s">
        <v>215</v>
      </c>
      <c r="F30" s="72">
        <v>5</v>
      </c>
      <c r="G30" s="65"/>
      <c r="H30" s="33"/>
      <c r="I30" s="64"/>
      <c r="J30" s="64"/>
      <c r="K30" s="67"/>
    </row>
    <row r="31" spans="2:11" x14ac:dyDescent="0.25">
      <c r="B31" s="81"/>
      <c r="C31" s="64"/>
      <c r="D31" s="64"/>
      <c r="E31" s="72" t="s">
        <v>215</v>
      </c>
      <c r="F31" s="64">
        <v>5</v>
      </c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0</v>
      </c>
      <c r="J32" s="82">
        <f>SUM(J29:J31)</f>
        <v>0</v>
      </c>
      <c r="K32" s="67" t="e">
        <f>I32/J32</f>
        <v>#DIV/0!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178">
        <v>17</v>
      </c>
      <c r="C34" s="64">
        <v>11</v>
      </c>
      <c r="D34" s="64">
        <v>2019</v>
      </c>
      <c r="E34" s="178" t="s">
        <v>215</v>
      </c>
      <c r="F34" s="178">
        <v>5</v>
      </c>
      <c r="G34" s="65" t="s">
        <v>124</v>
      </c>
      <c r="H34" s="73" t="s">
        <v>131</v>
      </c>
      <c r="I34" s="103">
        <v>1213</v>
      </c>
      <c r="J34" s="103">
        <v>7</v>
      </c>
      <c r="K34" s="67">
        <f>I34/J34</f>
        <v>173.28571428571428</v>
      </c>
    </row>
    <row r="35" spans="2:11" x14ac:dyDescent="0.25">
      <c r="B35" s="101"/>
      <c r="C35" s="64"/>
      <c r="D35" s="72"/>
      <c r="E35" s="72" t="s">
        <v>215</v>
      </c>
      <c r="F35" s="72">
        <v>5</v>
      </c>
      <c r="G35" s="65"/>
      <c r="H35" s="73"/>
      <c r="I35" s="103"/>
      <c r="J35" s="103"/>
      <c r="K35" s="67"/>
    </row>
    <row r="36" spans="2:11" x14ac:dyDescent="0.25">
      <c r="B36" s="64"/>
      <c r="C36" s="64"/>
      <c r="D36" s="64"/>
      <c r="E36" s="72" t="s">
        <v>215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1213</v>
      </c>
      <c r="J37" s="82">
        <f>SUM(J34:J36)</f>
        <v>7</v>
      </c>
      <c r="K37" s="67">
        <f>I37/J37</f>
        <v>173.28571428571428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211</v>
      </c>
      <c r="I39" s="104">
        <f>I12+I17+I22+I27+I32+I37</f>
        <v>6262</v>
      </c>
      <c r="J39" s="105">
        <f>J12+J17+J22+J27+J32+J37</f>
        <v>35</v>
      </c>
      <c r="K39" s="106">
        <f>I39/J39</f>
        <v>178.91428571428571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218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178">
        <v>17</v>
      </c>
      <c r="C42" s="64">
        <v>11</v>
      </c>
      <c r="D42" s="64">
        <v>2019</v>
      </c>
      <c r="E42" s="178" t="s">
        <v>215</v>
      </c>
      <c r="F42" s="178">
        <v>5</v>
      </c>
      <c r="G42" s="65" t="s">
        <v>124</v>
      </c>
      <c r="H42" s="73" t="s">
        <v>146</v>
      </c>
      <c r="I42" s="64">
        <v>976</v>
      </c>
      <c r="J42" s="64">
        <v>5</v>
      </c>
      <c r="K42" s="67">
        <f>I42/J42</f>
        <v>195.2</v>
      </c>
    </row>
    <row r="43" spans="2:11" x14ac:dyDescent="0.25">
      <c r="B43" s="236"/>
      <c r="C43" s="64"/>
      <c r="D43" s="64"/>
      <c r="E43" s="236"/>
      <c r="F43" s="236"/>
      <c r="G43" s="65"/>
      <c r="H43" s="73"/>
      <c r="I43" s="64"/>
      <c r="J43" s="64"/>
      <c r="K43" s="67"/>
    </row>
    <row r="44" spans="2:11" x14ac:dyDescent="0.25">
      <c r="B44" s="101"/>
      <c r="C44" s="64"/>
      <c r="D44" s="55"/>
      <c r="E44" s="72"/>
      <c r="F44" s="72"/>
      <c r="G44" s="73"/>
      <c r="H44" s="73"/>
      <c r="I44" s="64"/>
      <c r="J44" s="64"/>
      <c r="K44" s="67"/>
    </row>
    <row r="45" spans="2:11" x14ac:dyDescent="0.25">
      <c r="B45" s="72"/>
      <c r="C45" s="64"/>
      <c r="D45" s="64"/>
      <c r="E45" s="72"/>
      <c r="F45" s="72"/>
      <c r="G45" s="65"/>
      <c r="H45" s="73"/>
      <c r="I45" s="82">
        <f>SUM(I42:I44)</f>
        <v>976</v>
      </c>
      <c r="J45" s="82">
        <f>SUM(J42:J44)</f>
        <v>5</v>
      </c>
      <c r="K45" s="67">
        <f>I45/J45</f>
        <v>195.2</v>
      </c>
    </row>
    <row r="46" spans="2:11" x14ac:dyDescent="0.25">
      <c r="B46" s="72"/>
      <c r="C46" s="64"/>
      <c r="D46" s="64"/>
      <c r="E46" s="72"/>
      <c r="F46" s="72"/>
      <c r="G46" s="65"/>
      <c r="H46" s="73"/>
      <c r="I46" s="64"/>
      <c r="J46" s="64"/>
      <c r="K46" s="67"/>
    </row>
    <row r="47" spans="2:11" x14ac:dyDescent="0.25">
      <c r="B47" s="178">
        <v>17</v>
      </c>
      <c r="C47" s="64">
        <v>11</v>
      </c>
      <c r="D47" s="64">
        <v>2019</v>
      </c>
      <c r="E47" s="178" t="s">
        <v>215</v>
      </c>
      <c r="F47" s="178">
        <v>5</v>
      </c>
      <c r="G47" s="65" t="s">
        <v>124</v>
      </c>
      <c r="H47" s="73" t="s">
        <v>127</v>
      </c>
      <c r="I47" s="64">
        <v>1337</v>
      </c>
      <c r="J47" s="64">
        <v>7</v>
      </c>
      <c r="K47" s="67">
        <f>I47/J47</f>
        <v>191</v>
      </c>
    </row>
    <row r="48" spans="2:11" x14ac:dyDescent="0.25">
      <c r="B48" s="101"/>
      <c r="C48" s="64"/>
      <c r="D48" s="55"/>
      <c r="E48" s="72"/>
      <c r="F48" s="72"/>
      <c r="G48" s="73"/>
      <c r="H48" s="73"/>
      <c r="I48" s="64"/>
      <c r="J48" s="64"/>
      <c r="K48" s="67"/>
    </row>
    <row r="49" spans="2:11" x14ac:dyDescent="0.25">
      <c r="B49" s="64"/>
      <c r="C49" s="64"/>
      <c r="D49" s="64"/>
      <c r="E49" s="72"/>
      <c r="F49" s="72"/>
      <c r="G49" s="73"/>
      <c r="H49" s="73"/>
      <c r="I49" s="64"/>
      <c r="J49" s="64"/>
      <c r="K49" s="67"/>
    </row>
    <row r="50" spans="2:11" x14ac:dyDescent="0.25">
      <c r="B50" s="72"/>
      <c r="C50" s="64"/>
      <c r="D50" s="64"/>
      <c r="E50" s="72"/>
      <c r="F50" s="72"/>
      <c r="G50" s="65"/>
      <c r="H50" s="73"/>
      <c r="I50" s="82">
        <f>SUM(I47:I49)</f>
        <v>1337</v>
      </c>
      <c r="J50" s="82">
        <f>SUM(J47:J49)</f>
        <v>7</v>
      </c>
      <c r="K50" s="67">
        <f>I50/J50</f>
        <v>191</v>
      </c>
    </row>
    <row r="51" spans="2:11" x14ac:dyDescent="0.25">
      <c r="B51" s="72"/>
      <c r="C51" s="64"/>
      <c r="D51" s="64"/>
      <c r="E51" s="72"/>
      <c r="F51" s="72"/>
      <c r="G51" s="65"/>
      <c r="H51" s="73"/>
      <c r="I51" s="64"/>
      <c r="J51" s="64"/>
      <c r="K51" s="67"/>
    </row>
    <row r="52" spans="2:11" x14ac:dyDescent="0.25">
      <c r="B52" s="178">
        <v>17</v>
      </c>
      <c r="C52" s="64">
        <v>11</v>
      </c>
      <c r="D52" s="64">
        <v>2019</v>
      </c>
      <c r="E52" s="178" t="s">
        <v>215</v>
      </c>
      <c r="F52" s="178">
        <v>5</v>
      </c>
      <c r="G52" s="65" t="s">
        <v>124</v>
      </c>
      <c r="H52" s="73" t="s">
        <v>278</v>
      </c>
      <c r="I52" s="64">
        <v>1262</v>
      </c>
      <c r="J52" s="64">
        <v>7</v>
      </c>
      <c r="K52" s="67">
        <f>I52/J52</f>
        <v>180.28571428571428</v>
      </c>
    </row>
    <row r="53" spans="2:11" x14ac:dyDescent="0.25">
      <c r="B53" s="236"/>
      <c r="C53" s="64"/>
      <c r="D53" s="64"/>
      <c r="E53" s="236"/>
      <c r="F53" s="236"/>
      <c r="G53" s="65"/>
      <c r="H53" s="73"/>
      <c r="I53" s="64"/>
      <c r="J53" s="64"/>
      <c r="K53" s="67"/>
    </row>
    <row r="54" spans="2:11" x14ac:dyDescent="0.25">
      <c r="B54" s="101"/>
      <c r="C54" s="64"/>
      <c r="D54" s="55"/>
      <c r="E54" s="72"/>
      <c r="F54" s="72"/>
      <c r="G54" s="73"/>
      <c r="H54" s="73"/>
      <c r="I54" s="64"/>
      <c r="J54" s="64"/>
      <c r="K54" s="67"/>
    </row>
    <row r="55" spans="2:11" x14ac:dyDescent="0.25">
      <c r="B55" s="72"/>
      <c r="C55" s="64"/>
      <c r="D55" s="64"/>
      <c r="E55" s="72"/>
      <c r="F55" s="72"/>
      <c r="G55" s="65"/>
      <c r="H55" s="73"/>
      <c r="I55" s="82">
        <f>SUM(I52:I52)</f>
        <v>1262</v>
      </c>
      <c r="J55" s="82">
        <f>SUM(J52:J52)</f>
        <v>7</v>
      </c>
      <c r="K55" s="67">
        <f>I55/J55</f>
        <v>180.28571428571428</v>
      </c>
    </row>
    <row r="56" spans="2:11" x14ac:dyDescent="0.25">
      <c r="B56" s="72"/>
      <c r="C56" s="64"/>
      <c r="D56" s="64"/>
      <c r="E56" s="72"/>
      <c r="F56" s="72"/>
      <c r="G56" s="65"/>
      <c r="H56" s="73"/>
      <c r="I56" s="64"/>
      <c r="J56" s="64"/>
      <c r="K56" s="67"/>
    </row>
    <row r="57" spans="2:11" x14ac:dyDescent="0.25">
      <c r="B57" s="178">
        <v>17</v>
      </c>
      <c r="C57" s="64">
        <v>11</v>
      </c>
      <c r="D57" s="64">
        <v>2019</v>
      </c>
      <c r="E57" s="178" t="s">
        <v>215</v>
      </c>
      <c r="F57" s="178">
        <v>5</v>
      </c>
      <c r="G57" s="65" t="s">
        <v>124</v>
      </c>
      <c r="H57" s="73" t="s">
        <v>136</v>
      </c>
      <c r="I57" s="64">
        <v>781</v>
      </c>
      <c r="J57" s="64">
        <v>5</v>
      </c>
      <c r="K57" s="67">
        <f>I57/J57</f>
        <v>156.19999999999999</v>
      </c>
    </row>
    <row r="58" spans="2:11" x14ac:dyDescent="0.25">
      <c r="B58" s="101"/>
      <c r="C58" s="64"/>
      <c r="D58" s="55"/>
      <c r="E58" s="72"/>
      <c r="F58" s="72"/>
      <c r="G58" s="73"/>
      <c r="H58" s="80"/>
      <c r="I58" s="64"/>
      <c r="J58" s="64"/>
      <c r="K58" s="67"/>
    </row>
    <row r="59" spans="2:11" x14ac:dyDescent="0.25">
      <c r="B59" s="64"/>
      <c r="C59" s="64"/>
      <c r="D59" s="64"/>
      <c r="E59" s="72"/>
      <c r="F59" s="72"/>
      <c r="G59" s="73"/>
      <c r="H59" s="80"/>
      <c r="I59" s="64"/>
      <c r="J59" s="64"/>
      <c r="K59" s="67"/>
    </row>
    <row r="60" spans="2:11" x14ac:dyDescent="0.25">
      <c r="B60" s="65"/>
      <c r="C60" s="65"/>
      <c r="D60" s="65"/>
      <c r="E60" s="81"/>
      <c r="F60" s="80"/>
      <c r="G60" s="65"/>
      <c r="H60" s="80"/>
      <c r="I60" s="82">
        <f>SUM(I57:I59)</f>
        <v>781</v>
      </c>
      <c r="J60" s="82">
        <f>SUM(J57:J59)</f>
        <v>5</v>
      </c>
      <c r="K60" s="67">
        <f>I60/J60</f>
        <v>156.19999999999999</v>
      </c>
    </row>
    <row r="61" spans="2:11" x14ac:dyDescent="0.25">
      <c r="B61" s="65"/>
      <c r="C61" s="65"/>
      <c r="D61" s="65"/>
      <c r="E61" s="81"/>
      <c r="F61" s="80"/>
      <c r="G61" s="65"/>
      <c r="H61" s="80"/>
      <c r="I61" s="64"/>
      <c r="J61" s="64"/>
      <c r="K61" s="64"/>
    </row>
    <row r="62" spans="2:11" x14ac:dyDescent="0.25">
      <c r="B62" s="65"/>
      <c r="C62" s="65"/>
      <c r="D62" s="65"/>
      <c r="E62" s="81"/>
      <c r="F62" s="80"/>
      <c r="G62" s="65"/>
      <c r="H62" s="80"/>
      <c r="I62" s="64"/>
      <c r="J62" s="64"/>
      <c r="K62" s="64"/>
    </row>
    <row r="63" spans="2:11" x14ac:dyDescent="0.25">
      <c r="B63" s="178">
        <v>17</v>
      </c>
      <c r="C63" s="64">
        <v>11</v>
      </c>
      <c r="D63" s="64">
        <v>2019</v>
      </c>
      <c r="E63" s="178" t="s">
        <v>215</v>
      </c>
      <c r="F63" s="178">
        <v>5</v>
      </c>
      <c r="G63" s="65" t="s">
        <v>124</v>
      </c>
      <c r="H63" s="73" t="s">
        <v>367</v>
      </c>
      <c r="I63" s="64">
        <v>658</v>
      </c>
      <c r="J63" s="64">
        <v>4</v>
      </c>
      <c r="K63" s="67">
        <f>I63/J63</f>
        <v>164.5</v>
      </c>
    </row>
    <row r="64" spans="2:11" x14ac:dyDescent="0.25">
      <c r="B64" s="101"/>
      <c r="C64" s="64"/>
      <c r="D64" s="55"/>
      <c r="E64" s="72"/>
      <c r="F64" s="72"/>
      <c r="G64" s="73"/>
      <c r="H64" s="80"/>
      <c r="I64" s="64"/>
      <c r="J64" s="64"/>
      <c r="K64" s="67"/>
    </row>
    <row r="65" spans="2:11" x14ac:dyDescent="0.25">
      <c r="B65" s="64"/>
      <c r="C65" s="64"/>
      <c r="D65" s="64"/>
      <c r="E65" s="72"/>
      <c r="F65" s="72"/>
      <c r="G65" s="73"/>
      <c r="H65" s="80"/>
      <c r="I65" s="64"/>
      <c r="J65" s="64"/>
      <c r="K65" s="67"/>
    </row>
    <row r="66" spans="2:11" x14ac:dyDescent="0.25">
      <c r="B66" s="65"/>
      <c r="C66" s="65"/>
      <c r="D66" s="65"/>
      <c r="E66" s="81"/>
      <c r="F66" s="80"/>
      <c r="G66" s="65"/>
      <c r="H66" s="80"/>
      <c r="I66" s="82">
        <f>SUM(I63:I65)</f>
        <v>658</v>
      </c>
      <c r="J66" s="82">
        <f>SUM(J63:J65)</f>
        <v>4</v>
      </c>
      <c r="K66" s="67">
        <f>I66/J66</f>
        <v>164.5</v>
      </c>
    </row>
    <row r="67" spans="2:11" x14ac:dyDescent="0.25">
      <c r="B67" s="65"/>
      <c r="C67" s="65"/>
      <c r="D67" s="65"/>
      <c r="E67" s="81"/>
      <c r="F67" s="80"/>
      <c r="G67" s="65"/>
      <c r="H67" s="80"/>
      <c r="I67" s="64"/>
      <c r="J67" s="64"/>
      <c r="K67" s="64"/>
    </row>
    <row r="68" spans="2:11" x14ac:dyDescent="0.25">
      <c r="B68" s="178">
        <v>17</v>
      </c>
      <c r="C68" s="64">
        <v>11</v>
      </c>
      <c r="D68" s="64">
        <v>2019</v>
      </c>
      <c r="E68" s="178" t="s">
        <v>215</v>
      </c>
      <c r="F68" s="178">
        <v>5</v>
      </c>
      <c r="G68" s="65" t="s">
        <v>124</v>
      </c>
      <c r="H68" s="73" t="s">
        <v>147</v>
      </c>
      <c r="I68" s="64">
        <v>1216</v>
      </c>
      <c r="J68" s="64">
        <v>7</v>
      </c>
      <c r="K68" s="67">
        <f>I68/J68</f>
        <v>173.71428571428572</v>
      </c>
    </row>
    <row r="69" spans="2:11" x14ac:dyDescent="0.25">
      <c r="B69" s="101"/>
      <c r="C69" s="64"/>
      <c r="D69" s="55"/>
      <c r="E69" s="72"/>
      <c r="F69" s="72"/>
      <c r="G69" s="73"/>
      <c r="H69" s="80"/>
      <c r="I69" s="64"/>
      <c r="J69" s="64"/>
      <c r="K69" s="67"/>
    </row>
    <row r="70" spans="2:11" x14ac:dyDescent="0.25">
      <c r="B70" s="64"/>
      <c r="C70" s="64"/>
      <c r="D70" s="64"/>
      <c r="E70" s="72"/>
      <c r="F70" s="72"/>
      <c r="G70" s="73"/>
      <c r="H70" s="80"/>
      <c r="I70" s="64"/>
      <c r="J70" s="64"/>
      <c r="K70" s="67"/>
    </row>
    <row r="71" spans="2:11" x14ac:dyDescent="0.25">
      <c r="B71" s="55"/>
      <c r="C71" s="53"/>
      <c r="D71" s="53"/>
      <c r="E71" s="33"/>
      <c r="F71" s="55"/>
      <c r="H71" s="80"/>
      <c r="I71" s="82">
        <f>SUM(I68:I70)</f>
        <v>1216</v>
      </c>
      <c r="J71" s="82">
        <f>SUM(J68:J70)</f>
        <v>7</v>
      </c>
      <c r="K71" s="67">
        <f>I71/J71</f>
        <v>173.71428571428572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x14ac:dyDescent="0.25">
      <c r="B73" s="55"/>
      <c r="C73" s="53"/>
      <c r="D73" s="53"/>
      <c r="E73" s="33"/>
      <c r="F73" s="55"/>
      <c r="H73" s="178" t="s">
        <v>211</v>
      </c>
      <c r="I73" s="104">
        <f>I42+I47+I52+I57+I63+I68</f>
        <v>6230</v>
      </c>
      <c r="J73" s="105">
        <f>J42+J47+J52+J57+J63+J68</f>
        <v>35</v>
      </c>
      <c r="K73" s="106">
        <f>I73/J73</f>
        <v>178</v>
      </c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ht="15.75" x14ac:dyDescent="0.25">
      <c r="B75" s="55"/>
      <c r="C75" s="53"/>
      <c r="D75" s="53"/>
      <c r="E75" s="33"/>
      <c r="F75" s="55"/>
      <c r="G75" s="108" t="s">
        <v>242</v>
      </c>
      <c r="H75" s="80"/>
      <c r="I75" s="103"/>
      <c r="J75" s="103"/>
      <c r="K75" s="67"/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178">
        <v>17</v>
      </c>
      <c r="C77" s="64">
        <v>11</v>
      </c>
      <c r="D77" s="64">
        <v>2019</v>
      </c>
      <c r="E77" s="178" t="s">
        <v>243</v>
      </c>
      <c r="F77" s="178">
        <v>4</v>
      </c>
      <c r="G77" s="65" t="s">
        <v>140</v>
      </c>
      <c r="H77" s="65" t="s">
        <v>241</v>
      </c>
      <c r="I77" s="103">
        <v>819</v>
      </c>
      <c r="J77" s="103">
        <v>7</v>
      </c>
      <c r="K77" s="67">
        <f>I77/J77</f>
        <v>117</v>
      </c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55"/>
      <c r="C79" s="53"/>
      <c r="D79" s="53"/>
      <c r="E79" s="33"/>
      <c r="F79" s="55"/>
      <c r="H79" s="80"/>
      <c r="I79" s="103"/>
      <c r="J79" s="103"/>
      <c r="K79" s="67"/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178">
        <v>17</v>
      </c>
      <c r="C81" s="64">
        <v>11</v>
      </c>
      <c r="D81" s="64">
        <v>2019</v>
      </c>
      <c r="E81" s="178" t="s">
        <v>243</v>
      </c>
      <c r="F81" s="178">
        <v>4</v>
      </c>
      <c r="G81" s="65" t="s">
        <v>140</v>
      </c>
      <c r="H81" s="65" t="s">
        <v>372</v>
      </c>
      <c r="I81" s="103">
        <v>1043</v>
      </c>
      <c r="J81" s="103">
        <v>7</v>
      </c>
      <c r="K81" s="67">
        <f>I81/J81</f>
        <v>149</v>
      </c>
    </row>
    <row r="82" spans="2:11" x14ac:dyDescent="0.25">
      <c r="B82" s="55"/>
      <c r="C82" s="53"/>
      <c r="D82" s="53"/>
      <c r="E82" s="33"/>
      <c r="F82" s="55"/>
      <c r="H82" s="80"/>
      <c r="I82" s="103"/>
      <c r="J82" s="103"/>
      <c r="K82" s="67"/>
    </row>
    <row r="83" spans="2:11" x14ac:dyDescent="0.25">
      <c r="B83" s="55"/>
      <c r="C83" s="53"/>
      <c r="D83" s="53"/>
      <c r="E83" s="33"/>
      <c r="F83" s="55"/>
      <c r="H83" s="80"/>
      <c r="I83" s="103"/>
      <c r="J83" s="103"/>
      <c r="K83" s="67"/>
    </row>
    <row r="84" spans="2:11" x14ac:dyDescent="0.25">
      <c r="B84" s="55"/>
      <c r="C84" s="53"/>
      <c r="D84" s="53"/>
      <c r="E84" s="33"/>
      <c r="F84" s="55"/>
      <c r="H84" s="80"/>
      <c r="I84" s="103"/>
      <c r="J84" s="103"/>
      <c r="K84" s="67"/>
    </row>
    <row r="85" spans="2:11" x14ac:dyDescent="0.25">
      <c r="B85" s="178">
        <v>17</v>
      </c>
      <c r="C85" s="64">
        <v>11</v>
      </c>
      <c r="D85" s="64">
        <v>2019</v>
      </c>
      <c r="E85" s="178" t="s">
        <v>243</v>
      </c>
      <c r="F85" s="178">
        <v>4</v>
      </c>
      <c r="G85" s="65" t="s">
        <v>140</v>
      </c>
      <c r="H85" s="65" t="s">
        <v>296</v>
      </c>
      <c r="I85" s="103">
        <v>1148</v>
      </c>
      <c r="J85" s="103">
        <v>7</v>
      </c>
      <c r="K85" s="67">
        <f>I85/J85</f>
        <v>164</v>
      </c>
    </row>
    <row r="86" spans="2:11" x14ac:dyDescent="0.25">
      <c r="B86" s="55"/>
      <c r="C86" s="53"/>
      <c r="D86" s="53"/>
      <c r="E86" s="33"/>
      <c r="F86" s="55"/>
      <c r="H86" s="80"/>
      <c r="I86" s="103"/>
      <c r="J86" s="103"/>
      <c r="K86" s="67"/>
    </row>
    <row r="87" spans="2:11" x14ac:dyDescent="0.25">
      <c r="B87" s="55"/>
      <c r="C87" s="53"/>
      <c r="D87" s="53"/>
      <c r="E87" s="33"/>
      <c r="F87" s="55"/>
      <c r="H87" s="80"/>
      <c r="I87" s="103"/>
      <c r="J87" s="103"/>
      <c r="K87" s="67"/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178">
        <v>17</v>
      </c>
      <c r="C89" s="64">
        <v>11</v>
      </c>
      <c r="D89" s="64">
        <v>2019</v>
      </c>
      <c r="E89" s="178" t="s">
        <v>243</v>
      </c>
      <c r="F89" s="178">
        <v>5</v>
      </c>
      <c r="G89" s="65" t="s">
        <v>140</v>
      </c>
      <c r="H89" s="65" t="s">
        <v>240</v>
      </c>
      <c r="I89" s="103">
        <v>1022</v>
      </c>
      <c r="J89" s="103">
        <v>7</v>
      </c>
      <c r="K89" s="67">
        <f>I89/J89</f>
        <v>146</v>
      </c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55"/>
      <c r="C91" s="53"/>
      <c r="D91" s="53"/>
      <c r="E91" s="33"/>
      <c r="F91" s="55"/>
      <c r="H91" s="80"/>
      <c r="I91" s="103"/>
      <c r="J91" s="103"/>
      <c r="K91" s="67"/>
    </row>
    <row r="92" spans="2:11" x14ac:dyDescent="0.25">
      <c r="B92" s="55"/>
      <c r="C92" s="53"/>
      <c r="D92" s="53"/>
      <c r="E92" s="33"/>
      <c r="F92" s="55"/>
      <c r="H92" s="178" t="s">
        <v>211</v>
      </c>
      <c r="I92" s="104">
        <f>+I77+I81+I85+I89</f>
        <v>4032</v>
      </c>
      <c r="J92" s="105">
        <f>J77+J81+J85+J89</f>
        <v>28</v>
      </c>
      <c r="K92" s="106">
        <f>I92/J92</f>
        <v>144</v>
      </c>
    </row>
    <row r="93" spans="2:11" x14ac:dyDescent="0.25">
      <c r="B93" s="178"/>
      <c r="C93" s="64"/>
      <c r="D93" s="64"/>
      <c r="E93" s="178"/>
      <c r="F93" s="178"/>
      <c r="G93" s="6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80"/>
      <c r="I94" s="103"/>
      <c r="J94" s="103"/>
      <c r="K94" s="67"/>
    </row>
    <row r="95" spans="2:11" x14ac:dyDescent="0.25">
      <c r="B95" s="55"/>
      <c r="C95" s="53"/>
      <c r="D95" s="53"/>
      <c r="E95" s="33"/>
      <c r="F95" s="55"/>
      <c r="H95" s="80"/>
      <c r="I95" s="103"/>
      <c r="J95" s="103"/>
      <c r="K95" s="67"/>
    </row>
    <row r="96" spans="2:11" x14ac:dyDescent="0.25">
      <c r="H96" s="80"/>
      <c r="I96" s="64"/>
      <c r="J96" s="64"/>
      <c r="K96" s="64"/>
    </row>
    <row r="97" spans="8:11" x14ac:dyDescent="0.25">
      <c r="H97" s="72" t="s">
        <v>244</v>
      </c>
      <c r="I97" s="104">
        <f>I39+I73+I92</f>
        <v>16524</v>
      </c>
      <c r="J97" s="105">
        <f>J39+J73+J92</f>
        <v>98</v>
      </c>
      <c r="K97" s="106">
        <f>I97/J97</f>
        <v>168.61224489795919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2021-12-06T18:26:35Z</dcterms:modified>
</cp:coreProperties>
</file>