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31" i="4" l="1"/>
  <c r="J32" i="4"/>
  <c r="J33" i="4"/>
  <c r="J34" i="4"/>
  <c r="J35" i="4"/>
  <c r="I37" i="4"/>
  <c r="H37" i="4"/>
  <c r="G37" i="4"/>
  <c r="F37" i="4"/>
  <c r="E37" i="4"/>
  <c r="D37" i="4"/>
  <c r="B37" i="4"/>
  <c r="C37" i="4"/>
  <c r="J24" i="4"/>
  <c r="J25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M33" i="1"/>
  <c r="AL129" i="1" l="1"/>
  <c r="AL126" i="1"/>
  <c r="AL125" i="1"/>
  <c r="AM120" i="1"/>
  <c r="AL120" i="1"/>
  <c r="AL119" i="1"/>
  <c r="AL121" i="1" s="1"/>
  <c r="AM114" i="1"/>
  <c r="AL114" i="1"/>
  <c r="AL113" i="1"/>
  <c r="AL115" i="1" s="1"/>
  <c r="AM111" i="1"/>
  <c r="AL111" i="1"/>
  <c r="AL110" i="1"/>
  <c r="AL112" i="1" s="1"/>
  <c r="AM108" i="1"/>
  <c r="AL108" i="1"/>
  <c r="AL107" i="1"/>
  <c r="AL109" i="1" s="1"/>
  <c r="AM105" i="1"/>
  <c r="AL105" i="1"/>
  <c r="AL104" i="1"/>
  <c r="AL106" i="1" s="1"/>
  <c r="AM102" i="1"/>
  <c r="AL102" i="1"/>
  <c r="AL101" i="1"/>
  <c r="AL103" i="1" s="1"/>
  <c r="AM99" i="1"/>
  <c r="AL99" i="1"/>
  <c r="AL98" i="1"/>
  <c r="AL100" i="1" s="1"/>
  <c r="AM96" i="1"/>
  <c r="AL96" i="1"/>
  <c r="AL95" i="1"/>
  <c r="AL97" i="1" s="1"/>
  <c r="AM90" i="1"/>
  <c r="AL90" i="1"/>
  <c r="AL89" i="1"/>
  <c r="AL91" i="1" s="1"/>
  <c r="AM87" i="1"/>
  <c r="AL87" i="1"/>
  <c r="AL86" i="1"/>
  <c r="AL88" i="1" s="1"/>
  <c r="AM78" i="1"/>
  <c r="AL78" i="1"/>
  <c r="AL77" i="1"/>
  <c r="AL79" i="1" s="1"/>
  <c r="AM75" i="1"/>
  <c r="AL75" i="1"/>
  <c r="AL74" i="1"/>
  <c r="AL76" i="1" s="1"/>
  <c r="AM72" i="1"/>
  <c r="AL72" i="1"/>
  <c r="AL71" i="1"/>
  <c r="AL73" i="1" s="1"/>
  <c r="AM69" i="1"/>
  <c r="AL69" i="1"/>
  <c r="AL68" i="1"/>
  <c r="AL70" i="1" s="1"/>
  <c r="AM66" i="1"/>
  <c r="AL66" i="1"/>
  <c r="AL65" i="1"/>
  <c r="AL67" i="1" s="1"/>
  <c r="AM63" i="1"/>
  <c r="AL63" i="1"/>
  <c r="AL62" i="1"/>
  <c r="AL64" i="1" s="1"/>
  <c r="AM60" i="1"/>
  <c r="AL60" i="1"/>
  <c r="AL59" i="1"/>
  <c r="AL61" i="1" s="1"/>
  <c r="AM57" i="1"/>
  <c r="AL57" i="1"/>
  <c r="AL56" i="1"/>
  <c r="AL58" i="1" s="1"/>
  <c r="AM54" i="1"/>
  <c r="AL54" i="1"/>
  <c r="AL53" i="1"/>
  <c r="AL55" i="1" s="1"/>
  <c r="AM51" i="1"/>
  <c r="AL51" i="1"/>
  <c r="AL50" i="1"/>
  <c r="AL52" i="1" s="1"/>
  <c r="AM45" i="1"/>
  <c r="AL45" i="1"/>
  <c r="AL44" i="1"/>
  <c r="AL46" i="1" s="1"/>
  <c r="AM42" i="1"/>
  <c r="AL42" i="1"/>
  <c r="AL41" i="1"/>
  <c r="AL43" i="1" s="1"/>
  <c r="AM39" i="1"/>
  <c r="AL39" i="1"/>
  <c r="AL38" i="1"/>
  <c r="AL40" i="1" s="1"/>
  <c r="AM36" i="1"/>
  <c r="AL36" i="1"/>
  <c r="AL35" i="1"/>
  <c r="AL37" i="1" s="1"/>
  <c r="AL33" i="1"/>
  <c r="AL32" i="1"/>
  <c r="AL34" i="1" s="1"/>
  <c r="AM30" i="1"/>
  <c r="AL30" i="1"/>
  <c r="AL29" i="1"/>
  <c r="AL31" i="1" s="1"/>
  <c r="AM21" i="1"/>
  <c r="AL21" i="1"/>
  <c r="AL20" i="1"/>
  <c r="AL22" i="1" s="1"/>
  <c r="AM18" i="1"/>
  <c r="AL18" i="1"/>
  <c r="AL17" i="1"/>
  <c r="AL19" i="1" s="1"/>
  <c r="AM15" i="1"/>
  <c r="AL15" i="1"/>
  <c r="AL14" i="1"/>
  <c r="AL16" i="1" s="1"/>
  <c r="AM12" i="1"/>
  <c r="AL12" i="1"/>
  <c r="AL11" i="1"/>
  <c r="AK129" i="1"/>
  <c r="AJ129" i="1"/>
  <c r="AK126" i="1"/>
  <c r="AK127" i="1" s="1"/>
  <c r="AJ126" i="1"/>
  <c r="AJ127" i="1" s="1"/>
  <c r="AK125" i="1"/>
  <c r="AJ125" i="1"/>
  <c r="AK52" i="1"/>
  <c r="AK115" i="1"/>
  <c r="AJ112" i="1"/>
  <c r="AJ97" i="1"/>
  <c r="AK91" i="1"/>
  <c r="AJ73" i="1"/>
  <c r="AJ70" i="1"/>
  <c r="AJ64" i="1"/>
  <c r="AK61" i="1"/>
  <c r="AJ58" i="1"/>
  <c r="AJ55" i="1"/>
  <c r="AJ43" i="1"/>
  <c r="AJ34" i="1"/>
  <c r="AJ37" i="1"/>
  <c r="AJ19" i="1"/>
  <c r="H156" i="2"/>
  <c r="K156" i="2"/>
  <c r="L154" i="2"/>
  <c r="J156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125" i="1" l="1"/>
  <c r="AI126" i="1"/>
  <c r="AI127" i="1"/>
  <c r="AI129" i="1"/>
  <c r="AI31" i="1"/>
  <c r="L139" i="2"/>
  <c r="AH129" i="1" l="1"/>
  <c r="AH126" i="1"/>
  <c r="AH127" i="1" s="1"/>
  <c r="AH125" i="1"/>
  <c r="AL13" i="1"/>
  <c r="AH31" i="1"/>
  <c r="L138" i="2"/>
  <c r="AE97" i="1" l="1"/>
  <c r="AE70" i="1"/>
  <c r="L131" i="2"/>
  <c r="L130" i="2"/>
  <c r="J92" i="3" l="1"/>
  <c r="J50" i="3"/>
  <c r="J61" i="3"/>
  <c r="J17" i="3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30" i="4"/>
  <c r="J26" i="4"/>
  <c r="J14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M123" i="1"/>
  <c r="AL123" i="1"/>
  <c r="AL122" i="1"/>
  <c r="AL124" i="1" s="1"/>
  <c r="AM117" i="1"/>
  <c r="AL117" i="1"/>
  <c r="AL116" i="1"/>
  <c r="AL118" i="1" s="1"/>
  <c r="AM93" i="1"/>
  <c r="AL93" i="1"/>
  <c r="AL92" i="1"/>
  <c r="AL94" i="1" s="1"/>
  <c r="AM84" i="1"/>
  <c r="AL84" i="1"/>
  <c r="AL83" i="1"/>
  <c r="AL85" i="1" s="1"/>
  <c r="AM81" i="1"/>
  <c r="AL81" i="1"/>
  <c r="AL80" i="1"/>
  <c r="AL82" i="1" s="1"/>
  <c r="AM48" i="1"/>
  <c r="AL48" i="1"/>
  <c r="AL47" i="1"/>
  <c r="AL49" i="1" s="1"/>
  <c r="AM27" i="1"/>
  <c r="AL27" i="1"/>
  <c r="AL26" i="1"/>
  <c r="AL28" i="1" s="1"/>
  <c r="AM24" i="1"/>
  <c r="AL24" i="1"/>
  <c r="AL23" i="1"/>
  <c r="AL25" i="1" s="1"/>
  <c r="O16" i="1"/>
  <c r="O129" i="1" s="1"/>
  <c r="N31" i="1" l="1"/>
  <c r="L53" i="2"/>
  <c r="J28" i="4" l="1"/>
  <c r="J23" i="4"/>
  <c r="J29" i="4"/>
  <c r="J76" i="3"/>
  <c r="J95" i="3" s="1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3" i="4" l="1"/>
  <c r="J18" i="4"/>
  <c r="B55" i="4"/>
  <c r="G37" i="1"/>
  <c r="G34" i="1"/>
  <c r="G106" i="1"/>
  <c r="G31" i="1"/>
  <c r="L36" i="2"/>
  <c r="L35" i="2"/>
  <c r="L34" i="2"/>
  <c r="L33" i="2"/>
  <c r="J22" i="4" l="1"/>
  <c r="J17" i="4"/>
  <c r="J16" i="4"/>
  <c r="J27" i="4"/>
  <c r="J12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S43" i="1" s="1"/>
  <c r="A19" i="1"/>
  <c r="A13" i="1"/>
  <c r="A34" i="1"/>
  <c r="A31" i="1"/>
  <c r="J15" i="4" l="1"/>
  <c r="J21" i="4"/>
  <c r="J11" i="4"/>
  <c r="J37" i="4" s="1"/>
  <c r="J19" i="4"/>
  <c r="AQ126" i="1" l="1"/>
  <c r="AQ125" i="1"/>
  <c r="D55" i="1" l="1"/>
  <c r="D34" i="1"/>
  <c r="D31" i="1"/>
  <c r="AS106" i="1" l="1"/>
  <c r="AM126" i="1" l="1"/>
  <c r="K91" i="6" l="1"/>
  <c r="K86" i="6"/>
  <c r="K81" i="6"/>
  <c r="K77" i="6"/>
  <c r="K100" i="6" l="1"/>
  <c r="N129" i="1" l="1"/>
  <c r="L129" i="1" l="1"/>
  <c r="J81" i="3" l="1"/>
  <c r="J129" i="1" l="1"/>
  <c r="K129" i="1" l="1"/>
  <c r="H129" i="1" l="1"/>
  <c r="AS109" i="1" l="1"/>
  <c r="AS58" i="1"/>
  <c r="AS34" i="1"/>
  <c r="AS73" i="1" l="1"/>
  <c r="AS61" i="1"/>
  <c r="AS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7" i="3"/>
  <c r="J29" i="3"/>
  <c r="L10" i="2"/>
  <c r="L7" i="2"/>
  <c r="K27" i="6" l="1"/>
  <c r="K50" i="6"/>
  <c r="K60" i="6"/>
  <c r="I37" i="5"/>
  <c r="J37" i="5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56" i="2"/>
  <c r="K45" i="6"/>
  <c r="K14" i="5"/>
  <c r="I66" i="5"/>
  <c r="K72" i="5"/>
  <c r="AO128" i="1"/>
  <c r="E129" i="1"/>
  <c r="AS13" i="1"/>
  <c r="K105" i="6" l="1"/>
  <c r="K39" i="6"/>
  <c r="K89" i="5"/>
  <c r="K37" i="5"/>
  <c r="K66" i="5"/>
  <c r="AS70" i="1"/>
  <c r="AS55" i="1"/>
  <c r="AQ127" i="1"/>
  <c r="D129" i="1"/>
  <c r="F129" i="1"/>
  <c r="G129" i="1"/>
  <c r="I129" i="1"/>
  <c r="AS67" i="1"/>
  <c r="AS31" i="1"/>
  <c r="AL127" i="1"/>
  <c r="AS76" i="1" l="1"/>
</calcChain>
</file>

<file path=xl/sharedStrings.xml><?xml version="1.0" encoding="utf-8"?>
<sst xmlns="http://schemas.openxmlformats.org/spreadsheetml/2006/main" count="1798" uniqueCount="512">
  <si>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</si>
  <si>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</si>
  <si>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</si>
  <si>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</si>
  <si>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</si>
  <si>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</si>
  <si>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</si>
  <si>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</si>
  <si>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</si>
  <si>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</si>
  <si>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</si>
  <si>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</si>
  <si>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</si>
  <si>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</si>
  <si>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</si>
  <si>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</si>
  <si>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</si>
  <si>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</si>
  <si>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</si>
  <si>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</si>
  <si>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</si>
  <si>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</si>
  <si>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</si>
  <si>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</si>
  <si>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</si>
  <si>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</si>
  <si>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</si>
  <si>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</si>
  <si>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</si>
  <si>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</si>
  <si>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</si>
  <si>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</si>
  <si>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</si>
  <si>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</si>
  <si>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</si>
  <si>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</si>
  <si>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</si>
  <si>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</si>
  <si>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</si>
  <si>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</si>
  <si>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</si>
  <si>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</si>
  <si>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</si>
  <si>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</si>
  <si>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</si>
  <si>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</si>
  <si>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</si>
  <si>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</si>
  <si>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</si>
  <si>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</si>
  <si>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</si>
  <si>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</si>
  <si>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</si>
  <si>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</si>
  <si>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</si>
  <si>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</si>
  <si>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</si>
  <si>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</si>
  <si>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</si>
  <si>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</si>
  <si>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</si>
  <si>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</si>
  <si>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</si>
  <si>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</si>
  <si>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</si>
  <si>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</si>
  <si>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</si>
  <si>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</si>
  <si>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</si>
  <si>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</si>
  <si>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</si>
  <si>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</si>
  <si>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</si>
  <si>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</si>
  <si>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</si>
  <si>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</si>
  <si>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</si>
  <si>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</si>
  <si>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</si>
  <si>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</si>
  <si>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</si>
  <si>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</si>
  <si>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</si>
  <si>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</si>
  <si>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</si>
  <si>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</si>
  <si>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</si>
  <si>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</si>
  <si>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</si>
  <si>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</si>
  <si>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</si>
  <si>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</si>
  <si>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</si>
  <si>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</si>
  <si>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</si>
  <si>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</si>
  <si>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</si>
  <si>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</si>
  <si>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</si>
  <si>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</si>
  <si>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</si>
  <si>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</si>
  <si>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</si>
  <si>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</si>
  <si>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</si>
  <si>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</si>
  <si>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</si>
  <si>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</si>
  <si>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</si>
  <si>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</si>
  <si>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</si>
  <si>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</si>
  <si>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</si>
  <si>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</si>
  <si>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</si>
  <si>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</si>
  <si>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</si>
  <si>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</si>
  <si>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</si>
  <si>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</si>
  <si>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</si>
  <si>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</si>
  <si>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</si>
  <si>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</si>
  <si>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</si>
  <si>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</si>
  <si>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</si>
  <si>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</si>
  <si>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</si>
  <si>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</si>
  <si>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</si>
  <si>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</si>
  <si>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</si>
  <si>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</si>
  <si>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</si>
  <si>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</si>
  <si>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</si>
  <si>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</si>
  <si>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</si>
  <si>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</si>
  <si>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</si>
  <si>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</si>
  <si>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</si>
  <si>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</si>
  <si>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</si>
  <si>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</si>
  <si>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</si>
  <si>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</si>
  <si>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</si>
  <si>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</si>
  <si>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</si>
  <si>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</si>
  <si>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</si>
  <si>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</si>
  <si>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</si>
  <si>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</si>
  <si>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</si>
  <si>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</si>
  <si>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</si>
  <si>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</si>
  <si>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</si>
  <si>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</si>
  <si>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</si>
  <si>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</si>
  <si>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</si>
  <si>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</si>
  <si>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</si>
  <si>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</si>
  <si>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</si>
  <si>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</si>
  <si>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</si>
  <si>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</si>
  <si>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</si>
  <si>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</si>
  <si>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</si>
  <si>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</si>
  <si>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</si>
  <si>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</si>
  <si>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</si>
  <si>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</si>
  <si>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</si>
  <si>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</si>
  <si>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</si>
  <si>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</si>
  <si>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</si>
  <si>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</si>
  <si>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</si>
  <si>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</si>
  <si>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</si>
  <si>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</si>
  <si>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</si>
  <si>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</si>
  <si>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</si>
  <si>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</si>
  <si>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</si>
  <si>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</si>
  <si>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</si>
  <si>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</si>
  <si>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</si>
  <si>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</si>
  <si>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</si>
  <si>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</si>
  <si>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</si>
  <si>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</si>
  <si>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</si>
  <si>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</si>
  <si>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</si>
  <si>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</si>
  <si>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</si>
  <si>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</si>
  <si>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</si>
  <si>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</si>
  <si>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</si>
  <si>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</si>
  <si>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</si>
  <si>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</si>
  <si>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</si>
  <si>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</si>
  <si>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</si>
  <si>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</si>
  <si>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</si>
  <si>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</si>
  <si>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</si>
  <si>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</si>
  <si>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</si>
  <si>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</si>
  <si>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</si>
  <si>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</si>
  <si>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</si>
  <si>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</si>
  <si>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</si>
  <si>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</si>
  <si>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</si>
  <si>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</si>
  <si>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</si>
  <si>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</si>
  <si>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</si>
  <si>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</si>
  <si>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</si>
  <si>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</si>
  <si>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</si>
  <si>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</si>
  <si>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</si>
  <si>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</si>
  <si>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</si>
  <si>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</si>
  <si>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</si>
  <si>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</si>
  <si>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</si>
  <si>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</si>
  <si>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</si>
  <si>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</si>
  <si>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</si>
  <si>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</si>
  <si>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</si>
  <si>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</si>
  <si>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</si>
  <si>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</si>
  <si>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</si>
  <si>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</si>
  <si>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</si>
  <si>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</si>
  <si>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</si>
  <si>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</si>
  <si>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</si>
  <si>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</si>
  <si>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</si>
  <si>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</si>
  <si>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</si>
  <si>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</si>
  <si>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</si>
  <si>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</si>
  <si>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</si>
  <si>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</si>
  <si>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</si>
  <si>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</si>
  <si>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</si>
  <si>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</si>
  <si>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</si>
  <si>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</si>
  <si>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</si>
  <si>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</si>
  <si>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</si>
  <si>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</si>
  <si>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</si>
  <si>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</si>
  <si>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</si>
  <si>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</si>
  <si>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</si>
  <si>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</si>
  <si>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</si>
  <si>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</si>
  <si>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</si>
  <si>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</si>
  <si>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</si>
  <si>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</si>
  <si>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</si>
  <si>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</si>
  <si>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</si>
  <si>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</si>
  <si>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</si>
  <si>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</si>
  <si>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</si>
  <si>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</si>
  <si>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</si>
  <si>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</si>
  <si>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</si>
  <si>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</si>
  <si>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</si>
  <si>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</si>
  <si>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</si>
  <si>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</si>
  <si>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</si>
  <si>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</si>
  <si>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</si>
  <si>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</si>
  <si>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</si>
  <si>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</si>
  <si>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</si>
  <si>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</si>
  <si>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</si>
  <si>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</si>
  <si>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</si>
  <si>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</si>
  <si>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</si>
  <si>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</si>
  <si>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</si>
  <si>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</si>
  <si>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</si>
  <si>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</si>
  <si>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</si>
  <si>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</si>
  <si>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</si>
  <si>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</si>
  <si>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</si>
  <si>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</si>
  <si>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</si>
  <si>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</si>
  <si>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</si>
  <si>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</si>
  <si>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</si>
  <si>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</si>
  <si>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</si>
  <si>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</si>
  <si>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</si>
  <si>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</si>
  <si>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</si>
  <si>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</si>
  <si>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</si>
  <si>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</si>
  <si>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</si>
  <si>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</si>
  <si>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</si>
  <si>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</si>
  <si>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</si>
  <si>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</si>
  <si>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</si>
  <si>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</si>
  <si>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</si>
  <si>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</si>
  <si>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</si>
  <si>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</si>
  <si>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</si>
  <si>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</si>
  <si>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</si>
  <si>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</si>
  <si>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</si>
  <si>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</si>
  <si>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</si>
  <si>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</si>
  <si>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</si>
  <si>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</si>
  <si>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</si>
  <si>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</si>
  <si>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</si>
  <si>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</si>
  <si>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</si>
  <si>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</si>
  <si>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</si>
  <si>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</si>
  <si>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</si>
  <si>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</si>
  <si>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</si>
  <si>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</si>
  <si>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</si>
  <si>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</si>
  <si>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</si>
  <si>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</si>
  <si>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joue pour les podiums, y arrive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</si>
  <si>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</si>
  <si>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</si>
  <si>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</si>
  <si>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</si>
  <si>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</si>
  <si>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</si>
  <si>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</si>
  <si>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</si>
  <si>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</si>
  <si>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</si>
  <si>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</si>
  <si>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</si>
  <si>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</si>
  <si>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</si>
  <si>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</si>
  <si>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</si>
  <si>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</si>
  <si>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</si>
  <si>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</si>
  <si>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</si>
  <si>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</si>
  <si>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</si>
  <si>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</si>
  <si>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</si>
  <si>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</si>
  <si>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</si>
  <si>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</si>
  <si>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</si>
  <si>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</si>
  <si>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</si>
  <si>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</si>
  <si>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</si>
  <si>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</si>
  <si>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</si>
  <si>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</si>
  <si>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</si>
  <si>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</si>
  <si>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</si>
  <si>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</si>
  <si>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</si>
  <si>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</si>
  <si>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</si>
  <si>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</si>
  <si>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</si>
  <si>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</si>
  <si>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</si>
  <si>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</si>
  <si>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</si>
  <si>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</si>
  <si>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</si>
  <si>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</si>
  <si>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</si>
  <si>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</si>
  <si>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</si>
  <si>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</si>
  <si>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</si>
  <si>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</si>
  <si>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ronronne !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</si>
  <si>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</si>
  <si>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</si>
  <si>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</si>
  <si>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</si>
  <si>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</si>
  <si>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</si>
  <si>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</si>
  <si>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</si>
  <si>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</si>
  <si>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</si>
  <si>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</si>
  <si>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</si>
  <si>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</si>
  <si>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</si>
  <si>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</si>
  <si>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</si>
  <si>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</si>
  <si>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</si>
  <si>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</si>
  <si>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</si>
  <si>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</si>
  <si>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</si>
  <si>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</si>
  <si>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</si>
  <si>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ça repart, mais piano !</t>
  </si>
  <si>
    <t>rien trouvé, sauf le titre !</t>
  </si>
  <si>
    <t>triple pas !</t>
  </si>
  <si>
    <t xml:space="preserve">un trou, ça se double mais ne se 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</si>
  <si>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</si>
  <si>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</si>
  <si>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</si>
  <si>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</si>
  <si>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</si>
  <si>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</si>
  <si>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</si>
  <si>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</si>
  <si>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</si>
  <si>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</si>
  <si>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</si>
  <si>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c'est reparti !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</si>
  <si>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</si>
  <si>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</si>
  <si>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</si>
  <si>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</si>
  <si>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</si>
  <si>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</si>
  <si>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</si>
  <si>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</si>
  <si>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</si>
  <si>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</si>
  <si>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du mal à démarrer !</t>
  </si>
  <si>
    <t>et sans forcer !</t>
  </si>
  <si>
    <t>classique !</t>
  </si>
  <si>
    <t>le meilleur du club !</t>
  </si>
  <si>
    <t>continue sa progression !</t>
  </si>
  <si>
    <t>joue cool !</t>
  </si>
  <si>
    <t>a du manger du mars !</t>
  </si>
  <si>
    <t>a mangé 2 mars !</t>
  </si>
  <si>
    <t>la spirale est dans le bon sens !</t>
  </si>
  <si>
    <t>a peu joué, job oblige !</t>
  </si>
  <si>
    <t>n'a pas trouvé grand chose !</t>
  </si>
  <si>
    <t>pourquoi reprendre si lentement ?</t>
  </si>
  <si>
    <t>quand on a un bon fonds !</t>
  </si>
  <si>
    <t>retour à confirmer !</t>
  </si>
  <si>
    <t>2 ème 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</si>
</sst>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4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2"/>
  <sheetViews>
    <sheetView tabSelected="1" topLeftCell="Y1" workbookViewId="0">
      <selection activeCell="AJ36" sqref="AJ3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7" width="9.7109375" customWidth="1"/>
    <col min="38" max="38" width="10.7109375" customWidth="1"/>
    <col min="39" max="39" width="8.5703125" customWidth="1"/>
    <col min="40" max="40" width="35.140625" customWidth="1"/>
    <col min="41" max="41" width="12.42578125" customWidth="1"/>
    <col min="42" max="42" width="2.28515625" customWidth="1"/>
    <col min="43" max="43" width="9.28515625" customWidth="1"/>
    <col min="44" max="44" width="2.42578125" customWidth="1"/>
    <col min="45" max="45" width="9.85546875" customWidth="1"/>
  </cols>
  <sheetData>
    <row r="1" spans="1:47" ht="15.75" x14ac:dyDescent="0.25">
      <c r="A1" s="56" t="s">
        <v>264</v>
      </c>
    </row>
    <row r="2" spans="1:47" x14ac:dyDescent="0.25">
      <c r="Q2" s="257"/>
      <c r="R2" s="257"/>
      <c r="S2" s="257"/>
      <c r="T2" s="257"/>
      <c r="U2" s="257"/>
      <c r="V2" s="257"/>
      <c r="W2" s="257"/>
      <c r="X2" s="257"/>
      <c r="Y2" s="257"/>
    </row>
    <row r="4" spans="1:47" x14ac:dyDescent="0.25">
      <c r="A4" s="1"/>
      <c r="B4" s="146" t="s">
        <v>0</v>
      </c>
      <c r="C4" s="2"/>
      <c r="D4" s="109" t="s">
        <v>1</v>
      </c>
      <c r="E4" s="109" t="s">
        <v>217</v>
      </c>
      <c r="F4" s="109" t="s">
        <v>217</v>
      </c>
      <c r="G4" s="164" t="s">
        <v>226</v>
      </c>
      <c r="H4" s="109" t="s">
        <v>259</v>
      </c>
      <c r="I4" s="109" t="s">
        <v>217</v>
      </c>
      <c r="J4" s="109" t="s">
        <v>1</v>
      </c>
      <c r="K4" s="164" t="s">
        <v>321</v>
      </c>
      <c r="L4" s="164" t="s">
        <v>226</v>
      </c>
      <c r="M4" s="109" t="s">
        <v>259</v>
      </c>
      <c r="N4" s="109" t="s">
        <v>334</v>
      </c>
      <c r="O4" s="109" t="s">
        <v>217</v>
      </c>
      <c r="P4" s="109" t="s">
        <v>217</v>
      </c>
      <c r="Q4" s="109" t="s">
        <v>1</v>
      </c>
      <c r="R4" s="109" t="s">
        <v>1</v>
      </c>
      <c r="S4" s="109" t="s">
        <v>217</v>
      </c>
      <c r="T4" s="164" t="s">
        <v>383</v>
      </c>
      <c r="U4" s="109" t="s">
        <v>1</v>
      </c>
      <c r="V4" s="109" t="s">
        <v>217</v>
      </c>
      <c r="W4" s="109" t="s">
        <v>1</v>
      </c>
      <c r="X4" s="109" t="s">
        <v>1</v>
      </c>
      <c r="Y4" s="164" t="s">
        <v>407</v>
      </c>
      <c r="Z4" s="109" t="s">
        <v>259</v>
      </c>
      <c r="AA4" s="109" t="s">
        <v>1</v>
      </c>
      <c r="AB4" s="109" t="s">
        <v>1</v>
      </c>
      <c r="AC4" s="109" t="s">
        <v>259</v>
      </c>
      <c r="AD4" s="164" t="s">
        <v>407</v>
      </c>
      <c r="AE4" s="109" t="s">
        <v>1</v>
      </c>
      <c r="AF4" s="109" t="s">
        <v>217</v>
      </c>
      <c r="AG4" s="109" t="s">
        <v>259</v>
      </c>
      <c r="AH4" s="109" t="s">
        <v>1</v>
      </c>
      <c r="AI4" s="109" t="s">
        <v>217</v>
      </c>
      <c r="AJ4" s="109" t="s">
        <v>217</v>
      </c>
      <c r="AK4" s="164" t="s">
        <v>407</v>
      </c>
      <c r="AL4" s="120"/>
      <c r="AM4" s="121"/>
      <c r="AO4" s="4"/>
      <c r="AQ4" s="5" t="s">
        <v>419</v>
      </c>
      <c r="AS4" s="6" t="s">
        <v>2</v>
      </c>
    </row>
    <row r="5" spans="1:47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263</v>
      </c>
      <c r="I5" s="122"/>
      <c r="J5" s="122"/>
      <c r="K5" s="122"/>
      <c r="L5" s="122"/>
      <c r="M5" s="122" t="s">
        <v>263</v>
      </c>
      <c r="N5" s="122"/>
      <c r="O5" s="122"/>
      <c r="P5" s="122"/>
      <c r="Q5" s="122"/>
      <c r="R5" s="122"/>
      <c r="S5" s="122"/>
      <c r="T5" s="122" t="s">
        <v>384</v>
      </c>
      <c r="U5" s="122"/>
      <c r="V5" s="122"/>
      <c r="W5" s="122"/>
      <c r="X5" s="122"/>
      <c r="Y5" s="122"/>
      <c r="Z5" s="122" t="s">
        <v>263</v>
      </c>
      <c r="AA5" s="122"/>
      <c r="AB5" s="122"/>
      <c r="AC5" s="122" t="s">
        <v>263</v>
      </c>
      <c r="AD5" s="122"/>
      <c r="AE5" s="122"/>
      <c r="AF5" s="122"/>
      <c r="AG5" s="122" t="s">
        <v>263</v>
      </c>
      <c r="AH5" s="122"/>
      <c r="AI5" s="122"/>
      <c r="AJ5" s="122"/>
      <c r="AK5" s="122"/>
      <c r="AL5" s="264" t="s">
        <v>266</v>
      </c>
      <c r="AM5" s="265"/>
      <c r="AO5" s="8"/>
      <c r="AQ5" s="9" t="s">
        <v>4</v>
      </c>
      <c r="AS5" s="10" t="s">
        <v>5</v>
      </c>
    </row>
    <row r="6" spans="1:47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123"/>
      <c r="AM6" s="124"/>
      <c r="AO6" s="4"/>
      <c r="AQ6" s="9" t="s">
        <v>3</v>
      </c>
      <c r="AS6" s="10" t="s">
        <v>7</v>
      </c>
    </row>
    <row r="7" spans="1:47" x14ac:dyDescent="0.25">
      <c r="A7" s="141">
        <v>2020</v>
      </c>
      <c r="B7" s="147" t="s">
        <v>8</v>
      </c>
      <c r="C7" s="7"/>
      <c r="D7" s="112" t="s">
        <v>9</v>
      </c>
      <c r="E7" s="125" t="s">
        <v>218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346</v>
      </c>
      <c r="N7" s="125" t="s">
        <v>9</v>
      </c>
      <c r="O7" s="125" t="s">
        <v>338</v>
      </c>
      <c r="P7" s="112" t="s">
        <v>9</v>
      </c>
      <c r="Q7" s="112" t="s">
        <v>9</v>
      </c>
      <c r="R7" s="112" t="s">
        <v>365</v>
      </c>
      <c r="S7" s="112" t="s">
        <v>365</v>
      </c>
      <c r="T7" s="112" t="s">
        <v>385</v>
      </c>
      <c r="U7" s="112" t="s">
        <v>385</v>
      </c>
      <c r="V7" s="112" t="s">
        <v>385</v>
      </c>
      <c r="W7" s="112" t="s">
        <v>385</v>
      </c>
      <c r="X7" s="112" t="s">
        <v>422</v>
      </c>
      <c r="Y7" s="112" t="s">
        <v>408</v>
      </c>
      <c r="Z7" s="125" t="s">
        <v>431</v>
      </c>
      <c r="AA7" s="125" t="s">
        <v>9</v>
      </c>
      <c r="AB7" s="125" t="s">
        <v>408</v>
      </c>
      <c r="AC7" s="125" t="s">
        <v>408</v>
      </c>
      <c r="AD7" s="125" t="s">
        <v>483</v>
      </c>
      <c r="AE7" s="125" t="s">
        <v>408</v>
      </c>
      <c r="AF7" s="125" t="s">
        <v>408</v>
      </c>
      <c r="AG7" s="125" t="s">
        <v>408</v>
      </c>
      <c r="AH7" s="125" t="s">
        <v>9</v>
      </c>
      <c r="AI7" s="125" t="s">
        <v>9</v>
      </c>
      <c r="AJ7" s="112" t="s">
        <v>365</v>
      </c>
      <c r="AK7" s="112" t="s">
        <v>365</v>
      </c>
      <c r="AL7" s="117" t="s">
        <v>11</v>
      </c>
      <c r="AM7" s="117" t="s">
        <v>12</v>
      </c>
      <c r="AO7" s="4"/>
      <c r="AQ7" s="9" t="s">
        <v>420</v>
      </c>
      <c r="AS7" s="10" t="s">
        <v>16</v>
      </c>
    </row>
    <row r="8" spans="1:47" x14ac:dyDescent="0.25">
      <c r="A8" s="141"/>
      <c r="B8" s="147" t="s">
        <v>13</v>
      </c>
      <c r="C8" s="7"/>
      <c r="D8" s="112"/>
      <c r="E8" s="112"/>
      <c r="F8" s="125" t="s">
        <v>286</v>
      </c>
      <c r="G8" s="125" t="s">
        <v>220</v>
      </c>
      <c r="H8" s="190" t="s">
        <v>294</v>
      </c>
      <c r="I8" s="125" t="s">
        <v>296</v>
      </c>
      <c r="J8" s="125" t="s">
        <v>10</v>
      </c>
      <c r="K8" s="125" t="s">
        <v>322</v>
      </c>
      <c r="L8" s="125" t="s">
        <v>322</v>
      </c>
      <c r="M8" s="125" t="s">
        <v>296</v>
      </c>
      <c r="N8" s="125"/>
      <c r="O8" s="125" t="s">
        <v>339</v>
      </c>
      <c r="P8" s="125" t="s">
        <v>10</v>
      </c>
      <c r="Q8" s="125" t="s">
        <v>10</v>
      </c>
      <c r="R8" s="125" t="s">
        <v>367</v>
      </c>
      <c r="S8" s="125" t="s">
        <v>367</v>
      </c>
      <c r="T8" s="125" t="s">
        <v>386</v>
      </c>
      <c r="U8" s="125" t="s">
        <v>296</v>
      </c>
      <c r="V8" s="125" t="s">
        <v>294</v>
      </c>
      <c r="W8" s="125" t="s">
        <v>294</v>
      </c>
      <c r="X8" s="125" t="s">
        <v>296</v>
      </c>
      <c r="Y8" s="125" t="s">
        <v>409</v>
      </c>
      <c r="Z8" s="125" t="s">
        <v>339</v>
      </c>
      <c r="AA8" s="125" t="s">
        <v>408</v>
      </c>
      <c r="AB8" s="125" t="s">
        <v>444</v>
      </c>
      <c r="AC8" s="125" t="s">
        <v>443</v>
      </c>
      <c r="AD8" s="125" t="s">
        <v>339</v>
      </c>
      <c r="AE8" s="125" t="s">
        <v>459</v>
      </c>
      <c r="AF8" s="125" t="s">
        <v>459</v>
      </c>
      <c r="AG8" s="125" t="s">
        <v>459</v>
      </c>
      <c r="AH8" s="125" t="s">
        <v>479</v>
      </c>
      <c r="AI8" s="125" t="s">
        <v>385</v>
      </c>
      <c r="AJ8" s="125" t="s">
        <v>367</v>
      </c>
      <c r="AK8" s="125" t="s">
        <v>367</v>
      </c>
      <c r="AL8" s="117" t="s">
        <v>14</v>
      </c>
      <c r="AM8" s="117" t="s">
        <v>15</v>
      </c>
      <c r="AO8" s="4"/>
      <c r="AQ8" s="9"/>
      <c r="AS8" s="10" t="s">
        <v>297</v>
      </c>
    </row>
    <row r="9" spans="1:47" x14ac:dyDescent="0.25">
      <c r="A9" s="141">
        <v>2021</v>
      </c>
      <c r="B9" s="141"/>
      <c r="C9" s="7"/>
      <c r="D9" s="112"/>
      <c r="E9" s="112"/>
      <c r="F9" s="125"/>
      <c r="G9" s="125" t="s">
        <v>221</v>
      </c>
      <c r="H9" s="190" t="s">
        <v>295</v>
      </c>
      <c r="I9" s="125" t="s">
        <v>17</v>
      </c>
      <c r="J9" s="125"/>
      <c r="K9" s="125" t="s">
        <v>323</v>
      </c>
      <c r="L9" s="125" t="s">
        <v>325</v>
      </c>
      <c r="M9" s="125"/>
      <c r="N9" s="125"/>
      <c r="O9" s="125"/>
      <c r="P9" s="125" t="s">
        <v>353</v>
      </c>
      <c r="Q9" s="125"/>
      <c r="R9" s="125" t="s">
        <v>366</v>
      </c>
      <c r="S9" s="125" t="s">
        <v>368</v>
      </c>
      <c r="T9" s="125" t="s">
        <v>353</v>
      </c>
      <c r="U9" s="125" t="s">
        <v>387</v>
      </c>
      <c r="V9" s="125" t="s">
        <v>17</v>
      </c>
      <c r="W9" s="125" t="s">
        <v>17</v>
      </c>
      <c r="X9" s="125" t="s">
        <v>421</v>
      </c>
      <c r="Y9" s="125" t="s">
        <v>410</v>
      </c>
      <c r="Z9" s="125"/>
      <c r="AA9" s="125" t="s">
        <v>436</v>
      </c>
      <c r="AB9" s="125" t="s">
        <v>17</v>
      </c>
      <c r="AC9" s="125" t="s">
        <v>17</v>
      </c>
      <c r="AD9" s="125"/>
      <c r="AE9" s="125" t="s">
        <v>460</v>
      </c>
      <c r="AF9" s="125" t="s">
        <v>17</v>
      </c>
      <c r="AG9" s="125" t="s">
        <v>461</v>
      </c>
      <c r="AH9" s="125" t="s">
        <v>480</v>
      </c>
      <c r="AI9" s="125" t="s">
        <v>485</v>
      </c>
      <c r="AJ9" s="125" t="s">
        <v>366</v>
      </c>
      <c r="AK9" s="125" t="s">
        <v>368</v>
      </c>
      <c r="AL9" s="117" t="s">
        <v>18</v>
      </c>
      <c r="AM9" s="117" t="s">
        <v>19</v>
      </c>
      <c r="AN9" s="210"/>
      <c r="AO9" s="8"/>
      <c r="AQ9" s="12"/>
      <c r="AS9" s="10"/>
    </row>
    <row r="10" spans="1:47" x14ac:dyDescent="0.25">
      <c r="A10" s="13"/>
      <c r="B10" s="148" t="s">
        <v>20</v>
      </c>
      <c r="C10" s="14"/>
      <c r="D10" s="113" t="s">
        <v>21</v>
      </c>
      <c r="E10" s="113" t="s">
        <v>219</v>
      </c>
      <c r="F10" s="126" t="s">
        <v>282</v>
      </c>
      <c r="G10" s="126" t="s">
        <v>22</v>
      </c>
      <c r="H10" s="126" t="s">
        <v>22</v>
      </c>
      <c r="I10" s="126" t="s">
        <v>22</v>
      </c>
      <c r="J10" s="126" t="s">
        <v>315</v>
      </c>
      <c r="K10" s="126" t="s">
        <v>324</v>
      </c>
      <c r="L10" s="126" t="s">
        <v>318</v>
      </c>
      <c r="M10" s="126" t="s">
        <v>318</v>
      </c>
      <c r="N10" s="126" t="s">
        <v>282</v>
      </c>
      <c r="O10" s="126" t="s">
        <v>340</v>
      </c>
      <c r="P10" s="126" t="s">
        <v>349</v>
      </c>
      <c r="Q10" s="126" t="s">
        <v>349</v>
      </c>
      <c r="R10" s="126" t="s">
        <v>359</v>
      </c>
      <c r="S10" s="126" t="s">
        <v>318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427</v>
      </c>
      <c r="Z10" s="126" t="s">
        <v>340</v>
      </c>
      <c r="AA10" s="126">
        <v>1</v>
      </c>
      <c r="AB10" s="126">
        <v>1</v>
      </c>
      <c r="AC10" s="126">
        <v>1</v>
      </c>
      <c r="AD10" s="126" t="s">
        <v>340</v>
      </c>
      <c r="AE10" s="126" t="s">
        <v>340</v>
      </c>
      <c r="AF10" s="126" t="s">
        <v>340</v>
      </c>
      <c r="AG10" s="126" t="s">
        <v>340</v>
      </c>
      <c r="AH10" s="126" t="s">
        <v>478</v>
      </c>
      <c r="AI10" s="126" t="s">
        <v>349</v>
      </c>
      <c r="AJ10" s="126" t="s">
        <v>359</v>
      </c>
      <c r="AK10" s="126" t="s">
        <v>318</v>
      </c>
      <c r="AL10" s="118" t="s">
        <v>17</v>
      </c>
      <c r="AM10" s="119"/>
      <c r="AO10" s="15"/>
      <c r="AQ10" s="16"/>
      <c r="AS10" s="17"/>
    </row>
    <row r="11" spans="1:47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49">
        <f>IF(SUM(D11:AK11)=0,"",SUM(D11:AK11))</f>
        <v>2963</v>
      </c>
      <c r="AM11" s="20"/>
      <c r="AN11" s="21"/>
      <c r="AO11" s="22" t="s">
        <v>23</v>
      </c>
      <c r="AQ11" s="115"/>
      <c r="AS11" s="19"/>
    </row>
    <row r="12" spans="1:47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49">
        <f>IF(SUM(D12:AK12)=0,"",SUM(D12:AK12))</f>
        <v>22</v>
      </c>
      <c r="AM12" s="117">
        <f>IF(COUNTA(D12:AK12)=0,"",COUNTA(D12:AK12))</f>
        <v>2</v>
      </c>
      <c r="AN12" s="246" t="s">
        <v>388</v>
      </c>
      <c r="AO12" s="25" t="s">
        <v>25</v>
      </c>
      <c r="AQ12" s="117"/>
      <c r="AS12" s="19"/>
      <c r="AT12" s="236"/>
      <c r="AU12" s="237"/>
    </row>
    <row r="13" spans="1:47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2">
        <f t="shared" ref="AL13" si="0">IF(AL11="","",AL11/AL12)</f>
        <v>134.68181818181819</v>
      </c>
      <c r="AM13" s="26"/>
      <c r="AN13" s="165"/>
      <c r="AO13" s="137" t="s">
        <v>27</v>
      </c>
      <c r="AQ13" s="142"/>
      <c r="AS13" s="145">
        <f>AL13-A13</f>
        <v>-0.66818181818180733</v>
      </c>
      <c r="AT13" s="236"/>
      <c r="AU13" s="237"/>
    </row>
    <row r="14" spans="1:47" x14ac:dyDescent="0.25">
      <c r="A14" s="171"/>
      <c r="B14" s="38" t="s">
        <v>335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>
        <f t="shared" ref="AL14:AL15" si="1">IF(SUM(D14:AK14)=0,"",SUM(D14:AK14))</f>
        <v>2686</v>
      </c>
      <c r="AM14" s="20"/>
      <c r="AN14" s="165"/>
      <c r="AO14" s="38" t="s">
        <v>335</v>
      </c>
      <c r="AQ14" s="171"/>
      <c r="AS14" s="154"/>
      <c r="AT14" s="202"/>
      <c r="AU14" s="237"/>
    </row>
    <row r="15" spans="1:47" x14ac:dyDescent="0.25">
      <c r="A15" s="171"/>
      <c r="B15" s="138" t="s">
        <v>336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>
        <f t="shared" si="1"/>
        <v>24</v>
      </c>
      <c r="AM15" s="117">
        <f t="shared" ref="AM15" si="2">IF(COUNTA(D15:AK15)=0,"",COUNTA(D15:AK15))</f>
        <v>3</v>
      </c>
      <c r="AN15" s="165" t="s">
        <v>453</v>
      </c>
      <c r="AO15" s="138" t="s">
        <v>336</v>
      </c>
      <c r="AQ15" s="171"/>
      <c r="AS15" s="154"/>
      <c r="AT15" s="236"/>
      <c r="AU15" s="236"/>
    </row>
    <row r="16" spans="1:47" x14ac:dyDescent="0.25">
      <c r="A16" s="142"/>
      <c r="B16" s="139" t="s">
        <v>337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>
        <f t="shared" ref="AL16:AL22" si="3">IF(AL14="","",AL14/AL15)</f>
        <v>111.91666666666667</v>
      </c>
      <c r="AM16" s="26"/>
      <c r="AN16" s="165"/>
      <c r="AO16" s="138" t="s">
        <v>337</v>
      </c>
      <c r="AQ16" s="142"/>
      <c r="AS16" s="145"/>
      <c r="AT16" s="236"/>
      <c r="AU16" s="236"/>
    </row>
    <row r="17" spans="1:47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49">
        <f t="shared" ref="AL17:AL18" si="4">IF(SUM(D17:AK17)=0,"",SUM(D17:AK17))</f>
        <v>2315</v>
      </c>
      <c r="AM17" s="20"/>
      <c r="AN17" s="24"/>
      <c r="AO17" s="27" t="s">
        <v>29</v>
      </c>
      <c r="AQ17" s="143"/>
      <c r="AS17" s="149"/>
      <c r="AT17" s="237"/>
      <c r="AU17" s="202"/>
    </row>
    <row r="18" spans="1:47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49">
        <f t="shared" si="4"/>
        <v>12</v>
      </c>
      <c r="AM18" s="117">
        <f t="shared" ref="AM18" si="5">IF(COUNTA(D18:AK18)=0,"",COUNTA(D18:AK18))</f>
        <v>2</v>
      </c>
      <c r="AN18" s="209" t="s">
        <v>496</v>
      </c>
      <c r="AO18" s="28" t="s">
        <v>30</v>
      </c>
      <c r="AQ18" s="143"/>
      <c r="AS18" s="149"/>
    </row>
    <row r="19" spans="1:47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2">
        <f t="shared" si="3"/>
        <v>192.91666666666666</v>
      </c>
      <c r="AM19" s="26"/>
      <c r="AN19" s="165"/>
      <c r="AO19" s="139" t="s">
        <v>31</v>
      </c>
      <c r="AQ19" s="142"/>
      <c r="AS19" s="145"/>
    </row>
    <row r="20" spans="1:47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>
        <f t="shared" ref="AL20:AL21" si="6">IF(SUM(D20:AK20)=0,"",SUM(D20:AK20))</f>
        <v>819</v>
      </c>
      <c r="AM20" s="20"/>
      <c r="AN20" s="29"/>
      <c r="AO20" s="30" t="s">
        <v>32</v>
      </c>
      <c r="AQ20" s="143"/>
      <c r="AS20" s="149"/>
    </row>
    <row r="21" spans="1:47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>
        <f t="shared" si="6"/>
        <v>7</v>
      </c>
      <c r="AM21" s="117">
        <f t="shared" ref="AM21" si="7">IF(COUNTA(D21:AK21)=0,"",COUNTA(D21:AK21))</f>
        <v>1</v>
      </c>
      <c r="AN21" s="165" t="s">
        <v>370</v>
      </c>
      <c r="AO21" s="28" t="s">
        <v>33</v>
      </c>
      <c r="AQ21" s="143"/>
      <c r="AS21" s="149"/>
    </row>
    <row r="22" spans="1:47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>
        <f t="shared" si="3"/>
        <v>117</v>
      </c>
      <c r="AM22" s="26"/>
      <c r="AN22" s="29"/>
      <c r="AO22" s="166" t="s">
        <v>34</v>
      </c>
      <c r="AQ22" s="142"/>
      <c r="AS22" s="145"/>
    </row>
    <row r="23" spans="1:47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49" t="str">
        <f t="shared" ref="AL23:AL24" si="8">IF(SUM(D23:O23)=0,"",SUM(D23:O23))</f>
        <v/>
      </c>
      <c r="AM23" s="20"/>
      <c r="AN23" s="31"/>
      <c r="AO23" s="22" t="s">
        <v>35</v>
      </c>
      <c r="AQ23" s="115"/>
      <c r="AS23" s="149"/>
    </row>
    <row r="24" spans="1:47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49" t="str">
        <f t="shared" si="8"/>
        <v/>
      </c>
      <c r="AM24" s="117" t="str">
        <f t="shared" ref="AM24" si="9">IF(COUNTA(D24:O24)=0,"",COUNTA(D24:O24))</f>
        <v/>
      </c>
      <c r="AN24" s="165"/>
      <c r="AO24" s="32" t="s">
        <v>36</v>
      </c>
      <c r="AP24" s="33"/>
      <c r="AQ24" s="115"/>
      <c r="AS24" s="149"/>
    </row>
    <row r="25" spans="1:47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2" t="str">
        <f t="shared" ref="AL25" si="10">IF(AL23="","",AL23/AL24)</f>
        <v/>
      </c>
      <c r="AM25" s="26"/>
      <c r="AN25" s="24"/>
      <c r="AO25" s="137" t="s">
        <v>37</v>
      </c>
      <c r="AP25" s="33"/>
      <c r="AQ25" s="142"/>
      <c r="AR25" s="31"/>
      <c r="AS25" s="145"/>
    </row>
    <row r="26" spans="1:47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49" t="str">
        <f t="shared" ref="AL26:AL27" si="11">IF(SUM(D26:O26)=0,"",SUM(D26:O26))</f>
        <v/>
      </c>
      <c r="AM26" s="20"/>
      <c r="AN26" s="24"/>
      <c r="AO26" s="34" t="s">
        <v>35</v>
      </c>
      <c r="AP26" s="33"/>
      <c r="AQ26" s="115"/>
      <c r="AR26" s="35"/>
      <c r="AS26" s="149"/>
    </row>
    <row r="27" spans="1:47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49" t="str">
        <f t="shared" si="11"/>
        <v/>
      </c>
      <c r="AM27" s="117" t="str">
        <f t="shared" ref="AM27" si="12">IF(COUNTA(D27:O27)=0,"",COUNTA(D27:O27))</f>
        <v/>
      </c>
      <c r="AN27" s="165"/>
      <c r="AO27" s="28" t="s">
        <v>38</v>
      </c>
      <c r="AP27" s="33"/>
      <c r="AQ27" s="115"/>
      <c r="AR27" s="35"/>
      <c r="AS27" s="149"/>
    </row>
    <row r="28" spans="1:47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2" t="str">
        <f t="shared" ref="AL28" si="13">IF(AL26="","",AL26/AL27)</f>
        <v/>
      </c>
      <c r="AM28" s="26"/>
      <c r="AN28" s="24"/>
      <c r="AO28" s="139" t="s">
        <v>39</v>
      </c>
      <c r="AP28" s="33"/>
      <c r="AQ28" s="142"/>
      <c r="AR28" s="31"/>
      <c r="AS28" s="145"/>
    </row>
    <row r="29" spans="1:47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49">
        <f t="shared" ref="AL29:AL30" si="14">IF(SUM(D29:AK29)=0,"",SUM(D29:AK29))</f>
        <v>29762</v>
      </c>
      <c r="AM29" s="20"/>
      <c r="AN29" s="21"/>
      <c r="AO29" s="37" t="s">
        <v>41</v>
      </c>
      <c r="AP29" s="31"/>
      <c r="AQ29" s="115"/>
      <c r="AR29" s="31"/>
      <c r="AS29" s="149"/>
    </row>
    <row r="30" spans="1:47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49">
        <f t="shared" si="14"/>
        <v>170</v>
      </c>
      <c r="AM30" s="117">
        <f t="shared" ref="AM30" si="15">IF(COUNTA(D30:AK30)=0,"",COUNTA(D30:AK30))</f>
        <v>15</v>
      </c>
      <c r="AN30" s="165" t="s">
        <v>486</v>
      </c>
      <c r="AO30" s="32" t="s">
        <v>42</v>
      </c>
      <c r="AP30" s="31"/>
      <c r="AQ30" s="115"/>
      <c r="AR30" s="31"/>
      <c r="AS30" s="149"/>
    </row>
    <row r="31" spans="1:47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>
        <f t="shared" ref="AL31:AL46" si="16">IF(AL29="","",AL29/AL30)</f>
        <v>175.07058823529411</v>
      </c>
      <c r="AM31" s="26"/>
      <c r="AN31" s="165"/>
      <c r="AO31" s="137" t="s">
        <v>43</v>
      </c>
      <c r="AP31" s="31"/>
      <c r="AQ31" s="142"/>
      <c r="AR31" s="31"/>
      <c r="AS31" s="145">
        <f>AL31-A31</f>
        <v>-4.3660314830157461</v>
      </c>
    </row>
    <row r="32" spans="1:47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49">
        <f t="shared" ref="AL32:AL33" si="17">IF(SUM(D32:AK32)=0,"",SUM(D32:AK32))</f>
        <v>10794</v>
      </c>
      <c r="AM32" s="20"/>
      <c r="AN32" s="207"/>
      <c r="AO32" s="38" t="s">
        <v>44</v>
      </c>
      <c r="AP32" s="31"/>
      <c r="AQ32" s="115"/>
      <c r="AR32" s="31"/>
      <c r="AS32" s="149"/>
    </row>
    <row r="33" spans="1:45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49">
        <f t="shared" si="17"/>
        <v>59</v>
      </c>
      <c r="AM33" s="117">
        <f t="shared" ref="AM33" si="18">IF(COUNTA(D33:AK33)=0,"",COUNTA(D33:AK33))</f>
        <v>6</v>
      </c>
      <c r="AN33" s="209" t="s">
        <v>510</v>
      </c>
      <c r="AO33" s="28" t="s">
        <v>45</v>
      </c>
      <c r="AP33" s="31"/>
      <c r="AQ33" s="115"/>
      <c r="AR33" s="31"/>
      <c r="AS33" s="149"/>
    </row>
    <row r="34" spans="1:45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>
        <f t="shared" si="16"/>
        <v>182.94915254237287</v>
      </c>
      <c r="AM34" s="26"/>
      <c r="AN34" s="165"/>
      <c r="AO34" s="139" t="s">
        <v>46</v>
      </c>
      <c r="AP34" s="31"/>
      <c r="AQ34" s="142"/>
      <c r="AR34" s="31"/>
      <c r="AS34" s="145">
        <f>AL34-A34</f>
        <v>1.6536979969183392</v>
      </c>
    </row>
    <row r="35" spans="1:45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49">
        <f t="shared" ref="AL35:AL36" si="19">IF(SUM(D35:AK35)=0,"",SUM(D35:AK35))</f>
        <v>2810</v>
      </c>
      <c r="AM35" s="20"/>
      <c r="AN35" s="24"/>
      <c r="AO35" s="38" t="s">
        <v>44</v>
      </c>
      <c r="AQ35" s="115"/>
      <c r="AS35" s="149"/>
    </row>
    <row r="36" spans="1:45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49">
        <f t="shared" si="19"/>
        <v>15</v>
      </c>
      <c r="AM36" s="117">
        <f t="shared" ref="AM36" si="20">IF(COUNTA(D36:AK36)=0,"",COUNTA(D36:AK36))</f>
        <v>2</v>
      </c>
      <c r="AN36" s="209" t="s">
        <v>509</v>
      </c>
      <c r="AO36" s="28" t="s">
        <v>47</v>
      </c>
      <c r="AQ36" s="115"/>
      <c r="AS36" s="149"/>
    </row>
    <row r="37" spans="1:45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2">
        <f t="shared" si="16"/>
        <v>187.33333333333334</v>
      </c>
      <c r="AM37" s="26"/>
      <c r="AN37" s="24"/>
      <c r="AO37" s="139" t="s">
        <v>48</v>
      </c>
      <c r="AP37" s="31"/>
      <c r="AQ37" s="142"/>
      <c r="AR37" s="31"/>
      <c r="AS37" s="145"/>
    </row>
    <row r="38" spans="1:45" x14ac:dyDescent="0.25">
      <c r="A38" s="171"/>
      <c r="B38" s="38" t="s">
        <v>376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>
        <f t="shared" ref="AL38:AL39" si="21">IF(SUM(D38:AK38)=0,"",SUM(D38:AK38))</f>
        <v>1013</v>
      </c>
      <c r="AM38" s="20"/>
      <c r="AN38" s="24"/>
      <c r="AO38" s="38" t="s">
        <v>376</v>
      </c>
      <c r="AP38" s="31"/>
      <c r="AQ38" s="171"/>
      <c r="AR38" s="31"/>
      <c r="AS38" s="154"/>
    </row>
    <row r="39" spans="1:45" x14ac:dyDescent="0.25">
      <c r="A39" s="171"/>
      <c r="B39" s="28" t="s">
        <v>437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>
        <f t="shared" si="21"/>
        <v>8</v>
      </c>
      <c r="AM39" s="117">
        <f t="shared" ref="AM39" si="22">IF(COUNTA(D39:AK39)=0,"",COUNTA(D39:AK39))</f>
        <v>1</v>
      </c>
      <c r="AN39" s="165" t="s">
        <v>452</v>
      </c>
      <c r="AO39" s="28" t="s">
        <v>437</v>
      </c>
      <c r="AP39" s="31"/>
      <c r="AQ39" s="171"/>
      <c r="AR39" s="31"/>
      <c r="AS39" s="154"/>
    </row>
    <row r="40" spans="1:45" x14ac:dyDescent="0.25">
      <c r="A40" s="142"/>
      <c r="B40" s="139" t="s">
        <v>377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>
        <f t="shared" si="16"/>
        <v>126.625</v>
      </c>
      <c r="AM40" s="26"/>
      <c r="AN40" s="24"/>
      <c r="AO40" s="139" t="s">
        <v>377</v>
      </c>
      <c r="AP40" s="31"/>
      <c r="AQ40" s="142"/>
      <c r="AR40" s="31"/>
      <c r="AS40" s="145"/>
    </row>
    <row r="41" spans="1:45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49">
        <f t="shared" ref="AL41:AL42" si="23">IF(SUM(D41:AK41)=0,"",SUM(D41:AK41))</f>
        <v>12878</v>
      </c>
      <c r="AM41" s="20"/>
      <c r="AN41" s="165"/>
      <c r="AO41" s="38" t="s">
        <v>49</v>
      </c>
      <c r="AQ41" s="115"/>
      <c r="AS41" s="149"/>
    </row>
    <row r="42" spans="1:45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49">
        <f t="shared" si="23"/>
        <v>71</v>
      </c>
      <c r="AM42" s="117">
        <f t="shared" ref="AM42" si="24">IF(COUNTA(D42:AK42)=0,"",COUNTA(D42:AK42))</f>
        <v>8</v>
      </c>
      <c r="AN42" s="209" t="s">
        <v>497</v>
      </c>
      <c r="AO42" s="28" t="s">
        <v>50</v>
      </c>
      <c r="AQ42" s="115"/>
      <c r="AS42" s="149"/>
    </row>
    <row r="43" spans="1:45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>
        <f t="shared" si="16"/>
        <v>181.38028169014083</v>
      </c>
      <c r="AM43" s="26"/>
      <c r="AN43" s="24"/>
      <c r="AO43" s="139" t="s">
        <v>51</v>
      </c>
      <c r="AP43" s="31"/>
      <c r="AQ43" s="142"/>
      <c r="AR43" s="31"/>
      <c r="AS43" s="145">
        <f>AL43-A43</f>
        <v>-1.3504875406283929</v>
      </c>
    </row>
    <row r="44" spans="1:45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49">
        <f t="shared" ref="AL44:AL45" si="25">IF(SUM(D44:AK44)=0,"",SUM(D44:AK44))</f>
        <v>8527</v>
      </c>
      <c r="AM44" s="20"/>
      <c r="AN44" s="165"/>
      <c r="AO44" s="37" t="s">
        <v>49</v>
      </c>
      <c r="AP44" s="31"/>
      <c r="AQ44" s="115"/>
      <c r="AR44" s="31"/>
      <c r="AS44" s="149"/>
    </row>
    <row r="45" spans="1:45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49">
        <f t="shared" si="25"/>
        <v>53</v>
      </c>
      <c r="AM45" s="117">
        <f t="shared" ref="AM45" si="26">IF(COUNTA(D45:AK45)=0,"",COUNTA(D45:AK45))</f>
        <v>6</v>
      </c>
      <c r="AN45" s="165" t="s">
        <v>446</v>
      </c>
      <c r="AO45" s="39" t="s">
        <v>52</v>
      </c>
      <c r="AP45" s="31"/>
      <c r="AQ45" s="115"/>
      <c r="AR45" s="31"/>
      <c r="AS45" s="149"/>
    </row>
    <row r="46" spans="1:45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>
        <f t="shared" si="16"/>
        <v>160.88679245283018</v>
      </c>
      <c r="AM46" s="26"/>
      <c r="AN46" s="24"/>
      <c r="AO46" s="137" t="s">
        <v>53</v>
      </c>
      <c r="AP46" s="31"/>
      <c r="AQ46" s="142"/>
      <c r="AR46" s="31"/>
      <c r="AS46" s="145"/>
    </row>
    <row r="47" spans="1:45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49" t="str">
        <f t="shared" ref="AL47:AL48" si="27">IF(SUM(D47:O47)=0,"",SUM(D47:O47))</f>
        <v/>
      </c>
      <c r="AM47" s="20"/>
      <c r="AN47" s="24"/>
      <c r="AO47" s="37" t="s">
        <v>49</v>
      </c>
      <c r="AP47" s="31"/>
      <c r="AQ47" s="115"/>
      <c r="AR47" s="31"/>
      <c r="AS47" s="149"/>
    </row>
    <row r="48" spans="1:45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49" t="str">
        <f t="shared" si="27"/>
        <v/>
      </c>
      <c r="AM48" s="117" t="str">
        <f t="shared" ref="AM48" si="28">IF(COUNTA(D48:O48)=0,"",COUNTA(D48:O48))</f>
        <v/>
      </c>
      <c r="AN48" s="165"/>
      <c r="AO48" s="32" t="s">
        <v>54</v>
      </c>
      <c r="AP48" s="31"/>
      <c r="AQ48" s="115"/>
      <c r="AR48" s="31"/>
      <c r="AS48" s="149"/>
    </row>
    <row r="49" spans="1:45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42" t="str">
        <f t="shared" ref="AL49" si="29">IF(AL47="","",AL47/AL48)</f>
        <v/>
      </c>
      <c r="AM49" s="26"/>
      <c r="AN49" s="24"/>
      <c r="AO49" s="137" t="s">
        <v>55</v>
      </c>
      <c r="AP49" s="31"/>
      <c r="AQ49" s="142"/>
      <c r="AR49" s="31"/>
      <c r="AS49" s="145"/>
    </row>
    <row r="50" spans="1:45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49">
        <f t="shared" ref="AL50:AL51" si="30">IF(SUM(D50:AK50)=0,"",SUM(D50:AK50))</f>
        <v>2158</v>
      </c>
      <c r="AM50" s="20"/>
      <c r="AN50" s="24"/>
      <c r="AO50" s="38" t="s">
        <v>49</v>
      </c>
      <c r="AP50" s="31"/>
      <c r="AQ50" s="171"/>
      <c r="AR50" s="31"/>
      <c r="AS50" s="154"/>
    </row>
    <row r="51" spans="1:45" x14ac:dyDescent="0.25">
      <c r="A51" s="171"/>
      <c r="B51" s="28" t="s">
        <v>369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49">
        <f t="shared" si="30"/>
        <v>14</v>
      </c>
      <c r="AM51" s="117">
        <f t="shared" ref="AM51" si="31">IF(COUNTA(D51:AK51)=0,"",COUNTA(D51:AK51))</f>
        <v>2</v>
      </c>
      <c r="AN51" s="209" t="s">
        <v>498</v>
      </c>
      <c r="AO51" s="28" t="s">
        <v>369</v>
      </c>
      <c r="AP51" s="31"/>
      <c r="AQ51" s="171"/>
      <c r="AR51" s="31"/>
      <c r="AS51" s="154"/>
    </row>
    <row r="52" spans="1:45" x14ac:dyDescent="0.25">
      <c r="A52" s="142"/>
      <c r="B52" s="139" t="s">
        <v>372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>
        <f t="shared" ref="AL52:AL79" si="32">IF(AL50="","",AL50/AL51)</f>
        <v>154.14285714285714</v>
      </c>
      <c r="AM52" s="26"/>
      <c r="AN52" s="24"/>
      <c r="AO52" s="139" t="s">
        <v>372</v>
      </c>
      <c r="AP52" s="31"/>
      <c r="AQ52" s="142"/>
      <c r="AR52" s="31"/>
      <c r="AS52" s="145"/>
    </row>
    <row r="53" spans="1:45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>
        <f t="shared" ref="AL53:AL54" si="33">IF(SUM(D53:AK53)=0,"",SUM(D53:AK53))</f>
        <v>20491</v>
      </c>
      <c r="AM53" s="20"/>
      <c r="AN53" s="165"/>
      <c r="AO53" s="38" t="s">
        <v>56</v>
      </c>
      <c r="AP53" s="40"/>
      <c r="AQ53" s="115"/>
      <c r="AR53" s="40"/>
      <c r="AS53" s="149"/>
    </row>
    <row r="54" spans="1:45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>
        <f t="shared" si="33"/>
        <v>107</v>
      </c>
      <c r="AM54" s="117">
        <f t="shared" ref="AM54" si="34">IF(COUNTA(D54:AK54)=0,"",COUNTA(D54:AK54))</f>
        <v>11</v>
      </c>
      <c r="AN54" s="209" t="s">
        <v>499</v>
      </c>
      <c r="AO54" s="28" t="s">
        <v>57</v>
      </c>
      <c r="AP54" s="40"/>
      <c r="AQ54" s="115"/>
      <c r="AR54" s="40"/>
      <c r="AS54" s="149"/>
    </row>
    <row r="55" spans="1:45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263">
        <f t="shared" si="32"/>
        <v>191.50467289719626</v>
      </c>
      <c r="AM55" s="26"/>
      <c r="AN55" s="226"/>
      <c r="AO55" s="139" t="s">
        <v>58</v>
      </c>
      <c r="AP55" s="40"/>
      <c r="AQ55" s="142"/>
      <c r="AR55" s="40"/>
      <c r="AS55" s="145">
        <f>AL55-A55</f>
        <v>11.37646776899112</v>
      </c>
    </row>
    <row r="56" spans="1:45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>
        <f t="shared" ref="AL56:AL57" si="35">IF(SUM(D56:AK56)=0,"",SUM(D56:AK56))</f>
        <v>13752</v>
      </c>
      <c r="AM56" s="20"/>
      <c r="AN56" s="24"/>
      <c r="AO56" s="38" t="s">
        <v>59</v>
      </c>
      <c r="AP56" s="40"/>
      <c r="AQ56" s="114"/>
      <c r="AR56" s="40"/>
      <c r="AS56" s="149"/>
    </row>
    <row r="57" spans="1:45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>
        <f t="shared" si="35"/>
        <v>74</v>
      </c>
      <c r="AM57" s="117">
        <f t="shared" ref="AM57" si="36">IF(COUNTA(D57:AK57)=0,"",COUNTA(D57:AK57))</f>
        <v>10</v>
      </c>
      <c r="AN57" s="209" t="s">
        <v>500</v>
      </c>
      <c r="AO57" s="28" t="s">
        <v>60</v>
      </c>
      <c r="AP57" s="40"/>
      <c r="AQ57" s="117"/>
      <c r="AR57" s="40"/>
      <c r="AS57" s="149"/>
    </row>
    <row r="58" spans="1:45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42">
        <f t="shared" si="32"/>
        <v>185.83783783783784</v>
      </c>
      <c r="AM58" s="26"/>
      <c r="AN58" s="165"/>
      <c r="AO58" s="139" t="s">
        <v>61</v>
      </c>
      <c r="AP58" s="40"/>
      <c r="AQ58" s="142"/>
      <c r="AR58" s="40"/>
      <c r="AS58" s="145">
        <f>AL58-A58</f>
        <v>0.21283783783783861</v>
      </c>
    </row>
    <row r="59" spans="1:45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>
        <f t="shared" ref="AL59:AL60" si="37">IF(SUM(D59:AK59)=0,"",SUM(D59:AK59))</f>
        <v>6980</v>
      </c>
      <c r="AM59" s="20"/>
      <c r="AN59" s="24"/>
      <c r="AO59" s="38" t="s">
        <v>62</v>
      </c>
      <c r="AP59" s="40"/>
      <c r="AQ59" s="117"/>
      <c r="AR59" s="40"/>
      <c r="AS59" s="149"/>
    </row>
    <row r="60" spans="1:45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>
        <f t="shared" si="37"/>
        <v>47</v>
      </c>
      <c r="AM60" s="117">
        <f t="shared" ref="AM60" si="38">IF(COUNTA(D60:AK60)=0,"",COUNTA(D60:AK60))</f>
        <v>6</v>
      </c>
      <c r="AN60" s="209" t="s">
        <v>501</v>
      </c>
      <c r="AO60" s="28" t="s">
        <v>63</v>
      </c>
      <c r="AP60" s="40"/>
      <c r="AQ60" s="117"/>
      <c r="AR60" s="40"/>
      <c r="AS60" s="149"/>
    </row>
    <row r="61" spans="1:45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>
        <f t="shared" si="32"/>
        <v>148.51063829787233</v>
      </c>
      <c r="AM61" s="26"/>
      <c r="AN61" s="165"/>
      <c r="AO61" s="139" t="s">
        <v>64</v>
      </c>
      <c r="AP61" s="40"/>
      <c r="AQ61" s="142"/>
      <c r="AR61" s="40"/>
      <c r="AS61" s="145">
        <f>AL61-A61</f>
        <v>-8.2393617021276668</v>
      </c>
    </row>
    <row r="62" spans="1:45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>
        <f t="shared" ref="AL62:AL63" si="39">IF(SUM(D62:AK62)=0,"",SUM(D62:AK62))</f>
        <v>1984</v>
      </c>
      <c r="AM62" s="20"/>
      <c r="AN62" s="24"/>
      <c r="AO62" s="38" t="s">
        <v>65</v>
      </c>
      <c r="AP62" s="40"/>
      <c r="AQ62" s="115"/>
      <c r="AR62" s="40"/>
      <c r="AS62" s="149"/>
    </row>
    <row r="63" spans="1:45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>
        <f t="shared" si="39"/>
        <v>12</v>
      </c>
      <c r="AM63" s="117">
        <f t="shared" ref="AM63" si="40">IF(COUNTA(D63:AK63)=0,"",COUNTA(D63:AK63))</f>
        <v>2</v>
      </c>
      <c r="AN63" s="209" t="s">
        <v>502</v>
      </c>
      <c r="AO63" s="28" t="s">
        <v>38</v>
      </c>
      <c r="AP63" s="40"/>
      <c r="AQ63" s="115"/>
      <c r="AR63" s="40"/>
      <c r="AS63" s="149"/>
    </row>
    <row r="64" spans="1:45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2">
        <f t="shared" si="32"/>
        <v>165.33333333333334</v>
      </c>
      <c r="AM64" s="26"/>
      <c r="AN64" s="165"/>
      <c r="AO64" s="139" t="s">
        <v>66</v>
      </c>
      <c r="AP64" s="40"/>
      <c r="AQ64" s="142"/>
      <c r="AR64" s="40"/>
      <c r="AS64" s="145"/>
    </row>
    <row r="65" spans="1:45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>
        <f t="shared" ref="AL65:AL66" si="41">IF(SUM(D65:AK65)=0,"",SUM(D65:AK65))</f>
        <v>6577</v>
      </c>
      <c r="AM65" s="20"/>
      <c r="AN65" s="24"/>
      <c r="AO65" s="41" t="s">
        <v>67</v>
      </c>
      <c r="AP65" s="40"/>
      <c r="AQ65" s="115"/>
      <c r="AR65" s="40"/>
      <c r="AS65" s="149"/>
    </row>
    <row r="66" spans="1:45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>
        <f t="shared" si="41"/>
        <v>46</v>
      </c>
      <c r="AM66" s="117">
        <f t="shared" ref="AM66" si="42">IF(COUNTA(D66:AK66)=0,"",COUNTA(D66:AK66))</f>
        <v>5</v>
      </c>
      <c r="AN66" s="165" t="s">
        <v>474</v>
      </c>
      <c r="AO66" s="32" t="s">
        <v>68</v>
      </c>
      <c r="AP66" s="40"/>
      <c r="AQ66" s="115"/>
      <c r="AR66" s="40"/>
      <c r="AS66" s="149"/>
    </row>
    <row r="67" spans="1:45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>
        <f t="shared" si="32"/>
        <v>142.97826086956522</v>
      </c>
      <c r="AM67" s="26"/>
      <c r="AN67" s="165" t="s">
        <v>473</v>
      </c>
      <c r="AO67" s="137" t="s">
        <v>69</v>
      </c>
      <c r="AP67" s="40"/>
      <c r="AQ67" s="142"/>
      <c r="AR67" s="40"/>
      <c r="AS67" s="145">
        <f>AL67-A67</f>
        <v>-1.1467391304347814</v>
      </c>
    </row>
    <row r="68" spans="1:45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f t="shared" ref="AL68:AL69" si="43">IF(SUM(D68:AK68)=0,"",SUM(D68:AK68))</f>
        <v>25255</v>
      </c>
      <c r="AM68" s="20"/>
      <c r="AN68" s="24"/>
      <c r="AO68" s="36" t="s">
        <v>70</v>
      </c>
      <c r="AP68" s="40"/>
      <c r="AQ68" s="115"/>
      <c r="AR68" s="40"/>
      <c r="AS68" s="149"/>
    </row>
    <row r="69" spans="1:45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f t="shared" si="43"/>
        <v>138</v>
      </c>
      <c r="AM69" s="117">
        <f t="shared" ref="AM69" si="44">IF(COUNTA(D69:AK69)=0,"",COUNTA(D69:AK69))</f>
        <v>14</v>
      </c>
      <c r="AN69" s="209" t="s">
        <v>504</v>
      </c>
      <c r="AO69" s="28" t="s">
        <v>71</v>
      </c>
      <c r="AP69" s="40"/>
      <c r="AQ69" s="115"/>
      <c r="AR69" s="40"/>
      <c r="AS69" s="149"/>
    </row>
    <row r="70" spans="1:45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 t="shared" si="32"/>
        <v>183.00724637681159</v>
      </c>
      <c r="AM70" s="26"/>
      <c r="AN70" s="24"/>
      <c r="AO70" s="139" t="s">
        <v>72</v>
      </c>
      <c r="AP70" s="40"/>
      <c r="AQ70" s="142"/>
      <c r="AR70" s="40"/>
      <c r="AS70" s="145">
        <f>AL70-A70</f>
        <v>1.4841694537346655</v>
      </c>
    </row>
    <row r="71" spans="1:45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>
        <f t="shared" ref="AL71:AL72" si="45">IF(SUM(D71:AK71)=0,"",SUM(D71:AK71))</f>
        <v>9484</v>
      </c>
      <c r="AM71" s="20"/>
      <c r="AN71" s="24"/>
      <c r="AO71" s="38" t="s">
        <v>73</v>
      </c>
      <c r="AP71" s="40"/>
      <c r="AQ71" s="115"/>
      <c r="AR71" s="40"/>
      <c r="AS71" s="149"/>
    </row>
    <row r="72" spans="1:45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>
        <f t="shared" si="45"/>
        <v>52</v>
      </c>
      <c r="AM72" s="117">
        <f t="shared" ref="AM72" si="46">IF(COUNTA(D72:AK72)=0,"",COUNTA(D72:AK72))</f>
        <v>6</v>
      </c>
      <c r="AN72" s="209" t="s">
        <v>503</v>
      </c>
      <c r="AO72" s="28" t="s">
        <v>74</v>
      </c>
      <c r="AP72" s="40"/>
      <c r="AQ72" s="115"/>
      <c r="AR72" s="40"/>
      <c r="AS72" s="149"/>
    </row>
    <row r="73" spans="1:45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2">
        <f t="shared" si="32"/>
        <v>182.38461538461539</v>
      </c>
      <c r="AM73" s="26"/>
      <c r="AN73" s="165"/>
      <c r="AO73" s="139" t="s">
        <v>75</v>
      </c>
      <c r="AP73" s="40"/>
      <c r="AQ73" s="142"/>
      <c r="AR73" s="40"/>
      <c r="AS73" s="145">
        <f>AL73-A73</f>
        <v>-3.5</v>
      </c>
    </row>
    <row r="74" spans="1:45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>
        <f t="shared" ref="AL74:AL75" si="47">IF(SUM(D74:AK74)=0,"",SUM(D74:AK74))</f>
        <v>5338</v>
      </c>
      <c r="AM74" s="20"/>
      <c r="AN74" s="21"/>
      <c r="AO74" s="41" t="s">
        <v>73</v>
      </c>
      <c r="AP74" s="40"/>
      <c r="AQ74" s="143"/>
      <c r="AR74" s="40"/>
      <c r="AS74" s="149"/>
    </row>
    <row r="75" spans="1:45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>
        <f t="shared" si="47"/>
        <v>32</v>
      </c>
      <c r="AM75" s="117">
        <f t="shared" ref="AM75" si="48">IF(COUNTA(D75:AK75)=0,"",COUNTA(D75:AK75))</f>
        <v>4</v>
      </c>
      <c r="AN75" s="165" t="s">
        <v>445</v>
      </c>
      <c r="AO75" s="32" t="s">
        <v>76</v>
      </c>
      <c r="AP75" s="40"/>
      <c r="AQ75" s="143"/>
      <c r="AR75" s="40"/>
      <c r="AS75" s="149"/>
    </row>
    <row r="76" spans="1:45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2">
        <f t="shared" si="32"/>
        <v>166.8125</v>
      </c>
      <c r="AM76" s="26"/>
      <c r="AN76" s="165"/>
      <c r="AO76" s="137" t="s">
        <v>77</v>
      </c>
      <c r="AP76" s="40"/>
      <c r="AQ76" s="142"/>
      <c r="AR76" s="40"/>
      <c r="AS76" s="145">
        <f>AL76-A76</f>
        <v>-3.1875</v>
      </c>
    </row>
    <row r="77" spans="1:45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>
        <f t="shared" ref="AL77:AL78" si="49">IF(SUM(D77:AK77)=0,"",SUM(D77:AK77))</f>
        <v>6935</v>
      </c>
      <c r="AM77" s="20"/>
      <c r="AN77" s="165"/>
      <c r="AO77" s="41" t="s">
        <v>78</v>
      </c>
      <c r="AP77" s="40"/>
      <c r="AQ77" s="115"/>
      <c r="AR77" s="40"/>
      <c r="AS77" s="149"/>
    </row>
    <row r="78" spans="1:45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>
        <f t="shared" si="49"/>
        <v>45</v>
      </c>
      <c r="AM78" s="117">
        <f t="shared" ref="AM78" si="50">IF(COUNTA(D78:AK78)=0,"",COUNTA(D78:AK78))</f>
        <v>5</v>
      </c>
      <c r="AN78" s="165" t="s">
        <v>428</v>
      </c>
      <c r="AO78" s="32" t="s">
        <v>79</v>
      </c>
      <c r="AP78" s="40"/>
      <c r="AQ78" s="115"/>
      <c r="AR78" s="40"/>
      <c r="AS78" s="149"/>
    </row>
    <row r="79" spans="1:45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>
        <f t="shared" si="32"/>
        <v>154.11111111111111</v>
      </c>
      <c r="AM79" s="26"/>
      <c r="AN79" s="21"/>
      <c r="AO79" s="137" t="s">
        <v>80</v>
      </c>
      <c r="AP79" s="40"/>
      <c r="AQ79" s="142"/>
      <c r="AR79" s="40"/>
      <c r="AS79" s="145">
        <f>AL79-A79</f>
        <v>-4.5994152046783654</v>
      </c>
    </row>
    <row r="80" spans="1:45" x14ac:dyDescent="0.25">
      <c r="A80" s="143">
        <v>0</v>
      </c>
      <c r="B80" s="41" t="s">
        <v>250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49" t="str">
        <f t="shared" ref="AL80:AL81" si="51">IF(SUM(D80:O80)=0,"",SUM(D80:O80))</f>
        <v/>
      </c>
      <c r="AM80" s="20"/>
      <c r="AN80" s="21"/>
      <c r="AO80" s="41" t="s">
        <v>250</v>
      </c>
      <c r="AP80" s="40"/>
      <c r="AQ80" s="143"/>
      <c r="AR80" s="40"/>
      <c r="AS80" s="154"/>
    </row>
    <row r="81" spans="1:47" x14ac:dyDescent="0.25">
      <c r="A81" s="171"/>
      <c r="B81" s="136" t="s">
        <v>251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49" t="str">
        <f t="shared" si="51"/>
        <v/>
      </c>
      <c r="AM81" s="117" t="str">
        <f t="shared" ref="AM81" si="52">IF(COUNTA(D81:O81)=0,"",COUNTA(D81:O81))</f>
        <v/>
      </c>
      <c r="AN81" s="21"/>
      <c r="AO81" s="136" t="s">
        <v>251</v>
      </c>
      <c r="AP81" s="40"/>
      <c r="AQ81" s="171"/>
      <c r="AR81" s="40"/>
      <c r="AS81" s="154"/>
    </row>
    <row r="82" spans="1:47" x14ac:dyDescent="0.25">
      <c r="A82" s="142"/>
      <c r="B82" s="137" t="s">
        <v>252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 t="str">
        <f t="shared" ref="AL82" si="53">IF(AL80="","",AL80/AL81)</f>
        <v/>
      </c>
      <c r="AM82" s="26"/>
      <c r="AN82" s="21"/>
      <c r="AO82" s="137" t="s">
        <v>252</v>
      </c>
      <c r="AP82" s="40"/>
      <c r="AQ82" s="142"/>
      <c r="AR82" s="40"/>
      <c r="AS82" s="145"/>
    </row>
    <row r="83" spans="1:47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 t="str">
        <f t="shared" ref="AL83:AL84" si="54">IF(SUM(D83:O83)=0,"",SUM(D83:O83))</f>
        <v/>
      </c>
      <c r="AM83" s="20"/>
      <c r="AN83" s="29"/>
      <c r="AO83" s="38" t="s">
        <v>81</v>
      </c>
      <c r="AP83" s="40"/>
      <c r="AQ83" s="143"/>
      <c r="AR83" s="40"/>
      <c r="AS83" s="149"/>
      <c r="AU83" s="201"/>
    </row>
    <row r="84" spans="1:47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 t="str">
        <f t="shared" si="54"/>
        <v/>
      </c>
      <c r="AM84" s="117" t="str">
        <f t="shared" ref="AM84" si="55">IF(COUNTA(D84:O84)=0,"",COUNTA(D84:O84))</f>
        <v/>
      </c>
      <c r="AN84" s="165"/>
      <c r="AO84" s="28" t="s">
        <v>82</v>
      </c>
      <c r="AP84" s="40"/>
      <c r="AQ84" s="143"/>
      <c r="AR84" s="40"/>
      <c r="AS84" s="149"/>
      <c r="AU84" s="201"/>
    </row>
    <row r="85" spans="1:47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2" t="str">
        <f t="shared" ref="AL85" si="56">IF(AL83="","",AL83/AL84)</f>
        <v/>
      </c>
      <c r="AM85" s="26"/>
      <c r="AN85" s="24"/>
      <c r="AO85" s="139" t="s">
        <v>83</v>
      </c>
      <c r="AP85" s="40"/>
      <c r="AQ85" s="142"/>
      <c r="AR85" s="40"/>
      <c r="AS85" s="145"/>
      <c r="AU85" s="202"/>
    </row>
    <row r="86" spans="1:47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>
        <f t="shared" ref="AL86:AL87" si="57">IF(SUM(D86:AK86)=0,"",SUM(D86:AK86))</f>
        <v>2307</v>
      </c>
      <c r="AM86" s="20"/>
      <c r="AN86" s="40"/>
      <c r="AO86" s="41" t="s">
        <v>84</v>
      </c>
      <c r="AP86" s="40"/>
      <c r="AQ86" s="115"/>
      <c r="AR86" s="40"/>
      <c r="AS86" s="149"/>
      <c r="AU86" s="203"/>
    </row>
    <row r="87" spans="1:47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>
        <f t="shared" si="57"/>
        <v>15</v>
      </c>
      <c r="AM87" s="117">
        <f t="shared" ref="AM87" si="58">IF(COUNTA(D87:AK87)=0,"",COUNTA(D87:AK87))</f>
        <v>2</v>
      </c>
      <c r="AN87" s="165" t="s">
        <v>417</v>
      </c>
      <c r="AO87" s="32" t="s">
        <v>85</v>
      </c>
      <c r="AP87" s="40"/>
      <c r="AQ87" s="115"/>
      <c r="AR87" s="40"/>
      <c r="AS87" s="149"/>
      <c r="AU87" s="203"/>
    </row>
    <row r="88" spans="1:47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>
        <f t="shared" ref="AL88:AL91" si="59">IF(AL86="","",AL86/AL87)</f>
        <v>153.80000000000001</v>
      </c>
      <c r="AM88" s="26"/>
      <c r="AN88" s="24"/>
      <c r="AO88" s="137" t="s">
        <v>86</v>
      </c>
      <c r="AP88" s="40"/>
      <c r="AQ88" s="142"/>
      <c r="AR88" s="40"/>
      <c r="AS88" s="145"/>
      <c r="AU88" s="202"/>
    </row>
    <row r="89" spans="1:47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>
        <v>1209</v>
      </c>
      <c r="AL89" s="149">
        <f t="shared" ref="AL89:AL90" si="60">IF(SUM(D89:AK89)=0,"",SUM(D89:AK89))</f>
        <v>4954</v>
      </c>
      <c r="AM89" s="20"/>
      <c r="AN89" s="24"/>
      <c r="AO89" s="38" t="s">
        <v>87</v>
      </c>
      <c r="AP89" s="40"/>
      <c r="AQ89" s="115"/>
      <c r="AR89" s="40"/>
      <c r="AS89" s="154"/>
      <c r="AU89" s="203"/>
    </row>
    <row r="90" spans="1:47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>
        <v>7</v>
      </c>
      <c r="AL90" s="149">
        <f t="shared" si="60"/>
        <v>30</v>
      </c>
      <c r="AM90" s="117">
        <f t="shared" ref="AM90" si="61">IF(COUNTA(D90:AK90)=0,"",COUNTA(D90:AK90))</f>
        <v>4</v>
      </c>
      <c r="AN90" s="209" t="s">
        <v>505</v>
      </c>
      <c r="AO90" s="28" t="s">
        <v>88</v>
      </c>
      <c r="AP90" s="40"/>
      <c r="AQ90" s="117"/>
      <c r="AR90" s="40"/>
      <c r="AS90" s="149"/>
      <c r="AU90" s="204"/>
    </row>
    <row r="91" spans="1:47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62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>
        <f>+AK89/AK90</f>
        <v>172.71428571428572</v>
      </c>
      <c r="AL91" s="142">
        <f t="shared" si="59"/>
        <v>165.13333333333333</v>
      </c>
      <c r="AM91" s="26"/>
      <c r="AN91" s="24"/>
      <c r="AO91" s="139" t="s">
        <v>89</v>
      </c>
      <c r="AP91" s="40"/>
      <c r="AQ91" s="142"/>
      <c r="AR91" s="40"/>
      <c r="AS91" s="145"/>
      <c r="AU91" s="202"/>
    </row>
    <row r="92" spans="1:47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 t="str">
        <f t="shared" ref="AL92:AL93" si="63">IF(SUM(D92:O92)=0,"",SUM(D92:O92))</f>
        <v/>
      </c>
      <c r="AM92" s="20"/>
      <c r="AN92" s="165"/>
      <c r="AO92" s="41" t="s">
        <v>90</v>
      </c>
      <c r="AP92" s="40"/>
      <c r="AQ92" s="117"/>
      <c r="AR92" s="40"/>
      <c r="AS92" s="149"/>
      <c r="AU92" s="204"/>
    </row>
    <row r="93" spans="1:47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 t="str">
        <f t="shared" si="63"/>
        <v/>
      </c>
      <c r="AM93" s="117" t="str">
        <f t="shared" ref="AM93" si="64">IF(COUNTA(D93:O93)=0,"",COUNTA(D93:O93))</f>
        <v/>
      </c>
      <c r="AN93" s="165"/>
      <c r="AO93" s="32" t="s">
        <v>91</v>
      </c>
      <c r="AP93" s="40"/>
      <c r="AQ93" s="117"/>
      <c r="AR93" s="40"/>
      <c r="AS93" s="149"/>
      <c r="AU93" s="204"/>
    </row>
    <row r="94" spans="1:47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2" t="str">
        <f t="shared" ref="AL94" si="65">IF(AL92="","",AL92/AL93)</f>
        <v/>
      </c>
      <c r="AM94" s="26"/>
      <c r="AN94" s="24"/>
      <c r="AO94" s="137" t="s">
        <v>92</v>
      </c>
      <c r="AP94" s="40"/>
      <c r="AQ94" s="142"/>
      <c r="AR94" s="40"/>
      <c r="AS94" s="145"/>
      <c r="AU94" s="202"/>
    </row>
    <row r="95" spans="1:47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/>
      <c r="AJ95" s="149">
        <v>563</v>
      </c>
      <c r="AK95" s="149"/>
      <c r="AL95" s="149">
        <f t="shared" ref="AL95:AL96" si="66">IF(SUM(D95:AK95)=0,"",SUM(D95:AK95))</f>
        <v>9709</v>
      </c>
      <c r="AM95" s="20"/>
      <c r="AN95" s="21"/>
      <c r="AO95" s="38" t="s">
        <v>93</v>
      </c>
      <c r="AP95" s="40"/>
      <c r="AQ95" s="143"/>
      <c r="AR95" s="40"/>
      <c r="AS95" s="149"/>
      <c r="AU95" s="201"/>
    </row>
    <row r="96" spans="1:47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/>
      <c r="AJ96" s="149">
        <v>3</v>
      </c>
      <c r="AK96" s="149"/>
      <c r="AL96" s="149">
        <f t="shared" si="66"/>
        <v>51</v>
      </c>
      <c r="AM96" s="117">
        <f t="shared" ref="AM96" si="67">IF(COUNTA(D96:AK96)=0,"",COUNTA(D96:AK96))</f>
        <v>5</v>
      </c>
      <c r="AN96" s="209" t="s">
        <v>506</v>
      </c>
      <c r="AO96" s="28" t="s">
        <v>94</v>
      </c>
      <c r="AP96" s="40"/>
      <c r="AQ96" s="143"/>
      <c r="AR96" s="40"/>
      <c r="AS96" s="149"/>
      <c r="AU96" s="201"/>
    </row>
    <row r="97" spans="1:47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74"/>
      <c r="AJ97" s="142">
        <f>+AJ95/AJ96</f>
        <v>187.66666666666666</v>
      </c>
      <c r="AK97" s="174"/>
      <c r="AL97" s="263">
        <f t="shared" ref="AL97:AL115" si="68">IF(AL95="","",AL95/AL96)</f>
        <v>190.37254901960785</v>
      </c>
      <c r="AM97" s="26"/>
      <c r="AN97" s="181"/>
      <c r="AO97" s="139" t="s">
        <v>95</v>
      </c>
      <c r="AP97" s="40"/>
      <c r="AQ97" s="142"/>
      <c r="AR97" s="40"/>
      <c r="AS97" s="145"/>
      <c r="AU97" s="202"/>
    </row>
    <row r="98" spans="1:47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>
        <f t="shared" ref="AL98:AL99" si="69">IF(SUM(D98:AK98)=0,"",SUM(D98:AK98))</f>
        <v>3371</v>
      </c>
      <c r="AM98" s="20"/>
      <c r="AN98" s="165"/>
      <c r="AO98" s="41" t="s">
        <v>93</v>
      </c>
      <c r="AP98" s="40"/>
      <c r="AQ98" s="115"/>
      <c r="AR98" s="40"/>
      <c r="AS98" s="149"/>
      <c r="AU98" s="203"/>
    </row>
    <row r="99" spans="1:47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>
        <f t="shared" si="69"/>
        <v>19</v>
      </c>
      <c r="AM99" s="117">
        <f t="shared" ref="AM99" si="70">IF(COUNTA(D99:AK99)=0,"",COUNTA(D99:AK99))</f>
        <v>2</v>
      </c>
      <c r="AN99" s="165" t="s">
        <v>416</v>
      </c>
      <c r="AO99" s="32" t="s">
        <v>96</v>
      </c>
      <c r="AP99" s="40"/>
      <c r="AQ99" s="115"/>
      <c r="AR99" s="40"/>
      <c r="AS99" s="149"/>
      <c r="AU99" s="203"/>
    </row>
    <row r="100" spans="1:47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71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>
        <f t="shared" si="68"/>
        <v>177.42105263157896</v>
      </c>
      <c r="AM100" s="26"/>
      <c r="AN100" s="165"/>
      <c r="AO100" s="137" t="s">
        <v>97</v>
      </c>
      <c r="AP100" s="40"/>
      <c r="AQ100" s="142"/>
      <c r="AR100" s="40"/>
      <c r="AS100" s="145"/>
      <c r="AU100" s="202"/>
    </row>
    <row r="101" spans="1:47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>
        <f t="shared" ref="AL101:AL102" si="72">IF(SUM(D101:AK101)=0,"",SUM(D101:AK101))</f>
        <v>1136</v>
      </c>
      <c r="AM101" s="20"/>
      <c r="AN101" s="24"/>
      <c r="AO101" s="41" t="s">
        <v>98</v>
      </c>
      <c r="AP101" s="40"/>
      <c r="AQ101" s="115"/>
      <c r="AR101" s="40"/>
      <c r="AS101" s="149"/>
      <c r="AU101" s="203"/>
    </row>
    <row r="102" spans="1:47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>
        <f t="shared" si="72"/>
        <v>7</v>
      </c>
      <c r="AM102" s="117">
        <f t="shared" ref="AM102" si="73">IF(COUNTA(D102:AK102)=0,"",COUNTA(D102:AK102))</f>
        <v>1</v>
      </c>
      <c r="AN102" s="165" t="s">
        <v>418</v>
      </c>
      <c r="AO102" s="32" t="s">
        <v>99</v>
      </c>
      <c r="AP102" s="40"/>
      <c r="AQ102" s="115"/>
      <c r="AR102" s="40"/>
      <c r="AS102" s="149"/>
      <c r="AU102" s="203"/>
    </row>
    <row r="103" spans="1:47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>
        <f t="shared" si="68"/>
        <v>162.28571428571428</v>
      </c>
      <c r="AM103" s="26"/>
      <c r="AN103" s="24"/>
      <c r="AO103" s="137" t="s">
        <v>100</v>
      </c>
      <c r="AP103" s="40"/>
      <c r="AQ103" s="142"/>
      <c r="AR103" s="40"/>
      <c r="AS103" s="145"/>
      <c r="AU103" s="202"/>
    </row>
    <row r="104" spans="1:47" x14ac:dyDescent="0.25">
      <c r="A104" s="143">
        <v>10559</v>
      </c>
      <c r="B104" s="41" t="s">
        <v>244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3"/>
      <c r="AJ104" s="143"/>
      <c r="AK104" s="143"/>
      <c r="AL104" s="149">
        <f t="shared" ref="AL104:AL105" si="74">IF(SUM(D104:AK104)=0,"",SUM(D104:AK104))</f>
        <v>12310</v>
      </c>
      <c r="AM104" s="20"/>
      <c r="AN104" s="24"/>
      <c r="AO104" s="41" t="s">
        <v>244</v>
      </c>
      <c r="AP104" s="40"/>
      <c r="AQ104" s="143"/>
      <c r="AR104" s="40"/>
      <c r="AS104" s="154"/>
    </row>
    <row r="105" spans="1:47" x14ac:dyDescent="0.25">
      <c r="A105" s="143">
        <v>59</v>
      </c>
      <c r="B105" s="136" t="s">
        <v>245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3"/>
      <c r="AJ105" s="143"/>
      <c r="AK105" s="143"/>
      <c r="AL105" s="149">
        <f t="shared" si="74"/>
        <v>69</v>
      </c>
      <c r="AM105" s="117">
        <f t="shared" ref="AM105" si="75">IF(COUNTA(D105:AK105)=0,"",COUNTA(D105:AK105))</f>
        <v>5</v>
      </c>
      <c r="AN105" s="165" t="s">
        <v>472</v>
      </c>
      <c r="AO105" s="136" t="s">
        <v>245</v>
      </c>
      <c r="AP105" s="40"/>
      <c r="AQ105" s="143"/>
      <c r="AR105" s="40"/>
      <c r="AS105" s="154"/>
    </row>
    <row r="106" spans="1:47" x14ac:dyDescent="0.25">
      <c r="A106" s="142">
        <f>A104/A105</f>
        <v>178.96610169491527</v>
      </c>
      <c r="B106" s="187" t="s">
        <v>249</v>
      </c>
      <c r="C106" s="23" t="s">
        <v>28</v>
      </c>
      <c r="D106" s="145"/>
      <c r="E106" s="174"/>
      <c r="F106" s="142"/>
      <c r="G106" s="145">
        <f t="shared" ref="G106" si="76">IF(G105=0,"",(G104/G105))</f>
        <v>165.42857142857142</v>
      </c>
      <c r="H106" s="192"/>
      <c r="I106" s="142"/>
      <c r="J106" s="145">
        <f t="shared" ref="J106:K106" si="77">IF(J105=0,"",(J104/J105))</f>
        <v>188</v>
      </c>
      <c r="K106" s="145">
        <f t="shared" si="77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/>
      <c r="AJ106" s="142"/>
      <c r="AK106" s="142"/>
      <c r="AL106" s="142">
        <f t="shared" si="68"/>
        <v>178.40579710144928</v>
      </c>
      <c r="AM106" s="26"/>
      <c r="AN106" s="165"/>
      <c r="AO106" s="187" t="s">
        <v>249</v>
      </c>
      <c r="AP106" s="40"/>
      <c r="AQ106" s="142"/>
      <c r="AR106" s="40"/>
      <c r="AS106" s="145">
        <f>AL106-A106</f>
        <v>-0.56030459346598604</v>
      </c>
    </row>
    <row r="107" spans="1:47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/>
      <c r="AJ107" s="149"/>
      <c r="AK107" s="149"/>
      <c r="AL107" s="149">
        <f t="shared" ref="AL107:AL108" si="78">IF(SUM(D107:AK107)=0,"",SUM(D107:AK107))</f>
        <v>5078</v>
      </c>
      <c r="AM107" s="20"/>
      <c r="AN107" s="24"/>
      <c r="AO107" s="41" t="s">
        <v>101</v>
      </c>
      <c r="AP107" s="40"/>
      <c r="AQ107" s="115"/>
      <c r="AR107" s="40"/>
      <c r="AS107" s="149"/>
    </row>
    <row r="108" spans="1:47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/>
      <c r="AJ108" s="149"/>
      <c r="AK108" s="149"/>
      <c r="AL108" s="149">
        <f t="shared" si="78"/>
        <v>30</v>
      </c>
      <c r="AM108" s="117">
        <f t="shared" ref="AM108" si="79">IF(COUNTA(D108:AK108)=0,"",COUNTA(D108:AK108))</f>
        <v>4</v>
      </c>
      <c r="AN108" s="165" t="s">
        <v>471</v>
      </c>
      <c r="AO108" s="32" t="s">
        <v>102</v>
      </c>
      <c r="AP108" s="40"/>
      <c r="AQ108" s="115"/>
      <c r="AR108" s="40"/>
      <c r="AS108" s="149"/>
    </row>
    <row r="109" spans="1:47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80">IF(E108=0,"",(E107/E108))</f>
        <v>177.125</v>
      </c>
      <c r="F109" s="142"/>
      <c r="G109" s="145"/>
      <c r="H109" s="192"/>
      <c r="I109" s="145">
        <f t="shared" ref="I109" si="81">IF(I108=0,"",(I107/I108))</f>
        <v>176.11111111111111</v>
      </c>
      <c r="J109" s="142"/>
      <c r="K109" s="145">
        <f t="shared" ref="K109" si="82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5"/>
      <c r="AJ109" s="145"/>
      <c r="AK109" s="145"/>
      <c r="AL109" s="142">
        <f t="shared" si="68"/>
        <v>169.26666666666668</v>
      </c>
      <c r="AM109" s="26"/>
      <c r="AN109" s="24"/>
      <c r="AO109" s="137" t="s">
        <v>103</v>
      </c>
      <c r="AP109" s="40"/>
      <c r="AQ109" s="142"/>
      <c r="AR109" s="40"/>
      <c r="AS109" s="145">
        <f>AL109-A109</f>
        <v>3.8291666666666799</v>
      </c>
    </row>
    <row r="110" spans="1:47" x14ac:dyDescent="0.25">
      <c r="A110" s="143">
        <v>0</v>
      </c>
      <c r="B110" s="38" t="s">
        <v>228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/>
      <c r="AJ110" s="149">
        <v>1195</v>
      </c>
      <c r="AK110" s="149"/>
      <c r="AL110" s="149">
        <f t="shared" ref="AL110:AL111" si="83">IF(SUM(D110:AK110)=0,"",SUM(D110:AK110))</f>
        <v>7581</v>
      </c>
      <c r="AM110" s="20"/>
      <c r="AN110" s="24"/>
      <c r="AO110" s="38" t="s">
        <v>228</v>
      </c>
      <c r="AP110" s="40"/>
      <c r="AQ110" s="143"/>
      <c r="AR110" s="40"/>
      <c r="AS110" s="154"/>
    </row>
    <row r="111" spans="1:47" x14ac:dyDescent="0.25">
      <c r="A111" s="171"/>
      <c r="B111" s="38" t="s">
        <v>229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/>
      <c r="AJ111" s="149">
        <v>7</v>
      </c>
      <c r="AK111" s="149"/>
      <c r="AL111" s="149">
        <f t="shared" si="83"/>
        <v>41</v>
      </c>
      <c r="AM111" s="117">
        <f t="shared" ref="AM111" si="84">IF(COUNTA(D111:AK111)=0,"",COUNTA(D111:AK111))</f>
        <v>6</v>
      </c>
      <c r="AN111" s="209" t="s">
        <v>507</v>
      </c>
      <c r="AO111" s="38" t="s">
        <v>229</v>
      </c>
      <c r="AP111" s="40"/>
      <c r="AQ111" s="143"/>
      <c r="AR111" s="40"/>
      <c r="AS111" s="154"/>
    </row>
    <row r="112" spans="1:47" x14ac:dyDescent="0.25">
      <c r="A112" s="142"/>
      <c r="B112" s="139" t="s">
        <v>230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/>
      <c r="AI112" s="142"/>
      <c r="AJ112" s="142">
        <f>+AJ110/AJ111</f>
        <v>170.71428571428572</v>
      </c>
      <c r="AK112" s="142"/>
      <c r="AL112" s="142">
        <f t="shared" si="68"/>
        <v>184.90243902439025</v>
      </c>
      <c r="AM112" s="26"/>
      <c r="AN112" s="24"/>
      <c r="AO112" s="139" t="s">
        <v>230</v>
      </c>
      <c r="AP112" s="40"/>
      <c r="AQ112" s="142"/>
      <c r="AR112" s="40"/>
      <c r="AS112" s="145"/>
    </row>
    <row r="113" spans="1:45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>
        <f t="shared" ref="AL113:AL114" si="85">IF(SUM(D113:AK113)=0,"",SUM(D113:AK113))</f>
        <v>7810</v>
      </c>
      <c r="AM113" s="20"/>
      <c r="AN113" s="24"/>
      <c r="AO113" s="38" t="s">
        <v>104</v>
      </c>
      <c r="AP113" s="40"/>
      <c r="AQ113" s="143"/>
      <c r="AR113" s="40"/>
      <c r="AS113" s="154" t="s">
        <v>105</v>
      </c>
    </row>
    <row r="114" spans="1:45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>
        <f t="shared" si="85"/>
        <v>54</v>
      </c>
      <c r="AM114" s="117">
        <f t="shared" ref="AM114" si="86">IF(COUNTA(D114:AK114)=0,"",COUNTA(D114:AK114))</f>
        <v>7</v>
      </c>
      <c r="AN114" s="274" t="s">
        <v>508</v>
      </c>
      <c r="AO114" s="28" t="s">
        <v>106</v>
      </c>
      <c r="AP114" s="40"/>
      <c r="AQ114" s="143"/>
      <c r="AR114" s="40"/>
      <c r="AS114" s="154"/>
    </row>
    <row r="115" spans="1:45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87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>
        <f t="shared" si="68"/>
        <v>144.62962962962962</v>
      </c>
      <c r="AM115" s="26"/>
      <c r="AN115" s="42"/>
      <c r="AO115" s="139" t="s">
        <v>107</v>
      </c>
      <c r="AP115" s="40"/>
      <c r="AQ115" s="142"/>
      <c r="AR115" s="40"/>
      <c r="AS115" s="145"/>
    </row>
    <row r="116" spans="1:45" x14ac:dyDescent="0.25">
      <c r="A116" s="171">
        <v>0</v>
      </c>
      <c r="B116" s="38" t="s">
        <v>260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49" t="str">
        <f t="shared" ref="AL116:AL117" si="88">IF(SUM(D116:O116)=0,"",SUM(D116:O116))</f>
        <v/>
      </c>
      <c r="AM116" s="20"/>
      <c r="AN116" s="43"/>
      <c r="AO116" s="38" t="s">
        <v>260</v>
      </c>
      <c r="AP116" s="40"/>
      <c r="AQ116" s="171"/>
      <c r="AR116" s="40"/>
      <c r="AS116" s="154"/>
    </row>
    <row r="117" spans="1:45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49" t="str">
        <f t="shared" si="88"/>
        <v/>
      </c>
      <c r="AM117" s="117" t="str">
        <f t="shared" ref="AM117" si="89">IF(COUNTA(D117:O117)=0,"",COUNTA(D117:O117))</f>
        <v/>
      </c>
      <c r="AN117" s="43"/>
      <c r="AO117" s="138" t="s">
        <v>40</v>
      </c>
      <c r="AP117" s="40"/>
      <c r="AQ117" s="171"/>
      <c r="AR117" s="40"/>
      <c r="AS117" s="154"/>
    </row>
    <row r="118" spans="1:45" x14ac:dyDescent="0.25">
      <c r="A118" s="142"/>
      <c r="B118" s="139" t="s">
        <v>262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2" t="str">
        <f t="shared" ref="AL118" si="90">IF(AL116="","",AL116/AL117)</f>
        <v/>
      </c>
      <c r="AM118" s="26"/>
      <c r="AN118" s="43"/>
      <c r="AO118" s="139" t="s">
        <v>262</v>
      </c>
      <c r="AP118" s="40"/>
      <c r="AQ118" s="142"/>
      <c r="AR118" s="40"/>
      <c r="AS118" s="145"/>
    </row>
    <row r="119" spans="1:45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>
        <f>IF(SUM(D119:AK119)=0,"",SUM(D119:AK119))</f>
        <v>1216</v>
      </c>
      <c r="AM119" s="20"/>
      <c r="AN119" s="24"/>
      <c r="AO119" s="38" t="s">
        <v>108</v>
      </c>
      <c r="AP119" s="40"/>
      <c r="AQ119" s="143"/>
      <c r="AR119" s="40"/>
      <c r="AS119" s="149"/>
    </row>
    <row r="120" spans="1:45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>
        <f>IF(SUM(D120:AK120)=0,"",SUM(D120:AK120))</f>
        <v>7</v>
      </c>
      <c r="AM120" s="117">
        <f>IF(COUNTA(D120:AK120)=0,"",COUNTA(D120:AK120))</f>
        <v>1</v>
      </c>
      <c r="AN120" s="165" t="s">
        <v>371</v>
      </c>
      <c r="AO120" s="28" t="s">
        <v>30</v>
      </c>
      <c r="AP120" s="40"/>
      <c r="AQ120" s="143"/>
      <c r="AR120" s="40"/>
      <c r="AS120" s="149"/>
    </row>
    <row r="121" spans="1:45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2">
        <f t="shared" ref="AL121" si="91">IF(AL119="","",AL119/AL120)</f>
        <v>173.71428571428572</v>
      </c>
      <c r="AM121" s="26"/>
      <c r="AN121" s="165"/>
      <c r="AO121" s="139" t="s">
        <v>109</v>
      </c>
      <c r="AP121" s="40"/>
      <c r="AQ121" s="142"/>
      <c r="AR121" s="40"/>
      <c r="AS121" s="145"/>
    </row>
    <row r="122" spans="1:45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49" t="str">
        <f t="shared" ref="AL122:AL123" si="92">IF(SUM(D122:O122)=0,"",SUM(D122:O122))</f>
        <v/>
      </c>
      <c r="AM122" s="20"/>
      <c r="AN122" s="29"/>
      <c r="AO122" s="44" t="s">
        <v>110</v>
      </c>
      <c r="AP122" s="40"/>
      <c r="AQ122" s="143"/>
      <c r="AR122" s="40"/>
      <c r="AS122" s="159"/>
    </row>
    <row r="123" spans="1:45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49" t="str">
        <f t="shared" si="92"/>
        <v/>
      </c>
      <c r="AM123" s="117" t="str">
        <f t="shared" ref="AM123" si="93">IF(COUNTA(D123:O123)=0,"",COUNTA(D123:O123))</f>
        <v/>
      </c>
      <c r="AN123" s="165"/>
      <c r="AO123" s="32" t="s">
        <v>79</v>
      </c>
      <c r="AP123" s="40"/>
      <c r="AQ123" s="143"/>
      <c r="AR123" s="40"/>
      <c r="AS123" s="154"/>
    </row>
    <row r="124" spans="1:45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42" t="str">
        <f t="shared" ref="AL124" si="94">IF(AL122="","",AL122/AL123)</f>
        <v/>
      </c>
      <c r="AM124" s="26"/>
      <c r="AN124" s="29"/>
      <c r="AO124" s="137" t="s">
        <v>111</v>
      </c>
      <c r="AP124" s="40"/>
      <c r="AQ124" s="142"/>
      <c r="AR124" s="40"/>
      <c r="AS124" s="145"/>
    </row>
    <row r="125" spans="1:45" x14ac:dyDescent="0.25">
      <c r="A125" s="144">
        <v>331455</v>
      </c>
      <c r="B125" s="45"/>
      <c r="C125" s="23" t="s">
        <v>24</v>
      </c>
      <c r="D125" s="144">
        <f t="shared" ref="D125:R125" si="95">D11+D14+D17+D20+D23+D26+D29+D32+D35+D38+D41+D44+D47+D50+D53+D56+D59+D62+D65+D68+D71+D74+D77+D80+D83+D86+D89+D92+D95+D98+D101+D104+D107+D110+D113+D116+D119+D122</f>
        <v>10542</v>
      </c>
      <c r="E125" s="144">
        <f t="shared" si="95"/>
        <v>12820</v>
      </c>
      <c r="F125" s="144">
        <f t="shared" si="95"/>
        <v>2814</v>
      </c>
      <c r="G125" s="144">
        <f t="shared" si="95"/>
        <v>7527</v>
      </c>
      <c r="H125" s="144">
        <f t="shared" si="95"/>
        <v>7309</v>
      </c>
      <c r="I125" s="144">
        <f t="shared" si="95"/>
        <v>9550</v>
      </c>
      <c r="J125" s="144">
        <f t="shared" si="95"/>
        <v>9454</v>
      </c>
      <c r="K125" s="144">
        <f t="shared" si="95"/>
        <v>7589</v>
      </c>
      <c r="L125" s="144">
        <f t="shared" si="95"/>
        <v>4468</v>
      </c>
      <c r="M125" s="144">
        <f t="shared" si="95"/>
        <v>2265</v>
      </c>
      <c r="N125" s="144">
        <f t="shared" si="95"/>
        <v>3205</v>
      </c>
      <c r="O125" s="144">
        <f t="shared" si="95"/>
        <v>881</v>
      </c>
      <c r="P125" s="144">
        <f t="shared" si="95"/>
        <v>1782</v>
      </c>
      <c r="Q125" s="144">
        <f t="shared" si="95"/>
        <v>16658</v>
      </c>
      <c r="R125" s="144">
        <f t="shared" si="95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96">T11+T14+T17+T20+T23+T26+T29+T32+T35+T38+T41+T44+T47+T50+T53+T56+T59+T62+T65+T68+T71+T74+T77+T80+T83+T86+T89+T92+T95+T98+T101+T104+T107+T110+T113+T116+T119+T122</f>
        <v>4293</v>
      </c>
      <c r="U125" s="144">
        <f t="shared" si="96"/>
        <v>10685</v>
      </c>
      <c r="V125" s="144">
        <f t="shared" si="96"/>
        <v>3944</v>
      </c>
      <c r="W125" s="144">
        <f t="shared" si="96"/>
        <v>5182</v>
      </c>
      <c r="X125" s="144">
        <f t="shared" ref="X125" si="97">X11+X14+X17+X20+X23+X26+X29+X32+X35+X38+X41+X44+X47+X50+X53+X56+X59+X62+X65+X68+X71+X74+X77+X80+X83+X86+X89+X92+X95+X98+X101+X104+X107+X110+X113+X116+X119+X122</f>
        <v>7458</v>
      </c>
      <c r="Y125" s="144">
        <f t="shared" ref="Y125:Z125" si="98">Y11+Y14+Y17+Y20+Y23+Y26+Y29+Y32+Y35+Y38+Y41+Y44+Y47+Y50+Y53+Y56+Y59+Y62+Y65+Y68+Y71+Y74+Y77+Y80+Y83+Y86+Y89+Y92+Y95+Y98+Y101+Y104+Y107+Y110+Y113+Y116+Y119+Y122</f>
        <v>17700</v>
      </c>
      <c r="Z125" s="144">
        <f t="shared" si="98"/>
        <v>968</v>
      </c>
      <c r="AA125" s="144">
        <f t="shared" ref="AA125:AC125" si="99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99"/>
        <v>7727</v>
      </c>
      <c r="AC125" s="144">
        <f t="shared" si="99"/>
        <v>5689</v>
      </c>
      <c r="AD125" s="144">
        <f t="shared" ref="AD125:AG125" si="100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100"/>
        <v>8593</v>
      </c>
      <c r="AF125" s="144">
        <f t="shared" si="100"/>
        <v>8826</v>
      </c>
      <c r="AG125" s="144">
        <f t="shared" si="100"/>
        <v>3305</v>
      </c>
      <c r="AH125" s="144">
        <f t="shared" ref="AH125:AI125" si="101">AH11+AH14+AH17+AH20+AH23+AH26+AH29+AH32+AH35+AH38+AH41+AH44+AH47+AH50+AH53+AH56+AH59+AH62+AH65+AH68+AH71+AH74+AH77+AH80+AH83+AH86+AH89+AH92+AH95+AH98+AH101+AH104+AH107+AH110+AH113+AH116+AH119+AH122</f>
        <v>2415</v>
      </c>
      <c r="AI125" s="144">
        <f t="shared" si="101"/>
        <v>2041</v>
      </c>
      <c r="AJ125" s="144">
        <f t="shared" ref="AJ125:AK125" si="102">AJ11+AJ14+AJ17+AJ20+AJ23+AJ26+AJ29+AJ32+AJ35+AJ38+AJ41+AJ44+AJ47+AJ50+AJ53+AJ56+AJ59+AJ62+AJ65+AJ68+AJ71+AJ74+AJ77+AJ80+AJ83+AJ86+AJ89+AJ92+AJ95+AJ98+AJ101+AJ104+AJ107+AJ110+AJ113+AJ116+AJ119+AJ122</f>
        <v>13017</v>
      </c>
      <c r="AK125" s="144">
        <f t="shared" si="102"/>
        <v>4412</v>
      </c>
      <c r="AL125" s="144">
        <f>SUM(D125:AK125)</f>
        <v>228993</v>
      </c>
      <c r="AM125" s="150"/>
      <c r="AN125" s="46"/>
      <c r="AO125" s="45"/>
      <c r="AP125" s="46"/>
      <c r="AQ125" s="144" t="e">
        <f>AQ11+AQ17+AQ20+AQ23+AQ26+#REF!+AQ29+AQ32+AQ35+AQ41+AQ44+AQ47+AQ53+AQ56+AQ59+AQ62+AQ65+#REF!+AQ68+AQ71+AQ74+AQ77+AQ83+#REF!+AQ86+AQ89+#REF!+AQ92+#REF!+AQ95+AQ98+AQ101+AQ104+AQ107+AQ110+#REF!+AQ113+AQ119+#REF!+AQ122</f>
        <v>#REF!</v>
      </c>
      <c r="AR125" s="46"/>
      <c r="AS125" s="46"/>
    </row>
    <row r="126" spans="1:45" x14ac:dyDescent="0.25">
      <c r="A126" s="143">
        <v>1946</v>
      </c>
      <c r="B126" s="47"/>
      <c r="C126" s="48" t="s">
        <v>26</v>
      </c>
      <c r="D126" s="149">
        <f t="shared" ref="D126:R126" si="103">D12+D15+D18+D21+D24+D27+D30+D33+D36+D39+D42+D45+D48+D51+D54+D57+D60+D63+D66+D69+D72+D75+D78+D81+D84+D87+D90+D93+D96+D99+D102+D105+D108+D111+D114+D117+D120+D123</f>
        <v>60</v>
      </c>
      <c r="E126" s="149">
        <f t="shared" si="103"/>
        <v>72</v>
      </c>
      <c r="F126" s="149">
        <f t="shared" si="103"/>
        <v>15</v>
      </c>
      <c r="G126" s="149">
        <f t="shared" si="103"/>
        <v>44</v>
      </c>
      <c r="H126" s="149">
        <f t="shared" si="103"/>
        <v>48</v>
      </c>
      <c r="I126" s="149">
        <f t="shared" si="103"/>
        <v>54</v>
      </c>
      <c r="J126" s="149">
        <f t="shared" si="103"/>
        <v>54</v>
      </c>
      <c r="K126" s="149">
        <f t="shared" si="103"/>
        <v>44</v>
      </c>
      <c r="L126" s="149">
        <f t="shared" si="103"/>
        <v>28</v>
      </c>
      <c r="M126" s="149">
        <f t="shared" si="103"/>
        <v>12</v>
      </c>
      <c r="N126" s="149">
        <f t="shared" si="103"/>
        <v>18</v>
      </c>
      <c r="O126" s="149">
        <f t="shared" si="103"/>
        <v>8</v>
      </c>
      <c r="P126" s="149">
        <f t="shared" si="103"/>
        <v>11</v>
      </c>
      <c r="Q126" s="149">
        <f t="shared" si="103"/>
        <v>91</v>
      </c>
      <c r="R126" s="149">
        <f t="shared" si="103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04">T12+T15+T18+T21+T24+T27+T30+T33+T36+T39+T42+T45+T48+T51+T54+T57+T60+T63+T66+T69+T72+T75+T78+T81+T84+T87+T90+T93+T96+T99+T102+T105+T108+T111+T114+T117+T120+T123</f>
        <v>24</v>
      </c>
      <c r="U126" s="149">
        <f t="shared" si="104"/>
        <v>56</v>
      </c>
      <c r="V126" s="149">
        <f t="shared" si="104"/>
        <v>28</v>
      </c>
      <c r="W126" s="149">
        <f t="shared" si="104"/>
        <v>32</v>
      </c>
      <c r="X126" s="149">
        <f t="shared" ref="X126" si="105">X12+X15+X18+X21+X24+X27+X30+X33+X36+X39+X42+X45+X48+X51+X54+X57+X60+X63+X66+X69+X72+X75+X78+X81+X84+X87+X90+X93+X96+X99+X102+X105+X108+X111+X114+X117+X120+X123</f>
        <v>42</v>
      </c>
      <c r="Y126" s="149">
        <f t="shared" ref="Y126:Z126" si="106">Y12+Y15+Y18+Y21+Y24+Y27+Y30+Y33+Y36+Y39+Y42+Y45+Y48+Y51+Y54+Y57+Y60+Y63+Y66+Y69+Y72+Y75+Y78+Y81+Y84+Y87+Y90+Y93+Y96+Y99+Y102+Y105+Y108+Y111+Y114+Y117+Y120+Y123</f>
        <v>104</v>
      </c>
      <c r="Z126" s="149">
        <f t="shared" si="106"/>
        <v>8</v>
      </c>
      <c r="AA126" s="149">
        <f t="shared" ref="AA126:AC126" si="107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07"/>
        <v>48</v>
      </c>
      <c r="AC126" s="149">
        <f t="shared" si="107"/>
        <v>32</v>
      </c>
      <c r="AD126" s="149">
        <f t="shared" ref="AD126:AG126" si="108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08"/>
        <v>50</v>
      </c>
      <c r="AF126" s="149">
        <f t="shared" si="108"/>
        <v>48</v>
      </c>
      <c r="AG126" s="149">
        <f t="shared" si="108"/>
        <v>24</v>
      </c>
      <c r="AH126" s="149">
        <f t="shared" ref="AH126:AI126" si="109">AH12+AH15+AH18+AH21+AH24+AH27+AH30+AH33+AH36+AH39+AH42+AH45+AH48+AH51+AH54+AH57+AH60+AH63+AH66+AH69+AH72+AH75+AH78+AH81+AH84+AH87+AH90+AH93+AH96+AH99+AH102+AH105+AH108+AH111+AH114+AH117+AH120+AH123</f>
        <v>14</v>
      </c>
      <c r="AI126" s="149">
        <f t="shared" si="109"/>
        <v>11</v>
      </c>
      <c r="AJ126" s="149">
        <f t="shared" ref="AJ126:AK126" si="110">AJ12+AJ15+AJ18+AJ21+AJ24+AJ27+AJ30+AJ33+AJ36+AJ39+AJ42+AJ45+AJ48+AJ51+AJ54+AJ57+AJ60+AJ63+AJ66+AJ69+AJ72+AJ75+AJ78+AJ81+AJ84+AJ87+AJ90+AJ93+AJ96+AJ99+AJ102+AJ105+AJ108+AJ111+AJ114+AJ117+AJ120+AJ123</f>
        <v>70</v>
      </c>
      <c r="AK126" s="149">
        <f t="shared" si="110"/>
        <v>28</v>
      </c>
      <c r="AL126" s="143">
        <f>SUM(D126:AK126)</f>
        <v>1331</v>
      </c>
      <c r="AM126" s="54">
        <f>SUM(AM12:AM123)</f>
        <v>148</v>
      </c>
      <c r="AN126" s="46"/>
      <c r="AO126" s="47"/>
      <c r="AP126" s="46"/>
      <c r="AQ126" s="143" t="e">
        <f>AQ12+AQ18+AQ21+AQ24+AQ27+#REF!+AQ30+AQ33+AQ36+AQ42+AQ45+AQ48+AQ54+AQ57+AQ60+AQ63+AQ66+#REF!+AQ69+AQ72+AQ75+AQ78+AQ84+#REF!+AQ87+AQ90+#REF!+AQ93+#REF!+AQ96+AQ99+AQ102+AQ105+AQ108+AQ111+#REF!+AQ114+AQ120+#REF!+AQ123</f>
        <v>#REF!</v>
      </c>
      <c r="AR126" s="46"/>
      <c r="AS126" s="46"/>
    </row>
    <row r="127" spans="1:45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11">IF(D126=0,"",(D125/D126))</f>
        <v>175.7</v>
      </c>
      <c r="E127" s="145">
        <f t="shared" si="111"/>
        <v>178.05555555555554</v>
      </c>
      <c r="F127" s="145">
        <f t="shared" si="111"/>
        <v>187.6</v>
      </c>
      <c r="G127" s="145">
        <f t="shared" si="111"/>
        <v>171.06818181818181</v>
      </c>
      <c r="H127" s="145">
        <f t="shared" si="111"/>
        <v>152.27083333333334</v>
      </c>
      <c r="I127" s="145">
        <f t="shared" si="111"/>
        <v>176.85185185185185</v>
      </c>
      <c r="J127" s="145">
        <f t="shared" si="111"/>
        <v>175.07407407407408</v>
      </c>
      <c r="K127" s="145">
        <f t="shared" si="111"/>
        <v>172.47727272727272</v>
      </c>
      <c r="L127" s="145">
        <f t="shared" si="111"/>
        <v>159.57142857142858</v>
      </c>
      <c r="M127" s="145">
        <f t="shared" si="111"/>
        <v>188.75</v>
      </c>
      <c r="N127" s="145">
        <f t="shared" si="111"/>
        <v>178.05555555555554</v>
      </c>
      <c r="O127" s="145">
        <f t="shared" si="111"/>
        <v>110.125</v>
      </c>
      <c r="P127" s="145">
        <f t="shared" si="111"/>
        <v>162</v>
      </c>
      <c r="Q127" s="145">
        <f t="shared" si="111"/>
        <v>183.05494505494505</v>
      </c>
      <c r="R127" s="145">
        <f t="shared" si="111"/>
        <v>178.98412698412699</v>
      </c>
      <c r="S127" s="145">
        <f t="shared" ref="S127:W127" si="112">IF(S126=0,"",(S125/S126))</f>
        <v>144</v>
      </c>
      <c r="T127" s="145">
        <f t="shared" si="112"/>
        <v>178.875</v>
      </c>
      <c r="U127" s="145">
        <f t="shared" si="112"/>
        <v>190.80357142857142</v>
      </c>
      <c r="V127" s="145">
        <f t="shared" si="112"/>
        <v>140.85714285714286</v>
      </c>
      <c r="W127" s="145">
        <f t="shared" si="112"/>
        <v>161.9375</v>
      </c>
      <c r="X127" s="145">
        <f t="shared" ref="X127" si="113">IF(X126=0,"",(X125/X126))</f>
        <v>177.57142857142858</v>
      </c>
      <c r="Y127" s="145">
        <f t="shared" ref="Y127:Z127" si="114">IF(Y126=0,"",(Y125/Y126))</f>
        <v>170.19230769230768</v>
      </c>
      <c r="Z127" s="145">
        <f t="shared" si="114"/>
        <v>121</v>
      </c>
      <c r="AA127" s="145">
        <f t="shared" ref="AA127:AC127" si="115">IF(AA126=0,"",(AA125/AA126))</f>
        <v>189.47826086956522</v>
      </c>
      <c r="AB127" s="145">
        <f t="shared" si="115"/>
        <v>160.97916666666666</v>
      </c>
      <c r="AC127" s="145">
        <f t="shared" si="115"/>
        <v>177.78125</v>
      </c>
      <c r="AD127" s="145">
        <f t="shared" ref="AD127:AG127" si="116">IF(AD126=0,"",(AD125/AD126))</f>
        <v>115.625</v>
      </c>
      <c r="AE127" s="145">
        <f t="shared" si="116"/>
        <v>171.86</v>
      </c>
      <c r="AF127" s="145">
        <f t="shared" si="116"/>
        <v>183.875</v>
      </c>
      <c r="AG127" s="145">
        <f t="shared" si="116"/>
        <v>137.70833333333334</v>
      </c>
      <c r="AH127" s="145">
        <f t="shared" ref="AH127:AI127" si="117">IF(AH126=0,"",(AH125/AH126))</f>
        <v>172.5</v>
      </c>
      <c r="AI127" s="145">
        <f t="shared" si="117"/>
        <v>185.54545454545453</v>
      </c>
      <c r="AJ127" s="145">
        <f t="shared" ref="AJ127:AK127" si="118">IF(AJ126=0,"",(AJ125/AJ126))</f>
        <v>185.95714285714286</v>
      </c>
      <c r="AK127" s="145">
        <f t="shared" si="118"/>
        <v>157.57142857142858</v>
      </c>
      <c r="AL127" s="49">
        <f>AL125/AL126</f>
        <v>172.045830202855</v>
      </c>
      <c r="AM127" s="50"/>
      <c r="AN127" s="51"/>
      <c r="AO127" s="45"/>
      <c r="AP127" s="51"/>
      <c r="AQ127" s="145" t="e">
        <f>IF(AQ126=0,"",(AQ125/AQ126))</f>
        <v>#REF!</v>
      </c>
      <c r="AR127" s="51"/>
      <c r="AS127" s="51"/>
    </row>
    <row r="128" spans="1:45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M128" s="52"/>
      <c r="AN128" s="214" t="s">
        <v>222</v>
      </c>
      <c r="AO128" s="160">
        <f>COUNTA(AO10:AO124)/3</f>
        <v>38</v>
      </c>
    </row>
    <row r="129" spans="1:41" x14ac:dyDescent="0.25">
      <c r="A129" s="53"/>
      <c r="B129" s="33" t="s">
        <v>112</v>
      </c>
      <c r="D129" s="64">
        <f t="shared" ref="D129:AC129" si="119">COUNTA(D11:D124)/3</f>
        <v>4</v>
      </c>
      <c r="E129" s="64">
        <f t="shared" si="119"/>
        <v>9</v>
      </c>
      <c r="F129" s="64">
        <f t="shared" si="119"/>
        <v>1</v>
      </c>
      <c r="G129" s="64">
        <f t="shared" si="119"/>
        <v>4</v>
      </c>
      <c r="H129" s="64">
        <f t="shared" si="119"/>
        <v>6</v>
      </c>
      <c r="I129" s="64">
        <f t="shared" si="119"/>
        <v>6</v>
      </c>
      <c r="J129" s="64">
        <f t="shared" si="119"/>
        <v>5</v>
      </c>
      <c r="K129" s="64">
        <f t="shared" si="119"/>
        <v>5</v>
      </c>
      <c r="L129" s="64">
        <f t="shared" si="119"/>
        <v>4</v>
      </c>
      <c r="M129" s="64">
        <f t="shared" si="119"/>
        <v>2</v>
      </c>
      <c r="N129" s="64">
        <f t="shared" si="119"/>
        <v>1</v>
      </c>
      <c r="O129" s="64">
        <f t="shared" si="119"/>
        <v>1</v>
      </c>
      <c r="P129" s="64">
        <f t="shared" si="119"/>
        <v>1</v>
      </c>
      <c r="Q129" s="64">
        <f t="shared" si="119"/>
        <v>7</v>
      </c>
      <c r="R129" s="64">
        <f t="shared" si="119"/>
        <v>10</v>
      </c>
      <c r="S129" s="64">
        <f t="shared" si="119"/>
        <v>4</v>
      </c>
      <c r="T129" s="64">
        <f t="shared" si="119"/>
        <v>2</v>
      </c>
      <c r="U129" s="64">
        <f t="shared" si="119"/>
        <v>4</v>
      </c>
      <c r="V129" s="64">
        <f t="shared" si="119"/>
        <v>2</v>
      </c>
      <c r="W129" s="64">
        <f t="shared" si="119"/>
        <v>4</v>
      </c>
      <c r="X129" s="64">
        <f t="shared" si="119"/>
        <v>7</v>
      </c>
      <c r="Y129" s="64">
        <f t="shared" si="119"/>
        <v>13</v>
      </c>
      <c r="Z129" s="64">
        <f t="shared" si="119"/>
        <v>1</v>
      </c>
      <c r="AA129" s="64">
        <f t="shared" si="119"/>
        <v>3</v>
      </c>
      <c r="AB129" s="64">
        <f t="shared" si="119"/>
        <v>6</v>
      </c>
      <c r="AC129" s="64">
        <f t="shared" si="119"/>
        <v>4</v>
      </c>
      <c r="AD129" s="64">
        <f t="shared" ref="AD129:AG129" si="120">COUNTA(AD11:AD124)/3</f>
        <v>2</v>
      </c>
      <c r="AE129" s="64">
        <f t="shared" si="120"/>
        <v>4</v>
      </c>
      <c r="AF129" s="64">
        <f t="shared" si="120"/>
        <v>6</v>
      </c>
      <c r="AG129" s="64">
        <f t="shared" si="120"/>
        <v>3</v>
      </c>
      <c r="AH129" s="64">
        <f t="shared" ref="AH129:AI129" si="121">COUNTA(AH11:AH124)/3</f>
        <v>1</v>
      </c>
      <c r="AI129" s="64">
        <f t="shared" si="121"/>
        <v>1</v>
      </c>
      <c r="AJ129" s="64">
        <f t="shared" ref="AJ129:AK129" si="122">COUNTA(AJ11:AJ124)/3</f>
        <v>11</v>
      </c>
      <c r="AK129" s="64">
        <f t="shared" si="122"/>
        <v>4</v>
      </c>
      <c r="AL129" s="161">
        <f>SUM(D129:AK129)</f>
        <v>148</v>
      </c>
      <c r="AM129" s="8"/>
      <c r="AO129" s="55"/>
    </row>
    <row r="130" spans="1:41" x14ac:dyDescent="0.25">
      <c r="J130" s="239"/>
      <c r="K130" s="239"/>
      <c r="L130" s="239"/>
      <c r="M130" s="239"/>
      <c r="N130" s="239"/>
      <c r="O130" s="239"/>
      <c r="P130" s="239"/>
    </row>
    <row r="131" spans="1:41" x14ac:dyDescent="0.25">
      <c r="J131" s="239"/>
      <c r="K131" s="239"/>
      <c r="L131" s="239"/>
      <c r="M131" s="239"/>
      <c r="N131" s="239"/>
      <c r="O131" s="239"/>
      <c r="P131" s="239"/>
    </row>
    <row r="132" spans="1:41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L5:AM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6"/>
  <sheetViews>
    <sheetView topLeftCell="A128" workbookViewId="0">
      <selection activeCell="H156" sqref="H15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265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269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269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269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270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275</v>
      </c>
      <c r="E11" s="65"/>
      <c r="F11" s="216" t="s">
        <v>281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7" t="s">
        <v>308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275</v>
      </c>
      <c r="E12" s="65"/>
      <c r="F12" s="218" t="s">
        <v>281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7" t="s">
        <v>308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275</v>
      </c>
      <c r="E13" s="65"/>
      <c r="F13" s="218" t="s">
        <v>281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7" t="s">
        <v>308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275</v>
      </c>
      <c r="E14" s="65"/>
      <c r="F14" s="218" t="s">
        <v>281</v>
      </c>
      <c r="G14" s="65" t="s">
        <v>140</v>
      </c>
      <c r="H14" s="189" t="s">
        <v>127</v>
      </c>
      <c r="I14" s="216" t="s">
        <v>274</v>
      </c>
      <c r="J14" s="66">
        <v>1483</v>
      </c>
      <c r="K14" s="64">
        <v>8</v>
      </c>
      <c r="L14" s="67">
        <f t="shared" si="0"/>
        <v>185.375</v>
      </c>
      <c r="M14" s="248" t="s">
        <v>225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275</v>
      </c>
      <c r="E15" s="65"/>
      <c r="F15" s="218" t="s">
        <v>281</v>
      </c>
      <c r="G15" s="65" t="s">
        <v>140</v>
      </c>
      <c r="H15" s="189" t="s">
        <v>271</v>
      </c>
      <c r="I15" s="216" t="s">
        <v>274</v>
      </c>
      <c r="J15" s="66">
        <v>1417</v>
      </c>
      <c r="K15" s="64">
        <v>8</v>
      </c>
      <c r="L15" s="67">
        <f t="shared" si="0"/>
        <v>177.125</v>
      </c>
      <c r="M15" s="248" t="s">
        <v>225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275</v>
      </c>
      <c r="E16" s="65"/>
      <c r="F16" s="218" t="s">
        <v>281</v>
      </c>
      <c r="G16" s="65" t="s">
        <v>140</v>
      </c>
      <c r="H16" s="73" t="s">
        <v>125</v>
      </c>
      <c r="I16" s="216" t="s">
        <v>273</v>
      </c>
      <c r="J16" s="66">
        <v>1395</v>
      </c>
      <c r="K16" s="64">
        <v>8</v>
      </c>
      <c r="L16" s="67">
        <f t="shared" si="0"/>
        <v>174.375</v>
      </c>
      <c r="M16" s="216" t="s">
        <v>276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275</v>
      </c>
      <c r="E17" s="65"/>
      <c r="F17" s="218" t="s">
        <v>281</v>
      </c>
      <c r="G17" s="65" t="s">
        <v>140</v>
      </c>
      <c r="H17" s="73" t="s">
        <v>131</v>
      </c>
      <c r="I17" s="216" t="s">
        <v>273</v>
      </c>
      <c r="J17" s="66">
        <v>1422</v>
      </c>
      <c r="K17" s="64">
        <v>8</v>
      </c>
      <c r="L17" s="67">
        <f t="shared" si="0"/>
        <v>177.75</v>
      </c>
      <c r="M17" s="216" t="s">
        <v>276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275</v>
      </c>
      <c r="E18" s="65"/>
      <c r="F18" s="218" t="s">
        <v>281</v>
      </c>
      <c r="G18" s="65" t="s">
        <v>140</v>
      </c>
      <c r="H18" s="189" t="s">
        <v>272</v>
      </c>
      <c r="I18" s="216" t="s">
        <v>273</v>
      </c>
      <c r="J18" s="66">
        <v>1478</v>
      </c>
      <c r="K18" s="64">
        <v>8</v>
      </c>
      <c r="L18" s="67">
        <f t="shared" si="0"/>
        <v>184.75</v>
      </c>
      <c r="M18" s="216" t="s">
        <v>276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275</v>
      </c>
      <c r="E19" s="65"/>
      <c r="F19" s="218" t="s">
        <v>281</v>
      </c>
      <c r="G19" s="65" t="s">
        <v>140</v>
      </c>
      <c r="H19" s="189" t="s">
        <v>132</v>
      </c>
      <c r="I19" s="216" t="s">
        <v>278</v>
      </c>
      <c r="J19" s="66">
        <v>1215</v>
      </c>
      <c r="K19" s="64">
        <v>8</v>
      </c>
      <c r="L19" s="67">
        <f t="shared" si="0"/>
        <v>151.875</v>
      </c>
      <c r="M19" s="216" t="s">
        <v>277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283</v>
      </c>
      <c r="E20" s="65"/>
      <c r="F20" s="219" t="s">
        <v>282</v>
      </c>
      <c r="G20" s="65" t="s">
        <v>284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285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291</v>
      </c>
      <c r="E21" s="65"/>
      <c r="F21" s="220" t="s">
        <v>22</v>
      </c>
      <c r="G21" s="65" t="s">
        <v>287</v>
      </c>
      <c r="H21" s="189" t="s">
        <v>288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9" t="s">
        <v>223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291</v>
      </c>
      <c r="E22" s="65"/>
      <c r="F22" s="220" t="s">
        <v>22</v>
      </c>
      <c r="G22" s="65" t="s">
        <v>287</v>
      </c>
      <c r="H22" s="189" t="s">
        <v>272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9" t="s">
        <v>223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291</v>
      </c>
      <c r="E23" s="65"/>
      <c r="F23" s="220" t="s">
        <v>22</v>
      </c>
      <c r="G23" s="65" t="s">
        <v>287</v>
      </c>
      <c r="H23" s="189" t="s">
        <v>236</v>
      </c>
      <c r="I23" s="220" t="s">
        <v>274</v>
      </c>
      <c r="J23" s="66">
        <v>1141</v>
      </c>
      <c r="K23" s="64">
        <v>8</v>
      </c>
      <c r="L23" s="67">
        <f t="shared" si="0"/>
        <v>142.625</v>
      </c>
      <c r="M23" s="220" t="s">
        <v>276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291</v>
      </c>
      <c r="E24" s="65"/>
      <c r="F24" s="220" t="s">
        <v>22</v>
      </c>
      <c r="G24" s="65" t="s">
        <v>287</v>
      </c>
      <c r="H24" s="189" t="s">
        <v>290</v>
      </c>
      <c r="I24" s="220" t="s">
        <v>274</v>
      </c>
      <c r="J24" s="66">
        <v>1244</v>
      </c>
      <c r="K24" s="64">
        <v>8</v>
      </c>
      <c r="L24" s="67">
        <f t="shared" si="0"/>
        <v>155.5</v>
      </c>
      <c r="M24" s="220" t="s">
        <v>276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291</v>
      </c>
      <c r="E25" s="65"/>
      <c r="F25" s="220" t="s">
        <v>22</v>
      </c>
      <c r="G25" s="65" t="s">
        <v>287</v>
      </c>
      <c r="H25" s="189" t="s">
        <v>289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7" t="s">
        <v>308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291</v>
      </c>
      <c r="E26" s="65"/>
      <c r="F26" s="220" t="s">
        <v>22</v>
      </c>
      <c r="G26" s="65" t="s">
        <v>287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7" t="s">
        <v>308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293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8" t="s">
        <v>225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293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8" t="s">
        <v>225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293</v>
      </c>
      <c r="E29" s="65"/>
      <c r="F29" s="220" t="s">
        <v>22</v>
      </c>
      <c r="G29" s="65" t="s">
        <v>140</v>
      </c>
      <c r="H29" s="189" t="s">
        <v>133</v>
      </c>
      <c r="I29" s="220" t="s">
        <v>274</v>
      </c>
      <c r="J29" s="66">
        <v>1551</v>
      </c>
      <c r="K29" s="64">
        <v>9</v>
      </c>
      <c r="L29" s="67">
        <f t="shared" si="0"/>
        <v>172.33333333333334</v>
      </c>
      <c r="M29" s="220" t="s">
        <v>292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293</v>
      </c>
      <c r="E30" s="65"/>
      <c r="F30" s="220" t="s">
        <v>22</v>
      </c>
      <c r="G30" s="65" t="s">
        <v>140</v>
      </c>
      <c r="H30" s="189" t="s">
        <v>137</v>
      </c>
      <c r="I30" s="220" t="s">
        <v>274</v>
      </c>
      <c r="J30" s="66">
        <v>1624</v>
      </c>
      <c r="K30" s="64">
        <v>9</v>
      </c>
      <c r="L30" s="67">
        <f t="shared" si="0"/>
        <v>180.44444444444446</v>
      </c>
      <c r="M30" s="220" t="s">
        <v>292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293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8" t="s">
        <v>225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293</v>
      </c>
      <c r="E32" s="65"/>
      <c r="F32" s="220" t="s">
        <v>22</v>
      </c>
      <c r="G32" s="65" t="s">
        <v>140</v>
      </c>
      <c r="H32" s="189" t="s">
        <v>271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8" t="s">
        <v>225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305</v>
      </c>
      <c r="E33" s="65"/>
      <c r="F33" s="221" t="s">
        <v>22</v>
      </c>
      <c r="G33" s="65" t="s">
        <v>306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309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305</v>
      </c>
      <c r="E34" s="65"/>
      <c r="F34" s="221" t="s">
        <v>22</v>
      </c>
      <c r="G34" s="65" t="s">
        <v>306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309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305</v>
      </c>
      <c r="E35" s="65"/>
      <c r="F35" s="221" t="s">
        <v>22</v>
      </c>
      <c r="G35" s="65" t="s">
        <v>306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7" t="s">
        <v>308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305</v>
      </c>
      <c r="E36" s="65"/>
      <c r="F36" s="221" t="s">
        <v>22</v>
      </c>
      <c r="G36" s="65" t="s">
        <v>306</v>
      </c>
      <c r="H36" s="73" t="s">
        <v>307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7" t="s">
        <v>308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316</v>
      </c>
      <c r="E37" s="65"/>
      <c r="F37" s="223" t="s">
        <v>315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314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316</v>
      </c>
      <c r="E38" s="65"/>
      <c r="F38" s="223" t="s">
        <v>315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314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316</v>
      </c>
      <c r="E39" s="65"/>
      <c r="F39" s="223" t="s">
        <v>315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312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316</v>
      </c>
      <c r="E40" s="65"/>
      <c r="F40" s="223" t="s">
        <v>315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313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316</v>
      </c>
      <c r="E41" s="65"/>
      <c r="F41" s="223" t="s">
        <v>315</v>
      </c>
      <c r="G41" s="65" t="s">
        <v>124</v>
      </c>
      <c r="H41" s="73" t="s">
        <v>307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317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319</v>
      </c>
      <c r="E42" s="65"/>
      <c r="F42" s="224" t="s">
        <v>318</v>
      </c>
      <c r="G42" s="65" t="s">
        <v>231</v>
      </c>
      <c r="H42" s="73" t="s">
        <v>307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292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319</v>
      </c>
      <c r="E43" s="65"/>
      <c r="F43" s="224" t="s">
        <v>318</v>
      </c>
      <c r="G43" s="65" t="s">
        <v>231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292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319</v>
      </c>
      <c r="E44" s="65"/>
      <c r="F44" s="224" t="s">
        <v>318</v>
      </c>
      <c r="G44" s="65" t="s">
        <v>231</v>
      </c>
      <c r="H44" s="189" t="s">
        <v>271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292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319</v>
      </c>
      <c r="E45" s="65"/>
      <c r="F45" s="224" t="s">
        <v>318</v>
      </c>
      <c r="G45" s="65" t="s">
        <v>231</v>
      </c>
      <c r="H45" s="73" t="s">
        <v>320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292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319</v>
      </c>
      <c r="E46" s="65"/>
      <c r="F46" s="224" t="s">
        <v>318</v>
      </c>
      <c r="G46" s="65" t="s">
        <v>231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292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327</v>
      </c>
      <c r="E47" s="65"/>
      <c r="F47" s="224" t="s">
        <v>318</v>
      </c>
      <c r="G47" s="65" t="s">
        <v>306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7" t="s">
        <v>308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327</v>
      </c>
      <c r="E48" s="65"/>
      <c r="F48" s="224" t="s">
        <v>318</v>
      </c>
      <c r="G48" s="65" t="s">
        <v>306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7" t="s">
        <v>308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327</v>
      </c>
      <c r="E49" s="65"/>
      <c r="F49" s="224" t="s">
        <v>318</v>
      </c>
      <c r="G49" s="65" t="s">
        <v>306</v>
      </c>
      <c r="H49" s="73" t="s">
        <v>326</v>
      </c>
      <c r="I49" s="224"/>
      <c r="J49" s="66">
        <v>1136</v>
      </c>
      <c r="K49" s="64">
        <v>7</v>
      </c>
      <c r="L49" s="67">
        <f t="shared" si="0"/>
        <v>162.28571428571428</v>
      </c>
      <c r="M49" s="247" t="s">
        <v>308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327</v>
      </c>
      <c r="E50" s="65"/>
      <c r="F50" s="224" t="s">
        <v>318</v>
      </c>
      <c r="G50" s="65" t="s">
        <v>306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7" t="s">
        <v>308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344</v>
      </c>
      <c r="E51" s="65"/>
      <c r="F51" s="230" t="s">
        <v>318</v>
      </c>
      <c r="G51" s="65" t="s">
        <v>287</v>
      </c>
      <c r="H51" s="189" t="s">
        <v>272</v>
      </c>
      <c r="I51" s="230"/>
      <c r="J51" s="66">
        <v>1152</v>
      </c>
      <c r="K51" s="64">
        <v>6</v>
      </c>
      <c r="L51" s="217">
        <f t="shared" si="0"/>
        <v>192</v>
      </c>
      <c r="M51" s="248" t="s">
        <v>345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344</v>
      </c>
      <c r="E52" s="65"/>
      <c r="F52" s="230" t="s">
        <v>318</v>
      </c>
      <c r="G52" s="65" t="s">
        <v>287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8" t="s">
        <v>345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282</v>
      </c>
      <c r="G53" s="65" t="s">
        <v>332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343</v>
      </c>
      <c r="E54" s="65"/>
      <c r="F54" s="229" t="s">
        <v>340</v>
      </c>
      <c r="G54" s="65" t="s">
        <v>140</v>
      </c>
      <c r="H54" s="73" t="s">
        <v>341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348</v>
      </c>
      <c r="E55" s="65"/>
      <c r="F55" s="231" t="s">
        <v>349</v>
      </c>
      <c r="G55" s="65" t="s">
        <v>140</v>
      </c>
      <c r="H55" s="73" t="s">
        <v>320</v>
      </c>
      <c r="I55" s="231"/>
      <c r="J55" s="66">
        <v>1782</v>
      </c>
      <c r="K55" s="64">
        <v>11</v>
      </c>
      <c r="L55" s="67">
        <f t="shared" si="0"/>
        <v>162</v>
      </c>
      <c r="M55" s="249" t="s">
        <v>350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354</v>
      </c>
      <c r="E56" s="65"/>
      <c r="F56" s="232" t="s">
        <v>349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375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354</v>
      </c>
      <c r="E57" s="65"/>
      <c r="F57" s="232" t="s">
        <v>349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375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354</v>
      </c>
      <c r="E58" s="65"/>
      <c r="F58" s="232" t="s">
        <v>349</v>
      </c>
      <c r="G58" s="65" t="s">
        <v>124</v>
      </c>
      <c r="H58" s="189" t="s">
        <v>130</v>
      </c>
      <c r="I58" s="232" t="s">
        <v>274</v>
      </c>
      <c r="J58" s="66">
        <v>2488</v>
      </c>
      <c r="K58" s="64">
        <v>14</v>
      </c>
      <c r="L58" s="67">
        <f t="shared" si="0"/>
        <v>177.71428571428572</v>
      </c>
      <c r="M58" s="235" t="s">
        <v>374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354</v>
      </c>
      <c r="E59" s="65"/>
      <c r="F59" s="232" t="s">
        <v>349</v>
      </c>
      <c r="G59" s="65" t="s">
        <v>124</v>
      </c>
      <c r="H59" s="73" t="s">
        <v>320</v>
      </c>
      <c r="I59" s="232" t="s">
        <v>274</v>
      </c>
      <c r="J59" s="66">
        <v>2263</v>
      </c>
      <c r="K59" s="64">
        <v>14</v>
      </c>
      <c r="L59" s="67">
        <f t="shared" si="0"/>
        <v>161.64285714285714</v>
      </c>
      <c r="M59" s="235" t="s">
        <v>374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354</v>
      </c>
      <c r="E60" s="65"/>
      <c r="F60" s="232" t="s">
        <v>349</v>
      </c>
      <c r="G60" s="65" t="s">
        <v>124</v>
      </c>
      <c r="H60" s="189" t="s">
        <v>127</v>
      </c>
      <c r="I60" s="232" t="s">
        <v>273</v>
      </c>
      <c r="J60" s="66">
        <v>2986</v>
      </c>
      <c r="K60" s="64">
        <v>14</v>
      </c>
      <c r="L60" s="62">
        <f t="shared" si="0"/>
        <v>213.28571428571428</v>
      </c>
      <c r="M60" s="232" t="s">
        <v>373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354</v>
      </c>
      <c r="E61" s="65"/>
      <c r="F61" s="232" t="s">
        <v>349</v>
      </c>
      <c r="G61" s="65" t="s">
        <v>124</v>
      </c>
      <c r="H61" s="189" t="s">
        <v>137</v>
      </c>
      <c r="I61" s="232" t="s">
        <v>273</v>
      </c>
      <c r="J61" s="66">
        <v>2468</v>
      </c>
      <c r="K61" s="64">
        <v>14</v>
      </c>
      <c r="L61" s="67">
        <f t="shared" si="0"/>
        <v>176.28571428571428</v>
      </c>
      <c r="M61" s="235" t="s">
        <v>373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358</v>
      </c>
      <c r="E62" s="65"/>
      <c r="F62" s="233" t="s">
        <v>359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276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358</v>
      </c>
      <c r="E63" s="65"/>
      <c r="F63" s="233" t="s">
        <v>359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276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358</v>
      </c>
      <c r="E64" s="65"/>
      <c r="F64" s="233" t="s">
        <v>359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276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358</v>
      </c>
      <c r="E65" s="65"/>
      <c r="F65" s="233" t="s">
        <v>359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276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358</v>
      </c>
      <c r="E66" s="65"/>
      <c r="F66" s="233" t="s">
        <v>359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276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358</v>
      </c>
      <c r="E67" s="65"/>
      <c r="F67" s="233" t="s">
        <v>359</v>
      </c>
      <c r="G67" s="65" t="s">
        <v>124</v>
      </c>
      <c r="H67" s="189" t="s">
        <v>146</v>
      </c>
      <c r="I67" s="233" t="s">
        <v>274</v>
      </c>
      <c r="J67" s="66">
        <v>976</v>
      </c>
      <c r="K67" s="64">
        <v>5</v>
      </c>
      <c r="L67" s="217">
        <f t="shared" si="0"/>
        <v>195.2</v>
      </c>
      <c r="M67" s="248" t="s">
        <v>363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358</v>
      </c>
      <c r="E68" s="65"/>
      <c r="F68" s="233" t="s">
        <v>359</v>
      </c>
      <c r="G68" s="65" t="s">
        <v>124</v>
      </c>
      <c r="H68" s="189" t="s">
        <v>127</v>
      </c>
      <c r="I68" s="233" t="s">
        <v>274</v>
      </c>
      <c r="J68" s="66">
        <v>1337</v>
      </c>
      <c r="K68" s="64">
        <v>7</v>
      </c>
      <c r="L68" s="217">
        <f t="shared" si="0"/>
        <v>191</v>
      </c>
      <c r="M68" s="248" t="s">
        <v>363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358</v>
      </c>
      <c r="E69" s="65"/>
      <c r="F69" s="233" t="s">
        <v>359</v>
      </c>
      <c r="G69" s="65" t="s">
        <v>124</v>
      </c>
      <c r="H69" s="189" t="s">
        <v>272</v>
      </c>
      <c r="I69" s="233" t="s">
        <v>274</v>
      </c>
      <c r="J69" s="66">
        <v>1262</v>
      </c>
      <c r="K69" s="64">
        <v>7</v>
      </c>
      <c r="L69" s="67">
        <f t="shared" si="0"/>
        <v>180.28571428571428</v>
      </c>
      <c r="M69" s="248" t="s">
        <v>363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358</v>
      </c>
      <c r="E70" s="65"/>
      <c r="F70" s="233" t="s">
        <v>359</v>
      </c>
      <c r="G70" s="65" t="s">
        <v>124</v>
      </c>
      <c r="H70" s="189" t="s">
        <v>357</v>
      </c>
      <c r="I70" s="233" t="s">
        <v>274</v>
      </c>
      <c r="J70" s="66">
        <v>658</v>
      </c>
      <c r="K70" s="64">
        <v>4</v>
      </c>
      <c r="L70" s="67">
        <f t="shared" si="0"/>
        <v>164.5</v>
      </c>
      <c r="M70" s="248" t="s">
        <v>363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358</v>
      </c>
      <c r="E71" s="65"/>
      <c r="F71" s="233" t="s">
        <v>359</v>
      </c>
      <c r="G71" s="65" t="s">
        <v>124</v>
      </c>
      <c r="H71" s="189" t="s">
        <v>136</v>
      </c>
      <c r="I71" s="233" t="s">
        <v>274</v>
      </c>
      <c r="J71" s="66">
        <v>781</v>
      </c>
      <c r="K71" s="64">
        <v>5</v>
      </c>
      <c r="L71" s="67">
        <f t="shared" si="0"/>
        <v>156.19999999999999</v>
      </c>
      <c r="M71" s="248" t="s">
        <v>363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358</v>
      </c>
      <c r="E72" s="65"/>
      <c r="F72" s="233" t="s">
        <v>359</v>
      </c>
      <c r="G72" s="65" t="s">
        <v>124</v>
      </c>
      <c r="H72" s="189" t="s">
        <v>147</v>
      </c>
      <c r="I72" s="233" t="s">
        <v>274</v>
      </c>
      <c r="J72" s="66">
        <v>1216</v>
      </c>
      <c r="K72" s="64">
        <v>7</v>
      </c>
      <c r="L72" s="67">
        <f t="shared" si="0"/>
        <v>173.71428571428572</v>
      </c>
      <c r="M72" s="248" t="s">
        <v>363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360</v>
      </c>
      <c r="E73" s="65"/>
      <c r="F73" s="233" t="s">
        <v>318</v>
      </c>
      <c r="G73" s="65" t="s">
        <v>140</v>
      </c>
      <c r="H73" s="189" t="s">
        <v>361</v>
      </c>
      <c r="I73" s="233" t="s">
        <v>273</v>
      </c>
      <c r="J73" s="66">
        <v>819</v>
      </c>
      <c r="K73" s="64">
        <v>7</v>
      </c>
      <c r="L73" s="67">
        <f t="shared" si="0"/>
        <v>117</v>
      </c>
      <c r="M73" s="233" t="s">
        <v>364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360</v>
      </c>
      <c r="E74" s="65"/>
      <c r="F74" s="233" t="s">
        <v>318</v>
      </c>
      <c r="G74" s="65" t="s">
        <v>140</v>
      </c>
      <c r="H74" s="73" t="s">
        <v>362</v>
      </c>
      <c r="I74" s="233" t="s">
        <v>273</v>
      </c>
      <c r="J74" s="66">
        <v>1043</v>
      </c>
      <c r="K74" s="64">
        <v>7</v>
      </c>
      <c r="L74" s="67">
        <f t="shared" si="0"/>
        <v>149</v>
      </c>
      <c r="M74" s="233" t="s">
        <v>364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360</v>
      </c>
      <c r="E75" s="65"/>
      <c r="F75" s="233" t="s">
        <v>318</v>
      </c>
      <c r="G75" s="65" t="s">
        <v>140</v>
      </c>
      <c r="H75" s="189" t="s">
        <v>290</v>
      </c>
      <c r="I75" s="233" t="s">
        <v>273</v>
      </c>
      <c r="J75" s="66">
        <v>1148</v>
      </c>
      <c r="K75" s="64">
        <v>7</v>
      </c>
      <c r="L75" s="67">
        <f t="shared" si="0"/>
        <v>164</v>
      </c>
      <c r="M75" s="233" t="s">
        <v>364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360</v>
      </c>
      <c r="E76" s="65"/>
      <c r="F76" s="233" t="s">
        <v>318</v>
      </c>
      <c r="G76" s="65" t="s">
        <v>140</v>
      </c>
      <c r="H76" s="189" t="s">
        <v>236</v>
      </c>
      <c r="I76" s="233" t="s">
        <v>273</v>
      </c>
      <c r="J76" s="66">
        <v>1022</v>
      </c>
      <c r="K76" s="64">
        <v>7</v>
      </c>
      <c r="L76" s="67">
        <f t="shared" si="0"/>
        <v>146</v>
      </c>
      <c r="M76" s="233" t="s">
        <v>364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379</v>
      </c>
      <c r="E77" s="65"/>
      <c r="F77" s="238" t="s">
        <v>22</v>
      </c>
      <c r="G77" s="65" t="s">
        <v>378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364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379</v>
      </c>
      <c r="E78" s="65"/>
      <c r="F78" s="238" t="s">
        <v>22</v>
      </c>
      <c r="G78" s="65" t="s">
        <v>378</v>
      </c>
      <c r="H78" s="73" t="s">
        <v>307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364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380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7" t="s">
        <v>381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380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7" t="s">
        <v>381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380</v>
      </c>
      <c r="E81" s="65"/>
      <c r="F81" s="238" t="s">
        <v>22</v>
      </c>
      <c r="G81" s="65" t="s">
        <v>124</v>
      </c>
      <c r="H81" s="189" t="s">
        <v>133</v>
      </c>
      <c r="I81" s="238" t="s">
        <v>274</v>
      </c>
      <c r="J81" s="66">
        <v>2626</v>
      </c>
      <c r="K81" s="64">
        <v>14</v>
      </c>
      <c r="L81" s="67">
        <f t="shared" si="0"/>
        <v>187.57142857142858</v>
      </c>
      <c r="M81" s="248" t="s">
        <v>363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380</v>
      </c>
      <c r="E82" s="65"/>
      <c r="F82" s="238" t="s">
        <v>22</v>
      </c>
      <c r="G82" s="65" t="s">
        <v>124</v>
      </c>
      <c r="H82" s="189" t="s">
        <v>137</v>
      </c>
      <c r="I82" s="238" t="s">
        <v>274</v>
      </c>
      <c r="J82" s="66">
        <v>2608</v>
      </c>
      <c r="K82" s="64">
        <v>14</v>
      </c>
      <c r="L82" s="67">
        <f t="shared" si="0"/>
        <v>186.28571428571428</v>
      </c>
      <c r="M82" s="248" t="s">
        <v>363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382</v>
      </c>
      <c r="E83" s="65"/>
      <c r="F83" s="238" t="s">
        <v>22</v>
      </c>
      <c r="G83" s="65" t="s">
        <v>140</v>
      </c>
      <c r="H83" s="189" t="s">
        <v>289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8" t="s">
        <v>363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382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8" t="s">
        <v>363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382</v>
      </c>
      <c r="E85" s="65"/>
      <c r="F85" s="238" t="s">
        <v>22</v>
      </c>
      <c r="G85" s="65" t="s">
        <v>124</v>
      </c>
      <c r="H85" s="189" t="s">
        <v>236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270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382</v>
      </c>
      <c r="E86" s="65"/>
      <c r="F86" s="238" t="s">
        <v>22</v>
      </c>
      <c r="G86" s="65" t="s">
        <v>124</v>
      </c>
      <c r="H86" s="189" t="s">
        <v>290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270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382</v>
      </c>
      <c r="E87" s="65"/>
      <c r="F87" s="238" t="s">
        <v>22</v>
      </c>
      <c r="G87" s="65" t="s">
        <v>124</v>
      </c>
      <c r="H87" s="189" t="s">
        <v>288</v>
      </c>
      <c r="I87" s="238" t="s">
        <v>274</v>
      </c>
      <c r="J87" s="66">
        <v>1149</v>
      </c>
      <c r="K87" s="64">
        <v>8</v>
      </c>
      <c r="L87" s="67">
        <f t="shared" si="0"/>
        <v>143.625</v>
      </c>
      <c r="M87" s="238" t="s">
        <v>373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382</v>
      </c>
      <c r="E88" s="65"/>
      <c r="F88" s="238" t="s">
        <v>22</v>
      </c>
      <c r="G88" s="65" t="s">
        <v>124</v>
      </c>
      <c r="H88" s="189" t="s">
        <v>272</v>
      </c>
      <c r="I88" s="238" t="s">
        <v>274</v>
      </c>
      <c r="J88" s="66">
        <v>1400</v>
      </c>
      <c r="K88" s="64">
        <v>8</v>
      </c>
      <c r="L88" s="67">
        <f t="shared" si="0"/>
        <v>175</v>
      </c>
      <c r="M88" s="238" t="s">
        <v>373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423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9" t="s">
        <v>350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423</v>
      </c>
      <c r="E90" s="65"/>
      <c r="F90" s="245" t="s">
        <v>22</v>
      </c>
      <c r="G90" s="65" t="s">
        <v>124</v>
      </c>
      <c r="H90" s="189" t="s">
        <v>357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276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423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276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423</v>
      </c>
      <c r="E92" s="65"/>
      <c r="F92" s="245" t="s">
        <v>22</v>
      </c>
      <c r="G92" s="65" t="s">
        <v>124</v>
      </c>
      <c r="H92" s="189" t="s">
        <v>132</v>
      </c>
      <c r="I92" s="245" t="s">
        <v>274</v>
      </c>
      <c r="J92" s="66">
        <v>953</v>
      </c>
      <c r="K92" s="64">
        <v>6</v>
      </c>
      <c r="L92" s="67">
        <f t="shared" si="0"/>
        <v>158.83333333333334</v>
      </c>
      <c r="M92" s="245" t="s">
        <v>270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423</v>
      </c>
      <c r="E93" s="65"/>
      <c r="F93" s="245" t="s">
        <v>22</v>
      </c>
      <c r="G93" s="65" t="s">
        <v>124</v>
      </c>
      <c r="H93" s="189" t="s">
        <v>272</v>
      </c>
      <c r="I93" s="245" t="s">
        <v>274</v>
      </c>
      <c r="J93" s="66">
        <v>1065</v>
      </c>
      <c r="K93" s="64">
        <v>6</v>
      </c>
      <c r="L93" s="67">
        <f t="shared" si="0"/>
        <v>177.5</v>
      </c>
      <c r="M93" s="245" t="s">
        <v>270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423</v>
      </c>
      <c r="E94" s="65"/>
      <c r="F94" s="245" t="s">
        <v>22</v>
      </c>
      <c r="G94" s="65" t="s">
        <v>124</v>
      </c>
      <c r="H94" s="189" t="s">
        <v>130</v>
      </c>
      <c r="I94" s="245" t="s">
        <v>273</v>
      </c>
      <c r="J94" s="66">
        <v>1083</v>
      </c>
      <c r="K94" s="64">
        <v>6</v>
      </c>
      <c r="L94" s="67">
        <f t="shared" si="0"/>
        <v>180.5</v>
      </c>
      <c r="M94" s="245" t="s">
        <v>292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423</v>
      </c>
      <c r="E95" s="65"/>
      <c r="F95" s="245" t="s">
        <v>22</v>
      </c>
      <c r="G95" s="65" t="s">
        <v>124</v>
      </c>
      <c r="H95" s="73" t="s">
        <v>320</v>
      </c>
      <c r="I95" s="245" t="s">
        <v>273</v>
      </c>
      <c r="J95" s="66">
        <v>931</v>
      </c>
      <c r="K95" s="64">
        <v>6</v>
      </c>
      <c r="L95" s="67">
        <f t="shared" si="0"/>
        <v>155.16666666666666</v>
      </c>
      <c r="M95" s="245" t="s">
        <v>292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398</v>
      </c>
      <c r="E96" s="65"/>
      <c r="F96" s="243" t="s">
        <v>340</v>
      </c>
      <c r="G96" s="65" t="s">
        <v>397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7" t="s">
        <v>399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398</v>
      </c>
      <c r="E97" s="65"/>
      <c r="F97" s="245" t="s">
        <v>340</v>
      </c>
      <c r="G97" s="65" t="s">
        <v>397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9" t="s">
        <v>350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400</v>
      </c>
      <c r="E98" s="65"/>
      <c r="F98" s="245" t="s">
        <v>340</v>
      </c>
      <c r="G98" s="65" t="s">
        <v>397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7" t="s">
        <v>399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400</v>
      </c>
      <c r="E99" s="65"/>
      <c r="F99" s="245" t="s">
        <v>340</v>
      </c>
      <c r="G99" s="65" t="s">
        <v>397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8" t="s">
        <v>345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400</v>
      </c>
      <c r="E100" s="65"/>
      <c r="F100" s="245" t="s">
        <v>340</v>
      </c>
      <c r="G100" s="65" t="s">
        <v>397</v>
      </c>
      <c r="H100" s="189" t="s">
        <v>357</v>
      </c>
      <c r="I100" s="243"/>
      <c r="J100" s="66">
        <v>1577</v>
      </c>
      <c r="K100" s="64">
        <v>8</v>
      </c>
      <c r="L100" s="217">
        <f t="shared" si="0"/>
        <v>197.125</v>
      </c>
      <c r="M100" s="248" t="s">
        <v>345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400</v>
      </c>
      <c r="E101" s="65"/>
      <c r="F101" s="245" t="s">
        <v>340</v>
      </c>
      <c r="G101" s="65" t="s">
        <v>397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401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400</v>
      </c>
      <c r="E102" s="65"/>
      <c r="F102" s="245" t="s">
        <v>340</v>
      </c>
      <c r="G102" s="65" t="s">
        <v>397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402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403</v>
      </c>
      <c r="E103" s="65"/>
      <c r="F103" s="243" t="s">
        <v>396</v>
      </c>
      <c r="G103" s="65" t="s">
        <v>397</v>
      </c>
      <c r="H103" s="189" t="s">
        <v>272</v>
      </c>
      <c r="I103" s="243"/>
      <c r="J103" s="66">
        <v>1536</v>
      </c>
      <c r="K103" s="64">
        <v>8</v>
      </c>
      <c r="L103" s="217">
        <f t="shared" si="0"/>
        <v>192</v>
      </c>
      <c r="M103" s="247" t="s">
        <v>404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403</v>
      </c>
      <c r="E104" s="65"/>
      <c r="F104" s="243" t="s">
        <v>396</v>
      </c>
      <c r="G104" s="65" t="s">
        <v>397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9" t="s">
        <v>350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403</v>
      </c>
      <c r="E105" s="65"/>
      <c r="F105" s="243" t="s">
        <v>396</v>
      </c>
      <c r="G105" s="65" t="s">
        <v>397</v>
      </c>
      <c r="H105" s="189" t="s">
        <v>236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405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403</v>
      </c>
      <c r="E106" s="65"/>
      <c r="F106" s="243" t="s">
        <v>396</v>
      </c>
      <c r="G106" s="65" t="s">
        <v>397</v>
      </c>
      <c r="H106" s="189" t="s">
        <v>288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406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403</v>
      </c>
      <c r="E107" s="65"/>
      <c r="F107" s="243" t="s">
        <v>396</v>
      </c>
      <c r="G107" s="65" t="s">
        <v>397</v>
      </c>
      <c r="H107" s="73" t="s">
        <v>320</v>
      </c>
      <c r="I107" s="243"/>
      <c r="J107" s="66">
        <v>1305</v>
      </c>
      <c r="K107" s="64">
        <v>8</v>
      </c>
      <c r="L107" s="67">
        <f t="shared" si="0"/>
        <v>163.125</v>
      </c>
      <c r="M107" s="247" t="s">
        <v>399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403</v>
      </c>
      <c r="E108" s="65"/>
      <c r="F108" s="243" t="s">
        <v>396</v>
      </c>
      <c r="G108" s="65" t="s">
        <v>397</v>
      </c>
      <c r="H108" s="189" t="s">
        <v>289</v>
      </c>
      <c r="I108" s="243"/>
      <c r="J108" s="66">
        <v>1206</v>
      </c>
      <c r="K108" s="64">
        <v>8</v>
      </c>
      <c r="L108" s="67">
        <f t="shared" si="0"/>
        <v>150.75</v>
      </c>
      <c r="M108" s="248" t="s">
        <v>345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449</v>
      </c>
      <c r="E109" s="65"/>
      <c r="F109" s="250" t="s">
        <v>340</v>
      </c>
      <c r="G109" s="65" t="s">
        <v>287</v>
      </c>
      <c r="H109" s="73" t="s">
        <v>341</v>
      </c>
      <c r="I109" s="250"/>
      <c r="J109" s="66">
        <v>968</v>
      </c>
      <c r="K109" s="64">
        <v>8</v>
      </c>
      <c r="L109" s="67">
        <f t="shared" si="0"/>
        <v>121</v>
      </c>
      <c r="M109" s="250" t="s">
        <v>430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432</v>
      </c>
      <c r="E110" s="65"/>
      <c r="F110" s="251">
        <v>1</v>
      </c>
      <c r="G110" s="65" t="s">
        <v>124</v>
      </c>
      <c r="H110" s="189" t="s">
        <v>137</v>
      </c>
      <c r="I110" s="251"/>
      <c r="J110" s="66">
        <v>3637</v>
      </c>
      <c r="K110" s="64">
        <v>19</v>
      </c>
      <c r="L110" s="67">
        <f t="shared" si="0"/>
        <v>191.42105263157896</v>
      </c>
      <c r="M110" s="249" t="s">
        <v>433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432</v>
      </c>
      <c r="E111" s="65"/>
      <c r="F111" s="251">
        <v>1</v>
      </c>
      <c r="G111" s="65" t="s">
        <v>124</v>
      </c>
      <c r="H111" s="189" t="s">
        <v>129</v>
      </c>
      <c r="I111" s="251"/>
      <c r="J111" s="66">
        <v>3734</v>
      </c>
      <c r="K111" s="64">
        <v>19</v>
      </c>
      <c r="L111" s="67">
        <f t="shared" si="0"/>
        <v>196.52631578947367</v>
      </c>
      <c r="M111" s="251" t="s">
        <v>434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432</v>
      </c>
      <c r="E112" s="65"/>
      <c r="F112" s="251">
        <v>1</v>
      </c>
      <c r="G112" s="65" t="s">
        <v>124</v>
      </c>
      <c r="H112" s="73" t="s">
        <v>125</v>
      </c>
      <c r="I112" s="251"/>
      <c r="J112" s="66">
        <v>1345</v>
      </c>
      <c r="K112" s="64">
        <v>8</v>
      </c>
      <c r="L112" s="67">
        <f t="shared" si="0"/>
        <v>168.125</v>
      </c>
      <c r="M112" s="251" t="s">
        <v>435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438</v>
      </c>
      <c r="E113" s="65"/>
      <c r="F113" s="252">
        <v>1</v>
      </c>
      <c r="G113" s="65" t="s">
        <v>124</v>
      </c>
      <c r="H113" s="189" t="s">
        <v>130</v>
      </c>
      <c r="I113" s="252"/>
      <c r="J113" s="66">
        <v>1448</v>
      </c>
      <c r="K113" s="64">
        <v>8</v>
      </c>
      <c r="L113" s="67">
        <f t="shared" si="0"/>
        <v>181</v>
      </c>
      <c r="M113" s="252" t="s">
        <v>439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438</v>
      </c>
      <c r="E114" s="65"/>
      <c r="F114" s="252">
        <v>1</v>
      </c>
      <c r="G114" s="65" t="s">
        <v>124</v>
      </c>
      <c r="H114" s="73" t="s">
        <v>320</v>
      </c>
      <c r="I114" s="252"/>
      <c r="J114" s="66">
        <v>1310</v>
      </c>
      <c r="K114" s="64">
        <v>8</v>
      </c>
      <c r="L114" s="67">
        <f t="shared" si="0"/>
        <v>163.75</v>
      </c>
      <c r="M114" s="248" t="s">
        <v>345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438</v>
      </c>
      <c r="E115" s="65"/>
      <c r="F115" s="252">
        <v>1</v>
      </c>
      <c r="G115" s="65" t="s">
        <v>124</v>
      </c>
      <c r="H115" s="189" t="s">
        <v>272</v>
      </c>
      <c r="I115" s="252"/>
      <c r="J115" s="66">
        <v>1594</v>
      </c>
      <c r="K115" s="64">
        <v>8</v>
      </c>
      <c r="L115" s="217">
        <f t="shared" si="0"/>
        <v>199.25</v>
      </c>
      <c r="M115" s="247" t="s">
        <v>404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438</v>
      </c>
      <c r="E116" s="65"/>
      <c r="F116" s="252">
        <v>1</v>
      </c>
      <c r="G116" s="65" t="s">
        <v>124</v>
      </c>
      <c r="H116" s="189" t="s">
        <v>288</v>
      </c>
      <c r="I116" s="252"/>
      <c r="J116" s="66">
        <v>1119</v>
      </c>
      <c r="K116" s="64">
        <v>8</v>
      </c>
      <c r="L116" s="67">
        <f t="shared" si="0"/>
        <v>139.875</v>
      </c>
      <c r="M116" s="252" t="s">
        <v>441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438</v>
      </c>
      <c r="E117" s="65"/>
      <c r="F117" s="252">
        <v>1</v>
      </c>
      <c r="G117" s="65" t="s">
        <v>124</v>
      </c>
      <c r="H117" s="189" t="s">
        <v>236</v>
      </c>
      <c r="I117" s="252"/>
      <c r="J117" s="66">
        <v>1225</v>
      </c>
      <c r="K117" s="64">
        <v>8</v>
      </c>
      <c r="L117" s="67">
        <f t="shared" ref="L117" si="1">J117/K117</f>
        <v>153.125</v>
      </c>
      <c r="M117" s="252" t="s">
        <v>440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438</v>
      </c>
      <c r="E118" s="65"/>
      <c r="F118" s="252">
        <v>1</v>
      </c>
      <c r="G118" s="65" t="s">
        <v>124</v>
      </c>
      <c r="H118" s="189" t="s">
        <v>289</v>
      </c>
      <c r="I118" s="252"/>
      <c r="J118" s="66">
        <v>1031</v>
      </c>
      <c r="K118" s="64">
        <v>8</v>
      </c>
      <c r="L118" s="67">
        <f t="shared" si="0"/>
        <v>128.875</v>
      </c>
      <c r="M118" s="252" t="s">
        <v>405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442</v>
      </c>
      <c r="E119" s="65"/>
      <c r="F119" s="252">
        <v>1</v>
      </c>
      <c r="G119" s="65" t="s">
        <v>287</v>
      </c>
      <c r="H119" s="73" t="s">
        <v>125</v>
      </c>
      <c r="I119" s="252"/>
      <c r="J119" s="66">
        <v>1392</v>
      </c>
      <c r="K119" s="64">
        <v>8</v>
      </c>
      <c r="L119" s="67">
        <f t="shared" si="0"/>
        <v>174</v>
      </c>
      <c r="M119" s="247" t="s">
        <v>399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442</v>
      </c>
      <c r="E120" s="65"/>
      <c r="F120" s="252">
        <v>1</v>
      </c>
      <c r="G120" s="65" t="s">
        <v>287</v>
      </c>
      <c r="H120" s="189" t="s">
        <v>357</v>
      </c>
      <c r="I120" s="252"/>
      <c r="J120" s="66">
        <v>1429</v>
      </c>
      <c r="K120" s="64">
        <v>8</v>
      </c>
      <c r="L120" s="67">
        <f t="shared" si="0"/>
        <v>178.625</v>
      </c>
      <c r="M120" s="252" t="s">
        <v>439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442</v>
      </c>
      <c r="E121" s="65"/>
      <c r="F121" s="252">
        <v>1</v>
      </c>
      <c r="G121" s="65" t="s">
        <v>287</v>
      </c>
      <c r="H121" s="189" t="s">
        <v>137</v>
      </c>
      <c r="I121" s="252"/>
      <c r="J121" s="66">
        <v>1379</v>
      </c>
      <c r="K121" s="64">
        <v>8</v>
      </c>
      <c r="L121" s="67">
        <f t="shared" si="0"/>
        <v>172.375</v>
      </c>
      <c r="M121" s="252" t="s">
        <v>430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442</v>
      </c>
      <c r="E122" s="65"/>
      <c r="F122" s="252">
        <v>1</v>
      </c>
      <c r="G122" s="65" t="s">
        <v>287</v>
      </c>
      <c r="H122" s="189" t="s">
        <v>127</v>
      </c>
      <c r="I122" s="252"/>
      <c r="J122" s="66">
        <v>1489</v>
      </c>
      <c r="K122" s="64">
        <v>8</v>
      </c>
      <c r="L122" s="67">
        <f t="shared" ref="L122:L154" si="2">J122/K122</f>
        <v>186.125</v>
      </c>
      <c r="M122" s="248" t="s">
        <v>345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481</v>
      </c>
      <c r="E123" s="65"/>
      <c r="F123" s="253" t="s">
        <v>340</v>
      </c>
      <c r="G123" s="65" t="s">
        <v>397</v>
      </c>
      <c r="H123" s="73" t="s">
        <v>341</v>
      </c>
      <c r="I123" s="253"/>
      <c r="J123" s="66">
        <v>837</v>
      </c>
      <c r="K123" s="64">
        <v>8</v>
      </c>
      <c r="L123" s="67">
        <f t="shared" si="2"/>
        <v>104.625</v>
      </c>
      <c r="M123" s="253" t="s">
        <v>342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482</v>
      </c>
      <c r="E124" s="65"/>
      <c r="F124" s="253" t="s">
        <v>340</v>
      </c>
      <c r="G124" s="65" t="s">
        <v>397</v>
      </c>
      <c r="H124" s="189" t="s">
        <v>450</v>
      </c>
      <c r="I124" s="253"/>
      <c r="J124" s="66">
        <v>1013</v>
      </c>
      <c r="K124" s="64">
        <v>8</v>
      </c>
      <c r="L124" s="67">
        <f t="shared" si="2"/>
        <v>126.625</v>
      </c>
      <c r="M124" s="253" t="s">
        <v>451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454</v>
      </c>
      <c r="E125" s="65"/>
      <c r="F125" s="254" t="s">
        <v>340</v>
      </c>
      <c r="G125" s="65" t="s">
        <v>287</v>
      </c>
      <c r="H125" s="189" t="s">
        <v>288</v>
      </c>
      <c r="I125" s="254"/>
      <c r="J125" s="66">
        <v>1232</v>
      </c>
      <c r="K125" s="64">
        <v>8</v>
      </c>
      <c r="L125" s="67">
        <f t="shared" si="2"/>
        <v>154</v>
      </c>
      <c r="M125" s="254" t="s">
        <v>439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454</v>
      </c>
      <c r="E126" s="65"/>
      <c r="F126" s="254" t="s">
        <v>340</v>
      </c>
      <c r="G126" s="65" t="s">
        <v>287</v>
      </c>
      <c r="H126" s="189" t="s">
        <v>236</v>
      </c>
      <c r="I126" s="254"/>
      <c r="J126" s="66">
        <v>1058</v>
      </c>
      <c r="K126" s="64">
        <v>8</v>
      </c>
      <c r="L126" s="67">
        <f t="shared" si="2"/>
        <v>132.25</v>
      </c>
      <c r="M126" s="254" t="s">
        <v>342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454</v>
      </c>
      <c r="E127" s="65"/>
      <c r="F127" s="254" t="s">
        <v>340</v>
      </c>
      <c r="G127" s="65" t="s">
        <v>287</v>
      </c>
      <c r="H127" s="189" t="s">
        <v>289</v>
      </c>
      <c r="I127" s="254"/>
      <c r="J127" s="66">
        <v>1015</v>
      </c>
      <c r="K127" s="64">
        <v>8</v>
      </c>
      <c r="L127" s="67">
        <f t="shared" si="2"/>
        <v>126.875</v>
      </c>
      <c r="M127" s="248" t="s">
        <v>345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455</v>
      </c>
      <c r="E128" s="65"/>
      <c r="F128" s="254" t="s">
        <v>340</v>
      </c>
      <c r="G128" s="65" t="s">
        <v>124</v>
      </c>
      <c r="H128" s="189" t="s">
        <v>456</v>
      </c>
      <c r="I128" s="254"/>
      <c r="J128" s="66">
        <v>2388</v>
      </c>
      <c r="K128" s="64">
        <v>14</v>
      </c>
      <c r="L128" s="67">
        <f t="shared" si="2"/>
        <v>170.57142857142858</v>
      </c>
      <c r="M128" s="247" t="s">
        <v>399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455</v>
      </c>
      <c r="E129" s="65"/>
      <c r="F129" s="254" t="s">
        <v>340</v>
      </c>
      <c r="G129" s="65" t="s">
        <v>124</v>
      </c>
      <c r="H129" s="73" t="s">
        <v>125</v>
      </c>
      <c r="I129" s="254"/>
      <c r="J129" s="66">
        <v>2343</v>
      </c>
      <c r="K129" s="64">
        <v>14</v>
      </c>
      <c r="L129" s="67">
        <f t="shared" si="2"/>
        <v>167.35714285714286</v>
      </c>
      <c r="M129" s="249" t="s">
        <v>350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455</v>
      </c>
      <c r="E130" s="65"/>
      <c r="F130" s="255" t="s">
        <v>340</v>
      </c>
      <c r="G130" s="65" t="s">
        <v>124</v>
      </c>
      <c r="H130" s="189" t="s">
        <v>129</v>
      </c>
      <c r="I130" s="255"/>
      <c r="J130" s="66">
        <v>2616</v>
      </c>
      <c r="K130" s="64">
        <v>14</v>
      </c>
      <c r="L130" s="67">
        <f t="shared" si="2"/>
        <v>186.85714285714286</v>
      </c>
      <c r="M130" s="255" t="s">
        <v>439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455</v>
      </c>
      <c r="E131" s="65"/>
      <c r="F131" s="255" t="s">
        <v>340</v>
      </c>
      <c r="G131" s="65" t="s">
        <v>124</v>
      </c>
      <c r="H131" s="189" t="s">
        <v>137</v>
      </c>
      <c r="I131" s="255"/>
      <c r="J131" s="66">
        <v>1246</v>
      </c>
      <c r="K131" s="64">
        <v>8</v>
      </c>
      <c r="L131" s="67">
        <f t="shared" si="2"/>
        <v>155.75</v>
      </c>
      <c r="M131" s="255" t="s">
        <v>475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457</v>
      </c>
      <c r="E132" s="65"/>
      <c r="F132" s="254" t="s">
        <v>340</v>
      </c>
      <c r="G132" s="65" t="s">
        <v>140</v>
      </c>
      <c r="H132" s="189" t="s">
        <v>357</v>
      </c>
      <c r="I132" s="254"/>
      <c r="J132" s="66">
        <v>1619</v>
      </c>
      <c r="K132" s="64">
        <v>8</v>
      </c>
      <c r="L132" s="62">
        <f t="shared" si="2"/>
        <v>202.375</v>
      </c>
      <c r="M132" s="248" t="s">
        <v>345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457</v>
      </c>
      <c r="E133" s="65"/>
      <c r="F133" s="254" t="s">
        <v>340</v>
      </c>
      <c r="G133" s="65" t="s">
        <v>140</v>
      </c>
      <c r="H133" s="189" t="s">
        <v>127</v>
      </c>
      <c r="I133" s="254"/>
      <c r="J133" s="66">
        <v>1595</v>
      </c>
      <c r="K133" s="64">
        <v>8</v>
      </c>
      <c r="L133" s="217">
        <f t="shared" si="2"/>
        <v>199.375</v>
      </c>
      <c r="M133" s="249" t="s">
        <v>350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457</v>
      </c>
      <c r="E134" s="65"/>
      <c r="F134" s="254" t="s">
        <v>340</v>
      </c>
      <c r="G134" s="65" t="s">
        <v>140</v>
      </c>
      <c r="H134" s="189" t="s">
        <v>272</v>
      </c>
      <c r="I134" s="254"/>
      <c r="J134" s="66">
        <v>1512</v>
      </c>
      <c r="K134" s="64">
        <v>8</v>
      </c>
      <c r="L134" s="67">
        <f t="shared" si="2"/>
        <v>189</v>
      </c>
      <c r="M134" s="254" t="s">
        <v>451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457</v>
      </c>
      <c r="E135" s="65"/>
      <c r="F135" s="254" t="s">
        <v>340</v>
      </c>
      <c r="G135" s="65" t="s">
        <v>140</v>
      </c>
      <c r="H135" s="189" t="s">
        <v>133</v>
      </c>
      <c r="I135" s="254"/>
      <c r="J135" s="66">
        <v>1396</v>
      </c>
      <c r="K135" s="64">
        <v>8</v>
      </c>
      <c r="L135" s="67">
        <f t="shared" si="2"/>
        <v>174.5</v>
      </c>
      <c r="M135" s="254" t="s">
        <v>458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457</v>
      </c>
      <c r="E136" s="65"/>
      <c r="F136" s="254" t="s">
        <v>340</v>
      </c>
      <c r="G136" s="65" t="s">
        <v>140</v>
      </c>
      <c r="H136" s="189" t="s">
        <v>134</v>
      </c>
      <c r="I136" s="254"/>
      <c r="J136" s="66">
        <v>1389</v>
      </c>
      <c r="K136" s="64">
        <v>8</v>
      </c>
      <c r="L136" s="67">
        <f t="shared" si="2"/>
        <v>173.625</v>
      </c>
      <c r="M136" s="247" t="s">
        <v>399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457</v>
      </c>
      <c r="E137" s="65"/>
      <c r="F137" s="254" t="s">
        <v>340</v>
      </c>
      <c r="G137" s="65" t="s">
        <v>140</v>
      </c>
      <c r="H137" s="189" t="s">
        <v>271</v>
      </c>
      <c r="I137" s="254"/>
      <c r="J137" s="66">
        <v>1315</v>
      </c>
      <c r="K137" s="64">
        <v>8</v>
      </c>
      <c r="L137" s="67">
        <f t="shared" si="2"/>
        <v>164.375</v>
      </c>
      <c r="M137" s="248" t="s">
        <v>345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8" t="s">
        <v>476</v>
      </c>
      <c r="G138" s="65" t="s">
        <v>124</v>
      </c>
      <c r="H138" s="73" t="s">
        <v>125</v>
      </c>
      <c r="I138" s="258"/>
      <c r="J138" s="66">
        <v>2415</v>
      </c>
      <c r="K138" s="64">
        <v>14</v>
      </c>
      <c r="L138" s="67">
        <f t="shared" si="2"/>
        <v>172.5</v>
      </c>
      <c r="M138" s="259" t="s">
        <v>477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484</v>
      </c>
      <c r="E139" s="65"/>
      <c r="F139" s="260" t="s">
        <v>349</v>
      </c>
      <c r="G139" s="65" t="s">
        <v>140</v>
      </c>
      <c r="H139" s="73" t="s">
        <v>125</v>
      </c>
      <c r="I139" s="260"/>
      <c r="J139" s="66">
        <v>2041</v>
      </c>
      <c r="K139" s="64">
        <v>11</v>
      </c>
      <c r="L139" s="67">
        <f t="shared" si="2"/>
        <v>185.54545454545453</v>
      </c>
      <c r="M139" s="260" t="s">
        <v>439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487</v>
      </c>
      <c r="E140" s="65"/>
      <c r="F140" s="261" t="s">
        <v>359</v>
      </c>
      <c r="G140" s="65" t="s">
        <v>140</v>
      </c>
      <c r="H140" s="73" t="s">
        <v>131</v>
      </c>
      <c r="I140" s="261" t="s">
        <v>126</v>
      </c>
      <c r="J140" s="66">
        <v>1338</v>
      </c>
      <c r="K140" s="64">
        <v>7</v>
      </c>
      <c r="L140" s="217">
        <f t="shared" si="2"/>
        <v>191.14285714285714</v>
      </c>
      <c r="M140" s="261" t="s">
        <v>488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487</v>
      </c>
      <c r="E141" s="65"/>
      <c r="F141" s="261" t="s">
        <v>359</v>
      </c>
      <c r="G141" s="65" t="s">
        <v>140</v>
      </c>
      <c r="H141" s="73" t="s">
        <v>145</v>
      </c>
      <c r="I141" s="261" t="s">
        <v>126</v>
      </c>
      <c r="J141" s="66">
        <v>1351</v>
      </c>
      <c r="K141" s="64">
        <v>7</v>
      </c>
      <c r="L141" s="217">
        <f t="shared" si="2"/>
        <v>193</v>
      </c>
      <c r="M141" s="261" t="s">
        <v>488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487</v>
      </c>
      <c r="E142" s="65"/>
      <c r="F142" s="261" t="s">
        <v>359</v>
      </c>
      <c r="G142" s="65" t="s">
        <v>140</v>
      </c>
      <c r="H142" s="189" t="s">
        <v>130</v>
      </c>
      <c r="I142" s="261" t="s">
        <v>126</v>
      </c>
      <c r="J142" s="66">
        <v>877</v>
      </c>
      <c r="K142" s="64">
        <v>5</v>
      </c>
      <c r="L142" s="67">
        <f t="shared" si="2"/>
        <v>175.4</v>
      </c>
      <c r="M142" s="261" t="s">
        <v>488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487</v>
      </c>
      <c r="E143" s="65"/>
      <c r="F143" s="261" t="s">
        <v>359</v>
      </c>
      <c r="G143" s="65" t="s">
        <v>140</v>
      </c>
      <c r="H143" s="189" t="s">
        <v>137</v>
      </c>
      <c r="I143" s="261" t="s">
        <v>126</v>
      </c>
      <c r="J143" s="66">
        <v>1355</v>
      </c>
      <c r="K143" s="64">
        <v>7</v>
      </c>
      <c r="L143" s="217">
        <f t="shared" si="2"/>
        <v>193.57142857142858</v>
      </c>
      <c r="M143" s="261" t="s">
        <v>488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487</v>
      </c>
      <c r="E144" s="65"/>
      <c r="F144" s="261" t="s">
        <v>359</v>
      </c>
      <c r="G144" s="65" t="s">
        <v>140</v>
      </c>
      <c r="H144" s="189" t="s">
        <v>133</v>
      </c>
      <c r="I144" s="261" t="s">
        <v>126</v>
      </c>
      <c r="J144" s="66">
        <v>1108</v>
      </c>
      <c r="K144" s="64">
        <v>6</v>
      </c>
      <c r="L144" s="67">
        <f t="shared" si="2"/>
        <v>184.66666666666666</v>
      </c>
      <c r="M144" s="261" t="s">
        <v>488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487</v>
      </c>
      <c r="E145" s="65"/>
      <c r="F145" s="261" t="s">
        <v>359</v>
      </c>
      <c r="G145" s="65" t="s">
        <v>140</v>
      </c>
      <c r="H145" s="189" t="s">
        <v>129</v>
      </c>
      <c r="I145" s="261" t="s">
        <v>126</v>
      </c>
      <c r="J145" s="66">
        <v>563</v>
      </c>
      <c r="K145" s="64">
        <v>3</v>
      </c>
      <c r="L145" s="67">
        <f t="shared" si="2"/>
        <v>187.66666666666666</v>
      </c>
      <c r="M145" s="261" t="s">
        <v>488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487</v>
      </c>
      <c r="E146" s="65"/>
      <c r="F146" s="261" t="s">
        <v>359</v>
      </c>
      <c r="G146" s="65" t="s">
        <v>140</v>
      </c>
      <c r="H146" s="73" t="s">
        <v>146</v>
      </c>
      <c r="I146" s="261" t="s">
        <v>274</v>
      </c>
      <c r="J146" s="66">
        <v>1339</v>
      </c>
      <c r="K146" s="64">
        <v>7</v>
      </c>
      <c r="L146" s="217">
        <f t="shared" si="2"/>
        <v>191.28571428571428</v>
      </c>
      <c r="M146" s="261" t="s">
        <v>488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487</v>
      </c>
      <c r="E147" s="65"/>
      <c r="F147" s="261" t="s">
        <v>359</v>
      </c>
      <c r="G147" s="65" t="s">
        <v>140</v>
      </c>
      <c r="H147" s="189" t="s">
        <v>127</v>
      </c>
      <c r="I147" s="261" t="s">
        <v>274</v>
      </c>
      <c r="J147" s="66">
        <v>1319</v>
      </c>
      <c r="K147" s="64">
        <v>7</v>
      </c>
      <c r="L147" s="67">
        <f t="shared" si="2"/>
        <v>188.42857142857142</v>
      </c>
      <c r="M147" s="261" t="s">
        <v>488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487</v>
      </c>
      <c r="E148" s="65"/>
      <c r="F148" s="261" t="s">
        <v>359</v>
      </c>
      <c r="G148" s="65" t="s">
        <v>140</v>
      </c>
      <c r="H148" s="189" t="s">
        <v>272</v>
      </c>
      <c r="I148" s="261" t="s">
        <v>274</v>
      </c>
      <c r="J148" s="66">
        <v>1369</v>
      </c>
      <c r="K148" s="64">
        <v>7</v>
      </c>
      <c r="L148" s="217">
        <f t="shared" si="2"/>
        <v>195.57142857142858</v>
      </c>
      <c r="M148" s="261" t="s">
        <v>488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487</v>
      </c>
      <c r="E149" s="65"/>
      <c r="F149" s="261" t="s">
        <v>359</v>
      </c>
      <c r="G149" s="65" t="s">
        <v>140</v>
      </c>
      <c r="H149" s="73" t="s">
        <v>136</v>
      </c>
      <c r="I149" s="261" t="s">
        <v>274</v>
      </c>
      <c r="J149" s="66">
        <v>1203</v>
      </c>
      <c r="K149" s="64">
        <v>7</v>
      </c>
      <c r="L149" s="67">
        <f t="shared" si="2"/>
        <v>171.85714285714286</v>
      </c>
      <c r="M149" s="261" t="s">
        <v>488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487</v>
      </c>
      <c r="E150" s="65"/>
      <c r="F150" s="261" t="s">
        <v>359</v>
      </c>
      <c r="G150" s="65" t="s">
        <v>140</v>
      </c>
      <c r="H150" s="189" t="s">
        <v>357</v>
      </c>
      <c r="I150" s="261" t="s">
        <v>274</v>
      </c>
      <c r="J150" s="66">
        <v>1195</v>
      </c>
      <c r="K150" s="64">
        <v>7</v>
      </c>
      <c r="L150" s="67">
        <f t="shared" si="2"/>
        <v>170.71428571428572</v>
      </c>
      <c r="M150" s="261" t="s">
        <v>488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492</v>
      </c>
      <c r="E151" s="65"/>
      <c r="F151" s="261" t="s">
        <v>359</v>
      </c>
      <c r="G151" s="65" t="s">
        <v>397</v>
      </c>
      <c r="H151" s="73" t="s">
        <v>362</v>
      </c>
      <c r="I151" s="261"/>
      <c r="J151" s="66">
        <v>1115</v>
      </c>
      <c r="K151" s="64">
        <v>7</v>
      </c>
      <c r="L151" s="67">
        <f t="shared" si="2"/>
        <v>159.28571428571428</v>
      </c>
      <c r="M151" s="261" t="s">
        <v>223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492</v>
      </c>
      <c r="E152" s="65"/>
      <c r="F152" s="261" t="s">
        <v>359</v>
      </c>
      <c r="G152" s="65" t="s">
        <v>397</v>
      </c>
      <c r="H152" s="189" t="s">
        <v>290</v>
      </c>
      <c r="I152" s="261"/>
      <c r="J152" s="66">
        <v>1209</v>
      </c>
      <c r="K152" s="64">
        <v>7</v>
      </c>
      <c r="L152" s="67">
        <f t="shared" si="2"/>
        <v>172.71428571428572</v>
      </c>
      <c r="M152" s="261" t="s">
        <v>223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492</v>
      </c>
      <c r="E153" s="65"/>
      <c r="F153" s="261" t="s">
        <v>359</v>
      </c>
      <c r="G153" s="65" t="s">
        <v>397</v>
      </c>
      <c r="H153" s="189" t="s">
        <v>236</v>
      </c>
      <c r="I153" s="261"/>
      <c r="J153" s="66">
        <v>979</v>
      </c>
      <c r="K153" s="64">
        <v>7</v>
      </c>
      <c r="L153" s="67">
        <f t="shared" si="2"/>
        <v>139.85714285714286</v>
      </c>
      <c r="M153" s="261" t="s">
        <v>223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492</v>
      </c>
      <c r="E154" s="65"/>
      <c r="F154" s="261" t="s">
        <v>359</v>
      </c>
      <c r="G154" s="65" t="s">
        <v>397</v>
      </c>
      <c r="H154" s="189" t="s">
        <v>288</v>
      </c>
      <c r="I154" s="261"/>
      <c r="J154" s="66">
        <v>1109</v>
      </c>
      <c r="K154" s="64">
        <v>7</v>
      </c>
      <c r="L154" s="67">
        <f t="shared" si="2"/>
        <v>158.42857142857142</v>
      </c>
      <c r="M154" s="261" t="s">
        <v>223</v>
      </c>
    </row>
    <row r="155" spans="1:13" x14ac:dyDescent="0.25">
      <c r="A155" s="64"/>
      <c r="B155" s="64"/>
      <c r="C155" s="64"/>
      <c r="D155" s="65"/>
      <c r="E155" s="65"/>
      <c r="F155" s="261"/>
      <c r="G155" s="65"/>
      <c r="H155" s="73"/>
      <c r="I155" s="261"/>
      <c r="J155" s="66"/>
      <c r="K155" s="64"/>
      <c r="L155" s="67"/>
      <c r="M155" s="261"/>
    </row>
    <row r="156" spans="1:13" x14ac:dyDescent="0.25">
      <c r="A156" s="53"/>
      <c r="B156" s="53"/>
      <c r="C156" s="53"/>
      <c r="D156" s="33"/>
      <c r="E156" s="33"/>
      <c r="F156" s="55"/>
      <c r="G156" s="60"/>
      <c r="H156" s="72">
        <f>COUNTA(H7:H154)</f>
        <v>148</v>
      </c>
      <c r="I156" s="72"/>
      <c r="J156" s="162">
        <f>SUBTOTAL(9,J7:J154)</f>
        <v>228993</v>
      </c>
      <c r="K156" s="82">
        <f>SUBTOTAL(9,K7:K154)</f>
        <v>1331</v>
      </c>
      <c r="L156" s="163">
        <f t="shared" ref="L156" si="3">J156/K156</f>
        <v>172.045830202855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6"/>
  <sheetViews>
    <sheetView topLeftCell="A3" workbookViewId="0">
      <selection activeCell="C76" sqref="C76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7" t="s">
        <v>267</v>
      </c>
      <c r="B2" s="268"/>
      <c r="C2" s="268"/>
      <c r="D2" s="268"/>
      <c r="E2" s="268"/>
      <c r="F2" s="268"/>
      <c r="G2" s="268"/>
      <c r="H2" s="268"/>
      <c r="I2" s="269"/>
    </row>
    <row r="4" spans="1:10" x14ac:dyDescent="0.25">
      <c r="J4" s="64" t="s">
        <v>148</v>
      </c>
    </row>
    <row r="5" spans="1:10" ht="15.75" x14ac:dyDescent="0.25">
      <c r="A5" s="74" t="s">
        <v>463</v>
      </c>
    </row>
    <row r="6" spans="1:10" x14ac:dyDescent="0.25">
      <c r="A6" s="65" t="s">
        <v>304</v>
      </c>
      <c r="C6" s="64" t="s">
        <v>299</v>
      </c>
      <c r="D6" s="65" t="s">
        <v>298</v>
      </c>
      <c r="J6" s="53">
        <v>2</v>
      </c>
    </row>
    <row r="7" spans="1:10" x14ac:dyDescent="0.25">
      <c r="A7" s="65" t="s">
        <v>310</v>
      </c>
      <c r="B7" s="80"/>
      <c r="C7" s="64" t="s">
        <v>306</v>
      </c>
      <c r="D7" s="68" t="s">
        <v>311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389</v>
      </c>
      <c r="B8" s="80"/>
      <c r="C8" s="64" t="s">
        <v>124</v>
      </c>
      <c r="D8" s="68" t="s">
        <v>390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411</v>
      </c>
      <c r="B9" s="80"/>
      <c r="C9" s="64" t="s">
        <v>397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412</v>
      </c>
      <c r="B10" s="80"/>
      <c r="C10" s="64" t="s">
        <v>397</v>
      </c>
      <c r="D10" s="68" t="s">
        <v>413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414</v>
      </c>
      <c r="B11" s="80"/>
      <c r="C11" s="64" t="s">
        <v>397</v>
      </c>
      <c r="D11" s="68" t="s">
        <v>190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414</v>
      </c>
      <c r="B12" s="80"/>
      <c r="C12" s="64" t="s">
        <v>397</v>
      </c>
      <c r="D12" s="68" t="s">
        <v>352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447</v>
      </c>
      <c r="B13" s="80"/>
      <c r="C13" s="64" t="s">
        <v>299</v>
      </c>
      <c r="D13" s="68" t="s">
        <v>413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448</v>
      </c>
      <c r="B14" s="80"/>
      <c r="C14" s="64" t="s">
        <v>124</v>
      </c>
      <c r="D14" s="68" t="s">
        <v>190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455</v>
      </c>
      <c r="B15" s="80"/>
      <c r="C15" s="64" t="s">
        <v>124</v>
      </c>
      <c r="D15" s="68" t="s">
        <v>248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457</v>
      </c>
      <c r="B16" s="80"/>
      <c r="C16" s="53" t="s">
        <v>140</v>
      </c>
      <c r="D16" s="68" t="s">
        <v>462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257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258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216</v>
      </c>
      <c r="D23" s="55"/>
      <c r="E23" s="33"/>
      <c r="J23" s="64"/>
    </row>
    <row r="24" spans="1:10" ht="15.75" x14ac:dyDescent="0.25">
      <c r="A24" s="56" t="s">
        <v>218</v>
      </c>
      <c r="C24" s="53" t="s">
        <v>140</v>
      </c>
      <c r="D24" s="68" t="s">
        <v>279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246</v>
      </c>
      <c r="B27" s="33"/>
      <c r="D27" s="33"/>
      <c r="F27" s="33"/>
      <c r="J27" s="64"/>
    </row>
    <row r="28" spans="1:10" x14ac:dyDescent="0.25">
      <c r="A28" s="272"/>
      <c r="B28" s="272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215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465</v>
      </c>
      <c r="J33" s="53"/>
    </row>
    <row r="34" spans="1:10" x14ac:dyDescent="0.25">
      <c r="J34" s="53"/>
    </row>
    <row r="35" spans="1:10" x14ac:dyDescent="0.25">
      <c r="A35" s="208" t="s">
        <v>467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253</v>
      </c>
      <c r="B36" s="84"/>
      <c r="C36" s="53" t="s">
        <v>140</v>
      </c>
      <c r="D36" s="68" t="s">
        <v>280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254</v>
      </c>
      <c r="B37" s="84"/>
      <c r="C37" s="53" t="s">
        <v>140</v>
      </c>
      <c r="D37" s="68" t="s">
        <v>301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254</v>
      </c>
      <c r="C38" s="53" t="s">
        <v>140</v>
      </c>
      <c r="D38" s="65" t="s">
        <v>300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344</v>
      </c>
      <c r="B39" s="84"/>
      <c r="C39" s="64" t="s">
        <v>299</v>
      </c>
      <c r="D39" s="68" t="s">
        <v>347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393</v>
      </c>
      <c r="B40" s="84"/>
      <c r="C40" s="53" t="s">
        <v>140</v>
      </c>
      <c r="D40" s="68" t="s">
        <v>394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392</v>
      </c>
      <c r="B41" s="80"/>
      <c r="C41" s="64" t="s">
        <v>124</v>
      </c>
      <c r="D41" s="68" t="s">
        <v>391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412</v>
      </c>
      <c r="B42" s="80"/>
      <c r="C42" s="64" t="s">
        <v>397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412</v>
      </c>
      <c r="B43" s="80"/>
      <c r="C43" s="64" t="s">
        <v>397</v>
      </c>
      <c r="D43" s="68" t="s">
        <v>242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414</v>
      </c>
      <c r="B44" s="80"/>
      <c r="C44" s="64" t="s">
        <v>397</v>
      </c>
      <c r="D44" s="68" t="s">
        <v>415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448</v>
      </c>
      <c r="C45" s="64" t="s">
        <v>124</v>
      </c>
      <c r="D45" s="68" t="s">
        <v>352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447</v>
      </c>
      <c r="C46" s="64" t="s">
        <v>299</v>
      </c>
      <c r="D46" s="65" t="s">
        <v>160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454</v>
      </c>
      <c r="C47" s="64" t="s">
        <v>299</v>
      </c>
      <c r="D47" s="65" t="s">
        <v>415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457</v>
      </c>
      <c r="C48" s="53" t="s">
        <v>140</v>
      </c>
      <c r="D48" s="68" t="s">
        <v>464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457</v>
      </c>
      <c r="B49" s="84"/>
      <c r="C49" s="53" t="s">
        <v>140</v>
      </c>
      <c r="D49" s="68" t="s">
        <v>242</v>
      </c>
      <c r="E49" s="73"/>
      <c r="F49" s="65"/>
      <c r="G49" s="65"/>
      <c r="H49" s="65"/>
      <c r="I49" s="65"/>
      <c r="J49" s="256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4"/>
      <c r="E51" s="73"/>
      <c r="F51" s="65"/>
      <c r="G51" s="65"/>
      <c r="H51" s="65"/>
      <c r="I51" s="65"/>
      <c r="J51" s="103"/>
    </row>
    <row r="52" spans="1:10" x14ac:dyDescent="0.25">
      <c r="A52" s="208" t="s">
        <v>466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302</v>
      </c>
      <c r="B53" s="84"/>
      <c r="C53" s="64" t="s">
        <v>299</v>
      </c>
      <c r="D53" s="68" t="s">
        <v>303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351</v>
      </c>
      <c r="B54" s="84"/>
      <c r="C54" s="53" t="s">
        <v>140</v>
      </c>
      <c r="D54" s="68" t="s">
        <v>352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424</v>
      </c>
      <c r="B55" s="84"/>
      <c r="C55" s="64" t="s">
        <v>124</v>
      </c>
      <c r="D55" s="68" t="s">
        <v>429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414</v>
      </c>
      <c r="B56" s="84"/>
      <c r="C56" s="64" t="s">
        <v>397</v>
      </c>
      <c r="D56" s="65" t="s">
        <v>157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411</v>
      </c>
      <c r="B57" s="80"/>
      <c r="C57" s="64" t="s">
        <v>397</v>
      </c>
      <c r="D57" s="68" t="s">
        <v>155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432</v>
      </c>
      <c r="B58" s="80"/>
      <c r="C58" s="64" t="s">
        <v>124</v>
      </c>
      <c r="D58" s="68" t="s">
        <v>426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457</v>
      </c>
      <c r="B59" s="80"/>
      <c r="C59" s="53" t="s">
        <v>140</v>
      </c>
      <c r="D59" s="65" t="s">
        <v>160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455</v>
      </c>
      <c r="B60" s="80"/>
      <c r="C60" s="64" t="s">
        <v>124</v>
      </c>
      <c r="D60" s="68" t="s">
        <v>413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164</v>
      </c>
      <c r="J62" s="53"/>
    </row>
    <row r="63" spans="1:10" x14ac:dyDescent="0.25">
      <c r="A63" s="53"/>
      <c r="J63" s="53"/>
    </row>
    <row r="64" spans="1:10" ht="15.75" x14ac:dyDescent="0.25">
      <c r="A64" s="74" t="s">
        <v>165</v>
      </c>
      <c r="J64" s="53"/>
    </row>
    <row r="65" spans="1:10" ht="15.75" x14ac:dyDescent="0.25">
      <c r="A65" s="74"/>
      <c r="J65" s="53"/>
    </row>
    <row r="66" spans="1:10" x14ac:dyDescent="0.25">
      <c r="A66" s="65" t="s">
        <v>395</v>
      </c>
      <c r="B66" s="64" t="s">
        <v>378</v>
      </c>
      <c r="C66" s="241" t="s">
        <v>364</v>
      </c>
      <c r="D66" s="68" t="s">
        <v>311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72"/>
      <c r="B67" s="84"/>
      <c r="C67" s="80"/>
      <c r="D67" s="80"/>
      <c r="E67" s="80"/>
      <c r="F67" s="80"/>
      <c r="G67" s="80"/>
      <c r="H67" s="80"/>
      <c r="I67" s="80"/>
      <c r="J67" s="82">
        <f>SUM(J66:J66)</f>
        <v>2</v>
      </c>
    </row>
    <row r="68" spans="1:10" ht="15.75" x14ac:dyDescent="0.25">
      <c r="A68" s="74" t="s">
        <v>166</v>
      </c>
      <c r="J68" s="53"/>
    </row>
    <row r="69" spans="1:10" x14ac:dyDescent="0.25">
      <c r="J69" s="53"/>
    </row>
    <row r="70" spans="1:10" x14ac:dyDescent="0.25">
      <c r="A70" s="72" t="s">
        <v>232</v>
      </c>
      <c r="B70" s="184" t="s">
        <v>231</v>
      </c>
      <c r="C70" s="225" t="s">
        <v>330</v>
      </c>
      <c r="D70" s="84" t="s">
        <v>331</v>
      </c>
      <c r="E70" s="73"/>
      <c r="F70" s="80"/>
      <c r="G70" s="80"/>
      <c r="J70" s="53"/>
    </row>
    <row r="71" spans="1:10" x14ac:dyDescent="0.25">
      <c r="A71" s="175" t="s">
        <v>233</v>
      </c>
      <c r="B71" s="184" t="s">
        <v>306</v>
      </c>
      <c r="C71" s="222" t="s">
        <v>329</v>
      </c>
      <c r="D71" s="68" t="s">
        <v>495</v>
      </c>
      <c r="E71" s="73"/>
      <c r="F71" s="80"/>
      <c r="G71" s="80"/>
      <c r="J71" s="53">
        <v>4</v>
      </c>
    </row>
    <row r="72" spans="1:10" x14ac:dyDescent="0.25">
      <c r="A72" s="262" t="s">
        <v>234</v>
      </c>
      <c r="B72" s="262" t="s">
        <v>124</v>
      </c>
      <c r="C72" s="262" t="s">
        <v>511</v>
      </c>
      <c r="D72" s="68" t="s">
        <v>490</v>
      </c>
      <c r="E72" s="73"/>
      <c r="F72" s="80"/>
      <c r="G72" s="80"/>
      <c r="J72" s="53">
        <v>5</v>
      </c>
    </row>
    <row r="73" spans="1:10" x14ac:dyDescent="0.25">
      <c r="A73" s="175" t="s">
        <v>234</v>
      </c>
      <c r="B73" s="53" t="s">
        <v>140</v>
      </c>
      <c r="C73" s="233" t="s">
        <v>489</v>
      </c>
      <c r="D73" s="68" t="s">
        <v>490</v>
      </c>
      <c r="E73" s="73"/>
      <c r="F73" s="80"/>
      <c r="G73" s="80"/>
      <c r="J73" s="53">
        <v>5</v>
      </c>
    </row>
    <row r="74" spans="1:10" x14ac:dyDescent="0.25">
      <c r="A74" s="175" t="s">
        <v>234</v>
      </c>
      <c r="B74" s="53" t="s">
        <v>140</v>
      </c>
      <c r="C74" s="261" t="s">
        <v>489</v>
      </c>
      <c r="D74" s="68" t="s">
        <v>491</v>
      </c>
      <c r="E74" s="73"/>
      <c r="F74" s="80"/>
      <c r="G74" s="80"/>
      <c r="J74" s="53">
        <v>6</v>
      </c>
    </row>
    <row r="75" spans="1:10" x14ac:dyDescent="0.25">
      <c r="A75" s="175" t="s">
        <v>235</v>
      </c>
      <c r="B75" s="53" t="s">
        <v>397</v>
      </c>
      <c r="C75" s="176" t="s">
        <v>493</v>
      </c>
      <c r="D75" s="68" t="s">
        <v>494</v>
      </c>
      <c r="J75" s="53">
        <v>4</v>
      </c>
    </row>
    <row r="76" spans="1:10" x14ac:dyDescent="0.25">
      <c r="A76" s="175"/>
      <c r="J76" s="63">
        <f>SUM(J70:J75)</f>
        <v>24</v>
      </c>
    </row>
    <row r="77" spans="1:10" ht="15.75" x14ac:dyDescent="0.25">
      <c r="A77" s="74" t="s">
        <v>167</v>
      </c>
      <c r="J77" s="53"/>
    </row>
    <row r="78" spans="1:10" ht="15.75" x14ac:dyDescent="0.25">
      <c r="A78" s="74"/>
      <c r="J78" s="53"/>
    </row>
    <row r="79" spans="1:10" x14ac:dyDescent="0.25">
      <c r="A79" s="172" t="s">
        <v>227</v>
      </c>
      <c r="J79" s="53"/>
    </row>
    <row r="80" spans="1:10" x14ac:dyDescent="0.25">
      <c r="A80" s="73"/>
      <c r="B80" s="64"/>
      <c r="C80" s="64"/>
      <c r="D80" s="65"/>
      <c r="J80" s="64"/>
    </row>
    <row r="81" spans="1:10" ht="15.75" x14ac:dyDescent="0.25">
      <c r="A81" s="74"/>
      <c r="J81" s="82">
        <f>SUM(J80:J80)</f>
        <v>0</v>
      </c>
    </row>
    <row r="82" spans="1:10" x14ac:dyDescent="0.25">
      <c r="A82" s="76" t="s">
        <v>168</v>
      </c>
      <c r="J82" s="53"/>
    </row>
    <row r="83" spans="1:10" x14ac:dyDescent="0.25">
      <c r="A83" s="76"/>
      <c r="J83" s="53"/>
    </row>
    <row r="84" spans="1:10" x14ac:dyDescent="0.25">
      <c r="A84" s="76" t="s">
        <v>169</v>
      </c>
      <c r="J84" s="53"/>
    </row>
    <row r="85" spans="1:10" x14ac:dyDescent="0.25">
      <c r="A85" s="76"/>
      <c r="B85" s="76" t="s">
        <v>170</v>
      </c>
      <c r="J85" s="53"/>
    </row>
    <row r="86" spans="1:10" x14ac:dyDescent="0.25">
      <c r="A86" s="33"/>
      <c r="B86" s="33"/>
      <c r="C86" s="33"/>
      <c r="E86" s="33"/>
      <c r="F86" s="33"/>
      <c r="G86" s="33"/>
      <c r="J86" s="53"/>
    </row>
    <row r="87" spans="1:10" x14ac:dyDescent="0.25">
      <c r="B87" s="77" t="s">
        <v>171</v>
      </c>
      <c r="C87" s="33"/>
      <c r="E87" s="33"/>
      <c r="F87" s="33"/>
      <c r="G87" s="33"/>
      <c r="J87" s="53"/>
    </row>
    <row r="88" spans="1:10" x14ac:dyDescent="0.25">
      <c r="A88" s="183"/>
      <c r="B88" s="182"/>
      <c r="C88" s="185"/>
      <c r="D88" s="68"/>
      <c r="E88" s="33"/>
      <c r="F88" s="33"/>
      <c r="G88" s="33"/>
      <c r="J88" s="53"/>
    </row>
    <row r="89" spans="1:10" x14ac:dyDescent="0.25">
      <c r="A89" s="65" t="s">
        <v>356</v>
      </c>
      <c r="B89" s="232" t="s">
        <v>124</v>
      </c>
      <c r="C89" s="188" t="s">
        <v>355</v>
      </c>
      <c r="D89" s="68" t="s">
        <v>160</v>
      </c>
      <c r="E89" s="73"/>
      <c r="F89" s="73"/>
      <c r="G89" s="73"/>
      <c r="H89" s="80"/>
      <c r="I89" s="80"/>
      <c r="J89" s="64">
        <v>1</v>
      </c>
    </row>
    <row r="90" spans="1:10" x14ac:dyDescent="0.25">
      <c r="A90" s="206" t="s">
        <v>424</v>
      </c>
      <c r="B90" s="245" t="s">
        <v>124</v>
      </c>
      <c r="C90" s="205" t="s">
        <v>425</v>
      </c>
      <c r="D90" s="68" t="s">
        <v>426</v>
      </c>
      <c r="E90" s="73"/>
      <c r="F90" s="73"/>
      <c r="G90" s="73"/>
      <c r="H90" s="80"/>
      <c r="I90" s="80"/>
      <c r="J90" s="64">
        <v>1</v>
      </c>
    </row>
    <row r="91" spans="1:10" x14ac:dyDescent="0.25">
      <c r="A91" s="65" t="s">
        <v>457</v>
      </c>
      <c r="B91" s="254" t="s">
        <v>140</v>
      </c>
      <c r="C91" s="254" t="s">
        <v>468</v>
      </c>
      <c r="D91" s="68" t="s">
        <v>242</v>
      </c>
      <c r="E91" s="73"/>
      <c r="F91" s="73"/>
      <c r="G91" s="73"/>
      <c r="H91" s="80"/>
      <c r="I91" s="80"/>
      <c r="J91" s="64">
        <v>1</v>
      </c>
    </row>
    <row r="92" spans="1:10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2">
        <f>SUM(J86:J91)</f>
        <v>3</v>
      </c>
    </row>
    <row r="93" spans="1:10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103"/>
    </row>
    <row r="94" spans="1:10" x14ac:dyDescent="0.25">
      <c r="A94" s="76" t="s">
        <v>247</v>
      </c>
    </row>
    <row r="95" spans="1:10" x14ac:dyDescent="0.25">
      <c r="A95" s="76"/>
      <c r="I95" s="64" t="s">
        <v>177</v>
      </c>
      <c r="J95" s="64">
        <f>J17+J20+J26+J29+J50+J61+J67+J76+J81+J92</f>
        <v>75</v>
      </c>
    </row>
    <row r="96" spans="1:10" x14ac:dyDescent="0.25">
      <c r="B96" s="270" t="s">
        <v>173</v>
      </c>
      <c r="C96" s="270"/>
      <c r="E96" s="271" t="s">
        <v>174</v>
      </c>
      <c r="F96" s="271"/>
    </row>
    <row r="97" spans="1:6" x14ac:dyDescent="0.25">
      <c r="B97" s="53"/>
      <c r="C97" s="33"/>
      <c r="E97" s="53"/>
      <c r="F97" s="33"/>
    </row>
    <row r="98" spans="1:6" x14ac:dyDescent="0.25">
      <c r="B98" s="53"/>
      <c r="C98" s="33"/>
      <c r="E98" s="78"/>
      <c r="F98" s="33"/>
    </row>
    <row r="99" spans="1:6" x14ac:dyDescent="0.25">
      <c r="A99" s="76" t="s">
        <v>176</v>
      </c>
      <c r="B99" s="53"/>
      <c r="C99" s="33"/>
      <c r="E99" s="79"/>
    </row>
    <row r="101" spans="1:6" x14ac:dyDescent="0.25">
      <c r="B101" s="266"/>
      <c r="C101" s="266"/>
      <c r="D101" s="64"/>
      <c r="E101" s="65"/>
      <c r="F101" s="53"/>
    </row>
    <row r="102" spans="1:6" x14ac:dyDescent="0.25">
      <c r="B102" s="266"/>
      <c r="C102" s="266"/>
      <c r="D102" s="64"/>
      <c r="E102" s="65"/>
      <c r="F102" s="53"/>
    </row>
    <row r="103" spans="1:6" x14ac:dyDescent="0.25">
      <c r="B103" s="266"/>
      <c r="C103" s="266"/>
      <c r="D103" s="64"/>
      <c r="E103" s="65"/>
    </row>
    <row r="104" spans="1:6" x14ac:dyDescent="0.25">
      <c r="B104" s="266"/>
      <c r="C104" s="266"/>
      <c r="D104" s="64"/>
      <c r="E104" s="65"/>
    </row>
    <row r="105" spans="1:6" x14ac:dyDescent="0.25">
      <c r="B105" s="266"/>
      <c r="C105" s="266"/>
      <c r="D105" s="64"/>
    </row>
    <row r="106" spans="1:6" x14ac:dyDescent="0.25">
      <c r="B106" s="266"/>
      <c r="C106" s="266"/>
      <c r="D106" s="64"/>
    </row>
  </sheetData>
  <mergeCells count="10">
    <mergeCell ref="A2:I2"/>
    <mergeCell ref="B96:C96"/>
    <mergeCell ref="E96:F96"/>
    <mergeCell ref="A28:B28"/>
    <mergeCell ref="B101:C101"/>
    <mergeCell ref="B103:C103"/>
    <mergeCell ref="B104:C104"/>
    <mergeCell ref="B105:C105"/>
    <mergeCell ref="B106:C106"/>
    <mergeCell ref="B102:C10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8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7" t="s">
        <v>268</v>
      </c>
      <c r="C2" s="268"/>
      <c r="D2" s="268"/>
      <c r="E2" s="268"/>
      <c r="F2" s="268"/>
      <c r="G2" s="268"/>
      <c r="H2" s="268"/>
      <c r="I2" s="268"/>
      <c r="J2" s="268"/>
    </row>
    <row r="4" spans="2:10" x14ac:dyDescent="0.25">
      <c r="C4" s="87" t="s">
        <v>178</v>
      </c>
      <c r="D4" s="63" t="s">
        <v>142</v>
      </c>
      <c r="E4" s="63" t="s">
        <v>143</v>
      </c>
      <c r="F4" s="63" t="s">
        <v>179</v>
      </c>
      <c r="G4" s="63" t="s">
        <v>180</v>
      </c>
      <c r="H4" s="63" t="s">
        <v>224</v>
      </c>
      <c r="I4" s="63" t="s">
        <v>181</v>
      </c>
      <c r="J4" s="3" t="s">
        <v>12</v>
      </c>
    </row>
    <row r="5" spans="2:10" x14ac:dyDescent="0.25">
      <c r="C5" s="88" t="s">
        <v>182</v>
      </c>
      <c r="D5" s="89"/>
      <c r="E5" s="89"/>
      <c r="F5" s="89" t="s">
        <v>183</v>
      </c>
      <c r="G5" s="89" t="s">
        <v>184</v>
      </c>
      <c r="H5" s="89"/>
      <c r="I5" s="89" t="s">
        <v>185</v>
      </c>
      <c r="J5" s="11" t="s">
        <v>186</v>
      </c>
    </row>
    <row r="7" spans="2:10" x14ac:dyDescent="0.25">
      <c r="B7" s="73" t="s">
        <v>243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160</v>
      </c>
      <c r="C10" s="95">
        <v>2</v>
      </c>
      <c r="D10" s="169">
        <v>4</v>
      </c>
      <c r="E10" s="94">
        <v>1</v>
      </c>
      <c r="F10" s="91"/>
      <c r="G10" s="91"/>
      <c r="H10" s="91"/>
      <c r="I10" s="92">
        <v>1</v>
      </c>
      <c r="J10" s="90">
        <f>C10+D10+E10+F10+G10+H10+I10</f>
        <v>8</v>
      </c>
    </row>
    <row r="11" spans="2:10" x14ac:dyDescent="0.25">
      <c r="B11" s="73" t="s">
        <v>158</v>
      </c>
      <c r="C11" s="95">
        <v>1</v>
      </c>
      <c r="D11" s="169">
        <v>2</v>
      </c>
      <c r="E11" s="94">
        <v>2</v>
      </c>
      <c r="F11" s="170">
        <v>1</v>
      </c>
      <c r="G11" s="91"/>
      <c r="H11" s="186"/>
      <c r="I11" s="92">
        <v>1</v>
      </c>
      <c r="J11" s="90">
        <f>C11+D11+E11+F11+G11+H11+I11</f>
        <v>7</v>
      </c>
    </row>
    <row r="12" spans="2:10" x14ac:dyDescent="0.25">
      <c r="B12" s="73" t="s">
        <v>149</v>
      </c>
      <c r="C12" s="95">
        <v>3</v>
      </c>
      <c r="D12" s="169">
        <v>2</v>
      </c>
      <c r="E12" s="94">
        <v>1</v>
      </c>
      <c r="F12" s="91"/>
      <c r="G12" s="91"/>
      <c r="H12" s="91"/>
      <c r="I12" s="91"/>
      <c r="J12" s="90">
        <f>C12+D12+E12+F12+G12+H12+I12</f>
        <v>6</v>
      </c>
    </row>
    <row r="13" spans="2:10" x14ac:dyDescent="0.25">
      <c r="B13" s="73" t="s">
        <v>255</v>
      </c>
      <c r="C13" s="95">
        <v>3</v>
      </c>
      <c r="D13" s="91"/>
      <c r="E13" s="94">
        <v>1</v>
      </c>
      <c r="F13" s="91"/>
      <c r="G13" s="93">
        <v>1</v>
      </c>
      <c r="H13" s="91"/>
      <c r="I13" s="91"/>
      <c r="J13" s="90">
        <f>C13+D13+E13+F13+G13+H13+I13</f>
        <v>5</v>
      </c>
    </row>
    <row r="14" spans="2:10" x14ac:dyDescent="0.25">
      <c r="B14" s="73" t="s">
        <v>190</v>
      </c>
      <c r="C14" s="95">
        <v>1</v>
      </c>
      <c r="D14" s="169">
        <v>3</v>
      </c>
      <c r="E14" s="91"/>
      <c r="F14" s="91"/>
      <c r="G14" s="91"/>
      <c r="H14" s="91"/>
      <c r="I14" s="92">
        <v>1</v>
      </c>
      <c r="J14" s="90">
        <f>C14+D14+E14+F14+G14+H14+I14</f>
        <v>5</v>
      </c>
    </row>
    <row r="15" spans="2:10" x14ac:dyDescent="0.25">
      <c r="B15" s="73" t="s">
        <v>163</v>
      </c>
      <c r="C15" s="95">
        <v>2</v>
      </c>
      <c r="D15" s="169">
        <v>1</v>
      </c>
      <c r="E15" s="91"/>
      <c r="F15" s="170">
        <v>1</v>
      </c>
      <c r="G15" s="91"/>
      <c r="H15" s="91"/>
      <c r="I15" s="91"/>
      <c r="J15" s="90">
        <f>C15+D15+E15+F15+G15+H15+I15</f>
        <v>4</v>
      </c>
    </row>
    <row r="16" spans="2:10" x14ac:dyDescent="0.25">
      <c r="B16" s="73" t="s">
        <v>248</v>
      </c>
      <c r="C16" s="95">
        <v>2</v>
      </c>
      <c r="D16" s="169">
        <v>1</v>
      </c>
      <c r="E16" s="94">
        <v>1</v>
      </c>
      <c r="F16" s="91"/>
      <c r="G16" s="91"/>
      <c r="H16" s="91"/>
      <c r="I16" s="91"/>
      <c r="J16" s="90">
        <f>C16+D16+E16+F16+G16+H16+I16</f>
        <v>4</v>
      </c>
    </row>
    <row r="17" spans="2:10" x14ac:dyDescent="0.25">
      <c r="B17" s="73" t="s">
        <v>157</v>
      </c>
      <c r="C17" s="95">
        <v>1</v>
      </c>
      <c r="D17" s="169">
        <v>3</v>
      </c>
      <c r="E17" s="91"/>
      <c r="F17" s="91"/>
      <c r="G17" s="91"/>
      <c r="H17" s="91"/>
      <c r="I17" s="91"/>
      <c r="J17" s="90">
        <f>C17+D17+E17+F17+G17+H17+I17</f>
        <v>4</v>
      </c>
    </row>
    <row r="18" spans="2:10" x14ac:dyDescent="0.25">
      <c r="B18" s="73" t="s">
        <v>192</v>
      </c>
      <c r="C18" s="95">
        <v>2</v>
      </c>
      <c r="D18" s="91"/>
      <c r="E18" s="91"/>
      <c r="F18" s="91"/>
      <c r="G18" s="93">
        <v>1</v>
      </c>
      <c r="H18" s="91"/>
      <c r="I18" s="91"/>
      <c r="J18" s="90">
        <f>C18+D18+E18+F18+G18+H18+I18</f>
        <v>3</v>
      </c>
    </row>
    <row r="19" spans="2:10" x14ac:dyDescent="0.25">
      <c r="B19" s="73" t="s">
        <v>242</v>
      </c>
      <c r="C19" s="95">
        <v>1</v>
      </c>
      <c r="D19" s="169">
        <v>1</v>
      </c>
      <c r="E19" s="91"/>
      <c r="F19" s="170">
        <v>1</v>
      </c>
      <c r="G19" s="91"/>
      <c r="H19" s="186"/>
      <c r="I19" s="91"/>
      <c r="J19" s="90">
        <f>C19+D19+E19+F19+G19+H19+I19</f>
        <v>3</v>
      </c>
    </row>
    <row r="20" spans="2:10" x14ac:dyDescent="0.25">
      <c r="B20" s="65" t="s">
        <v>154</v>
      </c>
      <c r="C20" s="95">
        <v>1</v>
      </c>
      <c r="D20" s="169">
        <v>1</v>
      </c>
      <c r="E20" s="94">
        <v>1</v>
      </c>
      <c r="F20" s="91"/>
      <c r="G20" s="91"/>
      <c r="H20" s="91"/>
      <c r="I20" s="91"/>
      <c r="J20" s="90">
        <f>C20+D20+E20+F20+G20+H20+I20</f>
        <v>3</v>
      </c>
    </row>
    <row r="21" spans="2:10" x14ac:dyDescent="0.25">
      <c r="B21" s="73" t="s">
        <v>161</v>
      </c>
      <c r="C21" s="91"/>
      <c r="D21" s="169">
        <v>3</v>
      </c>
      <c r="E21" s="91"/>
      <c r="F21" s="91"/>
      <c r="G21" s="91"/>
      <c r="H21" s="91"/>
      <c r="I21" s="91"/>
      <c r="J21" s="90">
        <f>C21+D21+E21+F21+G21+H21+I21</f>
        <v>3</v>
      </c>
    </row>
    <row r="22" spans="2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>C22+D22+E22+F22+G22+H22+I22</f>
        <v>2</v>
      </c>
    </row>
    <row r="23" spans="2:10" x14ac:dyDescent="0.25">
      <c r="B23" s="73" t="s">
        <v>151</v>
      </c>
      <c r="C23" s="95">
        <v>1</v>
      </c>
      <c r="D23" s="169">
        <v>1</v>
      </c>
      <c r="E23" s="91"/>
      <c r="F23" s="91"/>
      <c r="G23" s="91"/>
      <c r="H23" s="91"/>
      <c r="I23" s="91"/>
      <c r="J23" s="90">
        <f>C23+D23+E23+F23+G23+H23+I23</f>
        <v>2</v>
      </c>
    </row>
    <row r="24" spans="2:10" x14ac:dyDescent="0.25">
      <c r="B24" s="73" t="s">
        <v>193</v>
      </c>
      <c r="C24" s="95">
        <v>1</v>
      </c>
      <c r="D24" s="169">
        <v>1</v>
      </c>
      <c r="E24" s="91"/>
      <c r="F24" s="91"/>
      <c r="G24" s="91"/>
      <c r="H24" s="91"/>
      <c r="I24" s="91"/>
      <c r="J24" s="90">
        <f>C24+D24+E24+F24+G24+H24+I24</f>
        <v>2</v>
      </c>
    </row>
    <row r="25" spans="2:10" x14ac:dyDescent="0.25">
      <c r="B25" s="73" t="s">
        <v>175</v>
      </c>
      <c r="C25" s="95">
        <v>1</v>
      </c>
      <c r="D25" s="169">
        <v>1</v>
      </c>
      <c r="E25" s="91"/>
      <c r="F25" s="91"/>
      <c r="G25" s="91"/>
      <c r="H25" s="91"/>
      <c r="I25" s="91"/>
      <c r="J25" s="90">
        <f>C25+D25+E25+F25+G25+H25+I25</f>
        <v>2</v>
      </c>
    </row>
    <row r="26" spans="2:10" x14ac:dyDescent="0.25">
      <c r="B26" s="73" t="s">
        <v>156</v>
      </c>
      <c r="C26" s="95">
        <v>1</v>
      </c>
      <c r="D26" s="91"/>
      <c r="E26" s="94">
        <v>1</v>
      </c>
      <c r="F26" s="91"/>
      <c r="G26" s="91"/>
      <c r="H26" s="91"/>
      <c r="I26" s="91"/>
      <c r="J26" s="90">
        <f>C26+D26+E26+F26+G26+H26+I26</f>
        <v>2</v>
      </c>
    </row>
    <row r="27" spans="2:10" x14ac:dyDescent="0.25">
      <c r="B27" s="73" t="s">
        <v>162</v>
      </c>
      <c r="C27" s="91"/>
      <c r="D27" s="91"/>
      <c r="E27" s="94">
        <v>2</v>
      </c>
      <c r="F27" s="91"/>
      <c r="G27" s="91"/>
      <c r="H27" s="91"/>
      <c r="I27" s="91"/>
      <c r="J27" s="90">
        <f>C27+D27+E27+F27+G27+H27+I27</f>
        <v>2</v>
      </c>
    </row>
    <row r="28" spans="2:10" x14ac:dyDescent="0.25">
      <c r="B28" s="73" t="s">
        <v>155</v>
      </c>
      <c r="C28" s="95">
        <v>1</v>
      </c>
      <c r="D28" s="91"/>
      <c r="E28" s="91"/>
      <c r="F28" s="91"/>
      <c r="G28" s="91"/>
      <c r="H28" s="91"/>
      <c r="I28" s="91"/>
      <c r="J28" s="90">
        <f>C28+D28+E28+F28+G28+H28+I28</f>
        <v>1</v>
      </c>
    </row>
    <row r="29" spans="2:10" x14ac:dyDescent="0.25">
      <c r="B29" s="65" t="s">
        <v>195</v>
      </c>
      <c r="C29" s="95">
        <v>1</v>
      </c>
      <c r="D29" s="91"/>
      <c r="E29" s="91"/>
      <c r="F29" s="91"/>
      <c r="G29" s="91"/>
      <c r="H29" s="91"/>
      <c r="I29" s="91"/>
      <c r="J29" s="90">
        <f>C29+D29+E29+F29+G29+H29+I29</f>
        <v>1</v>
      </c>
    </row>
    <row r="30" spans="2:10" x14ac:dyDescent="0.25">
      <c r="B30" s="73" t="s">
        <v>187</v>
      </c>
      <c r="C30" s="95">
        <v>1</v>
      </c>
      <c r="D30" s="91"/>
      <c r="E30" s="91"/>
      <c r="F30" s="91"/>
      <c r="G30" s="91"/>
      <c r="H30" s="91"/>
      <c r="I30" s="91"/>
      <c r="J30" s="90">
        <f>C30+D30+E30+F30+G30+H30+I30</f>
        <v>1</v>
      </c>
    </row>
    <row r="31" spans="2:10" x14ac:dyDescent="0.25">
      <c r="B31" s="73" t="s">
        <v>172</v>
      </c>
      <c r="C31" s="95">
        <v>1</v>
      </c>
      <c r="D31" s="91"/>
      <c r="E31" s="91"/>
      <c r="F31" s="91"/>
      <c r="G31" s="91"/>
      <c r="H31" s="91"/>
      <c r="I31" s="91"/>
      <c r="J31" s="90">
        <f>C31+D31+E31+F31+G31+H31+I31</f>
        <v>1</v>
      </c>
    </row>
    <row r="32" spans="2:10" x14ac:dyDescent="0.25">
      <c r="B32" s="65" t="s">
        <v>194</v>
      </c>
      <c r="C32" s="95">
        <v>1</v>
      </c>
      <c r="D32" s="91"/>
      <c r="E32" s="91"/>
      <c r="F32" s="91"/>
      <c r="G32" s="91"/>
      <c r="H32" s="91"/>
      <c r="I32" s="91"/>
      <c r="J32" s="90">
        <f>C32+D32+E32+F32+G32+H32+I32</f>
        <v>1</v>
      </c>
    </row>
    <row r="33" spans="1:10" x14ac:dyDescent="0.25">
      <c r="B33" s="73" t="s">
        <v>470</v>
      </c>
      <c r="C33" s="91"/>
      <c r="D33" s="91"/>
      <c r="E33" s="94">
        <v>1</v>
      </c>
      <c r="F33" s="91"/>
      <c r="G33" s="91"/>
      <c r="H33" s="91"/>
      <c r="I33" s="91"/>
      <c r="J33" s="90">
        <f>C33+D33+E33+F33+G33+H33+I33</f>
        <v>1</v>
      </c>
    </row>
    <row r="34" spans="1:10" x14ac:dyDescent="0.25">
      <c r="B34" s="73" t="s">
        <v>159</v>
      </c>
      <c r="C34" s="91"/>
      <c r="D34" s="91"/>
      <c r="E34" s="94">
        <v>1</v>
      </c>
      <c r="F34" s="91"/>
      <c r="G34" s="91"/>
      <c r="H34" s="91"/>
      <c r="I34" s="91"/>
      <c r="J34" s="90">
        <f>C34+D34+E34+F34+G34+H34+I34</f>
        <v>1</v>
      </c>
    </row>
    <row r="35" spans="1:10" x14ac:dyDescent="0.25">
      <c r="B35" s="73" t="s">
        <v>189</v>
      </c>
      <c r="C35" s="91"/>
      <c r="D35" s="91"/>
      <c r="E35" s="94">
        <v>1</v>
      </c>
      <c r="F35" s="91"/>
      <c r="G35" s="91"/>
      <c r="H35" s="91"/>
      <c r="I35" s="91"/>
      <c r="J35" s="90">
        <f>C35+D35+E35+F35+G35+H35+I35</f>
        <v>1</v>
      </c>
    </row>
    <row r="36" spans="1:10" x14ac:dyDescent="0.25">
      <c r="B36" s="73"/>
      <c r="C36" s="91"/>
      <c r="D36" s="91"/>
      <c r="E36" s="91"/>
      <c r="F36" s="91"/>
      <c r="G36" s="91"/>
      <c r="H36" s="91"/>
      <c r="I36" s="64"/>
      <c r="J36" s="186"/>
    </row>
    <row r="37" spans="1:10" x14ac:dyDescent="0.25">
      <c r="A37" t="s">
        <v>12</v>
      </c>
      <c r="B37" s="64">
        <f>COUNTA(B10:B35)</f>
        <v>26</v>
      </c>
      <c r="C37" s="64">
        <f>SUM(C10:C35)</f>
        <v>29</v>
      </c>
      <c r="D37" s="64">
        <f t="shared" ref="D37:I37" si="0">SUM(D10:D35)</f>
        <v>25</v>
      </c>
      <c r="E37" s="64">
        <f t="shared" si="0"/>
        <v>13</v>
      </c>
      <c r="F37" s="64">
        <f t="shared" si="0"/>
        <v>3</v>
      </c>
      <c r="G37" s="64">
        <f t="shared" si="0"/>
        <v>2</v>
      </c>
      <c r="H37" s="64">
        <f t="shared" si="0"/>
        <v>0</v>
      </c>
      <c r="I37" s="64">
        <f t="shared" si="0"/>
        <v>3</v>
      </c>
      <c r="J37" s="64">
        <f>SUM(J10:J35)</f>
        <v>75</v>
      </c>
    </row>
    <row r="38" spans="1:10" x14ac:dyDescent="0.25">
      <c r="B38" s="73"/>
      <c r="C38" s="64"/>
      <c r="D38" s="91"/>
      <c r="E38" s="91"/>
      <c r="F38" s="64"/>
      <c r="G38" s="64"/>
      <c r="H38" s="64"/>
      <c r="I38" s="64"/>
      <c r="J38" s="64"/>
    </row>
    <row r="39" spans="1:10" x14ac:dyDescent="0.25">
      <c r="B39" s="73" t="s">
        <v>197</v>
      </c>
      <c r="C39" s="64"/>
      <c r="D39" s="91"/>
      <c r="E39" s="91"/>
      <c r="F39" s="64"/>
      <c r="G39" s="64"/>
      <c r="H39" s="64"/>
      <c r="I39" s="64"/>
      <c r="J39" s="64"/>
    </row>
    <row r="40" spans="1:10" x14ac:dyDescent="0.25">
      <c r="B40" s="73" t="s">
        <v>469</v>
      </c>
      <c r="C40" s="64"/>
      <c r="D40" s="91"/>
      <c r="E40" s="91"/>
      <c r="F40" s="64"/>
      <c r="G40" s="64"/>
      <c r="H40" s="64"/>
      <c r="I40" s="64"/>
      <c r="J40" s="64"/>
    </row>
    <row r="41" spans="1:10" x14ac:dyDescent="0.25">
      <c r="B41" s="65" t="s">
        <v>199</v>
      </c>
      <c r="C41" s="64"/>
      <c r="D41" s="91"/>
      <c r="E41" s="91"/>
      <c r="F41" s="64"/>
      <c r="G41" s="64"/>
      <c r="H41" s="64"/>
      <c r="I41" s="64"/>
      <c r="J41" s="64"/>
    </row>
    <row r="42" spans="1:10" x14ac:dyDescent="0.25">
      <c r="B42" s="65" t="s">
        <v>198</v>
      </c>
      <c r="C42" s="64"/>
      <c r="D42" s="91"/>
      <c r="E42" s="91"/>
      <c r="F42" s="64"/>
      <c r="G42" s="64"/>
      <c r="H42" s="64"/>
      <c r="I42" s="64"/>
      <c r="J42" s="64"/>
    </row>
    <row r="43" spans="1:10" x14ac:dyDescent="0.25">
      <c r="B43" s="65" t="s">
        <v>256</v>
      </c>
      <c r="C43" s="64"/>
      <c r="D43" s="91"/>
      <c r="E43" s="91"/>
      <c r="F43" s="64"/>
      <c r="G43" s="64"/>
      <c r="H43" s="64"/>
      <c r="I43" s="64"/>
      <c r="J43" s="64"/>
    </row>
    <row r="44" spans="1:10" x14ac:dyDescent="0.25">
      <c r="B44" s="73" t="s">
        <v>172</v>
      </c>
      <c r="C44" s="64"/>
      <c r="D44" s="91"/>
      <c r="E44" s="91"/>
      <c r="F44" s="64"/>
      <c r="G44" s="64"/>
      <c r="H44" s="64"/>
      <c r="I44" s="64"/>
      <c r="J44" s="64"/>
    </row>
    <row r="45" spans="1:10" x14ac:dyDescent="0.25">
      <c r="B45" s="65" t="s">
        <v>194</v>
      </c>
      <c r="C45" s="64"/>
      <c r="D45" s="91"/>
      <c r="E45" s="91"/>
      <c r="F45" s="64"/>
      <c r="G45" s="64"/>
      <c r="H45" s="64"/>
      <c r="I45" s="64"/>
      <c r="J45" s="64"/>
    </row>
    <row r="46" spans="1:10" x14ac:dyDescent="0.25">
      <c r="B46" s="73" t="s">
        <v>188</v>
      </c>
      <c r="C46" s="64"/>
      <c r="D46" s="91"/>
      <c r="E46" s="91"/>
      <c r="F46" s="64"/>
      <c r="G46" s="64"/>
      <c r="H46" s="64"/>
      <c r="I46" s="64"/>
      <c r="J46" s="64"/>
    </row>
    <row r="47" spans="1:10" x14ac:dyDescent="0.25">
      <c r="B47" s="65" t="s">
        <v>241</v>
      </c>
      <c r="C47" s="64"/>
      <c r="D47" s="91"/>
      <c r="E47" s="91"/>
      <c r="F47" s="64"/>
      <c r="G47" s="64"/>
      <c r="H47" s="64"/>
      <c r="I47" s="64"/>
      <c r="J47" s="64"/>
    </row>
    <row r="48" spans="1:10" x14ac:dyDescent="0.25">
      <c r="B48" s="73" t="s">
        <v>150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153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261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73" t="s">
        <v>191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65" t="s">
        <v>196</v>
      </c>
      <c r="C52" s="80"/>
      <c r="D52" s="80"/>
      <c r="E52" s="80"/>
      <c r="F52" s="80"/>
      <c r="G52" s="80"/>
      <c r="H52" s="80"/>
      <c r="I52" s="80"/>
      <c r="J52" s="64"/>
    </row>
    <row r="53" spans="1:10" x14ac:dyDescent="0.25">
      <c r="B53" s="65" t="s">
        <v>200</v>
      </c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B54" s="1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t="s">
        <v>12</v>
      </c>
      <c r="B55" s="64">
        <f>COUNTA(B41:B53)</f>
        <v>13</v>
      </c>
    </row>
  </sheetData>
  <sortState ref="C10:J35">
    <sortCondition descending="1" ref="J10:J35"/>
    <sortCondition descending="1" ref="C10:C35"/>
    <sortCondition ref="F10:F35"/>
    <sortCondition ref="H10:H35"/>
    <sortCondition ref="G10:G35"/>
    <sortCondition ref="I10:I35"/>
    <sortCondition ref="D10:D3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62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328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202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73" t="s">
        <v>203</v>
      </c>
      <c r="F9" s="273"/>
      <c r="G9" s="273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204</v>
      </c>
      <c r="F11" s="72">
        <v>4</v>
      </c>
      <c r="G11" s="73" t="s">
        <v>231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204</v>
      </c>
      <c r="F16" s="72">
        <v>4</v>
      </c>
      <c r="G16" s="73" t="s">
        <v>231</v>
      </c>
      <c r="H16" s="73" t="s">
        <v>307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204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204</v>
      </c>
      <c r="F21" s="72">
        <v>4</v>
      </c>
      <c r="G21" s="73" t="s">
        <v>231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204</v>
      </c>
      <c r="F26" s="72">
        <v>4</v>
      </c>
      <c r="G26" s="73" t="s">
        <v>231</v>
      </c>
      <c r="H26" s="73" t="s">
        <v>205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204</v>
      </c>
      <c r="F31" s="72">
        <v>4</v>
      </c>
      <c r="G31" s="73" t="s">
        <v>231</v>
      </c>
      <c r="H31" s="73" t="s">
        <v>206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73" t="s">
        <v>208</v>
      </c>
      <c r="F39" s="273"/>
      <c r="G39" s="273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209</v>
      </c>
      <c r="F41" s="72">
        <v>4</v>
      </c>
      <c r="G41" s="73" t="s">
        <v>306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209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209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209</v>
      </c>
      <c r="F46" s="72">
        <v>4</v>
      </c>
      <c r="G46" s="73" t="s">
        <v>306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209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209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209</v>
      </c>
      <c r="F51" s="72">
        <v>4</v>
      </c>
      <c r="G51" s="73" t="s">
        <v>306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209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209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209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209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209</v>
      </c>
      <c r="F61" s="72">
        <v>4</v>
      </c>
      <c r="G61" s="73" t="s">
        <v>306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209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209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73" t="s">
        <v>210</v>
      </c>
      <c r="F67" s="273"/>
      <c r="G67" s="273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211</v>
      </c>
      <c r="F69" s="72">
        <v>3</v>
      </c>
      <c r="G69" s="73" t="s">
        <v>124</v>
      </c>
      <c r="H69" s="65" t="s">
        <v>212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211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211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211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211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211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211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211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211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211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211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211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328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202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214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211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211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211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62">
        <v>14</v>
      </c>
      <c r="C14" s="64">
        <v>11</v>
      </c>
      <c r="D14" s="64">
        <v>2021</v>
      </c>
      <c r="E14" s="177" t="s">
        <v>211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62" t="s">
        <v>211</v>
      </c>
      <c r="F15" s="262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211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62">
        <v>14</v>
      </c>
      <c r="C19" s="64">
        <v>11</v>
      </c>
      <c r="D19" s="64">
        <v>2021</v>
      </c>
      <c r="E19" s="177" t="s">
        <v>211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62" t="s">
        <v>211</v>
      </c>
      <c r="F20" s="262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211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62">
        <v>14</v>
      </c>
      <c r="C24" s="64">
        <v>11</v>
      </c>
      <c r="D24" s="64">
        <v>2021</v>
      </c>
      <c r="E24" s="177" t="s">
        <v>211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62" t="s">
        <v>211</v>
      </c>
      <c r="F25" s="262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211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62">
        <v>14</v>
      </c>
      <c r="C29" s="64">
        <v>11</v>
      </c>
      <c r="D29" s="64">
        <v>2021</v>
      </c>
      <c r="E29" s="177" t="s">
        <v>211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62" t="s">
        <v>211</v>
      </c>
      <c r="F30" s="262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62">
        <v>14</v>
      </c>
      <c r="C34" s="64">
        <v>11</v>
      </c>
      <c r="D34" s="64">
        <v>2021</v>
      </c>
      <c r="E34" s="177" t="s">
        <v>211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62" t="s">
        <v>211</v>
      </c>
      <c r="F35" s="262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211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207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62">
        <v>14</v>
      </c>
      <c r="C42" s="64">
        <v>11</v>
      </c>
      <c r="D42" s="64">
        <v>2021</v>
      </c>
      <c r="E42" s="177" t="s">
        <v>211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62" t="s">
        <v>211</v>
      </c>
      <c r="F43" s="262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62">
        <v>14</v>
      </c>
      <c r="C47" s="64">
        <v>11</v>
      </c>
      <c r="D47" s="64">
        <v>2021</v>
      </c>
      <c r="E47" s="177" t="s">
        <v>211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62" t="s">
        <v>211</v>
      </c>
      <c r="F48" s="262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62">
        <v>14</v>
      </c>
      <c r="C52" s="64">
        <v>11</v>
      </c>
      <c r="D52" s="64">
        <v>2021</v>
      </c>
      <c r="E52" s="177" t="s">
        <v>211</v>
      </c>
      <c r="F52" s="177">
        <v>5</v>
      </c>
      <c r="G52" s="65" t="s">
        <v>124</v>
      </c>
      <c r="H52" s="73" t="s">
        <v>272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62" t="s">
        <v>211</v>
      </c>
      <c r="F53" s="262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62">
        <v>14</v>
      </c>
      <c r="C57" s="64">
        <v>11</v>
      </c>
      <c r="D57" s="64">
        <v>2021</v>
      </c>
      <c r="E57" s="177" t="s">
        <v>211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62" t="s">
        <v>211</v>
      </c>
      <c r="F58" s="262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62">
        <v>14</v>
      </c>
      <c r="C63" s="64">
        <v>11</v>
      </c>
      <c r="D63" s="64">
        <v>2021</v>
      </c>
      <c r="E63" s="177" t="s">
        <v>211</v>
      </c>
      <c r="F63" s="177">
        <v>5</v>
      </c>
      <c r="G63" s="65" t="s">
        <v>124</v>
      </c>
      <c r="H63" s="73" t="s">
        <v>357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62" t="s">
        <v>211</v>
      </c>
      <c r="F64" s="262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211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62"/>
      <c r="F69" s="262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207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238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239</v>
      </c>
      <c r="F77" s="177">
        <v>4</v>
      </c>
      <c r="G77" s="65" t="s">
        <v>140</v>
      </c>
      <c r="H77" s="65" t="s">
        <v>237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62">
        <v>14</v>
      </c>
      <c r="C81" s="64">
        <v>11</v>
      </c>
      <c r="D81" s="64">
        <v>2021</v>
      </c>
      <c r="E81" s="177" t="s">
        <v>239</v>
      </c>
      <c r="F81" s="177">
        <v>4</v>
      </c>
      <c r="G81" s="65" t="s">
        <v>140</v>
      </c>
      <c r="H81" s="65" t="s">
        <v>362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62" t="s">
        <v>239</v>
      </c>
      <c r="F82" s="262">
        <v>4</v>
      </c>
      <c r="G82" t="s">
        <v>397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62">
        <v>14</v>
      </c>
      <c r="C86" s="64">
        <v>11</v>
      </c>
      <c r="D86" s="64">
        <v>2021</v>
      </c>
      <c r="E86" s="177" t="s">
        <v>239</v>
      </c>
      <c r="F86" s="177">
        <v>4</v>
      </c>
      <c r="G86" s="65" t="s">
        <v>140</v>
      </c>
      <c r="H86" s="65" t="s">
        <v>290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62" t="s">
        <v>239</v>
      </c>
      <c r="F87" s="262">
        <v>4</v>
      </c>
      <c r="G87" t="s">
        <v>397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62">
        <v>14</v>
      </c>
      <c r="C91" s="64">
        <v>11</v>
      </c>
      <c r="D91" s="64">
        <v>2021</v>
      </c>
      <c r="E91" s="177" t="s">
        <v>239</v>
      </c>
      <c r="F91" s="177">
        <v>4</v>
      </c>
      <c r="G91" s="65" t="s">
        <v>140</v>
      </c>
      <c r="H91" s="65" t="s">
        <v>236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62" t="s">
        <v>239</v>
      </c>
      <c r="F92" s="262">
        <v>4</v>
      </c>
      <c r="G92" t="s">
        <v>397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62" t="s">
        <v>239</v>
      </c>
      <c r="F96" s="262">
        <v>4</v>
      </c>
      <c r="G96" t="s">
        <v>397</v>
      </c>
      <c r="H96" s="80" t="s">
        <v>288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207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240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2022-03-01T09:33:51Z</dcterms:modified>
</cp:coreProperties>
</file>