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AO129" i="1" l="1"/>
  <c r="AP120" i="1"/>
  <c r="AO120" i="1"/>
  <c r="AO119" i="1"/>
  <c r="AO121" i="1" s="1"/>
  <c r="AP114" i="1"/>
  <c r="AO114" i="1"/>
  <c r="AO113" i="1"/>
  <c r="AO115" i="1" s="1"/>
  <c r="AP111" i="1"/>
  <c r="AO111" i="1"/>
  <c r="AO110" i="1"/>
  <c r="AO112" i="1" s="1"/>
  <c r="AP108" i="1"/>
  <c r="AO108" i="1"/>
  <c r="AO107" i="1"/>
  <c r="AO109" i="1" s="1"/>
  <c r="AP105" i="1"/>
  <c r="AO105" i="1"/>
  <c r="AO104" i="1"/>
  <c r="AO106" i="1" s="1"/>
  <c r="AP102" i="1"/>
  <c r="AO102" i="1"/>
  <c r="AO101" i="1"/>
  <c r="AO103" i="1" s="1"/>
  <c r="AP99" i="1"/>
  <c r="AO99" i="1"/>
  <c r="AO98" i="1"/>
  <c r="AO100" i="1" s="1"/>
  <c r="AP96" i="1"/>
  <c r="AO96" i="1"/>
  <c r="AO95" i="1"/>
  <c r="AO97" i="1" s="1"/>
  <c r="AP90" i="1"/>
  <c r="AO90" i="1"/>
  <c r="AO89" i="1"/>
  <c r="AO91" i="1" s="1"/>
  <c r="AP87" i="1"/>
  <c r="AO87" i="1"/>
  <c r="AO86" i="1"/>
  <c r="AO88" i="1" s="1"/>
  <c r="AP78" i="1"/>
  <c r="AO78" i="1"/>
  <c r="AO77" i="1"/>
  <c r="AO79" i="1" s="1"/>
  <c r="AP75" i="1"/>
  <c r="AO75" i="1"/>
  <c r="AO74" i="1"/>
  <c r="AO76" i="1" s="1"/>
  <c r="AP72" i="1"/>
  <c r="AO72" i="1"/>
  <c r="AO71" i="1"/>
  <c r="AO73" i="1" s="1"/>
  <c r="AP69" i="1"/>
  <c r="AO69" i="1"/>
  <c r="AO68" i="1"/>
  <c r="AO70" i="1" s="1"/>
  <c r="AP66" i="1"/>
  <c r="AO66" i="1"/>
  <c r="AO65" i="1"/>
  <c r="AO67" i="1" s="1"/>
  <c r="AP63" i="1"/>
  <c r="AO63" i="1"/>
  <c r="AO62" i="1"/>
  <c r="AO64" i="1" s="1"/>
  <c r="AP60" i="1"/>
  <c r="AO60" i="1"/>
  <c r="AO59" i="1"/>
  <c r="AO61" i="1" s="1"/>
  <c r="AP57" i="1"/>
  <c r="AO57" i="1"/>
  <c r="AO56" i="1"/>
  <c r="AO58" i="1" s="1"/>
  <c r="AP54" i="1"/>
  <c r="AO54" i="1"/>
  <c r="AO53" i="1"/>
  <c r="AO55" i="1" s="1"/>
  <c r="AP51" i="1"/>
  <c r="AO51" i="1"/>
  <c r="AO50" i="1"/>
  <c r="AO52" i="1" s="1"/>
  <c r="AP45" i="1"/>
  <c r="AO45" i="1"/>
  <c r="AO44" i="1"/>
  <c r="AO46" i="1" s="1"/>
  <c r="AP42" i="1"/>
  <c r="AO42" i="1"/>
  <c r="AO41" i="1"/>
  <c r="AO43" i="1" s="1"/>
  <c r="AP39" i="1"/>
  <c r="AO39" i="1"/>
  <c r="AO38" i="1"/>
  <c r="AO40" i="1" s="1"/>
  <c r="AP36" i="1"/>
  <c r="AO36" i="1"/>
  <c r="AO35" i="1"/>
  <c r="AO37" i="1" s="1"/>
  <c r="AP33" i="1"/>
  <c r="AO33" i="1"/>
  <c r="AO32" i="1"/>
  <c r="AO34" i="1" s="1"/>
  <c r="AP30" i="1"/>
  <c r="AO30" i="1"/>
  <c r="AO29" i="1"/>
  <c r="AO31" i="1" s="1"/>
  <c r="AP21" i="1"/>
  <c r="AO21" i="1"/>
  <c r="AO20" i="1"/>
  <c r="AO22" i="1" s="1"/>
  <c r="AP18" i="1"/>
  <c r="AO18" i="1"/>
  <c r="AO17" i="1"/>
  <c r="AO19" i="1" s="1"/>
  <c r="AP15" i="1"/>
  <c r="AO15" i="1"/>
  <c r="AO14" i="1"/>
  <c r="AO16" i="1" s="1"/>
  <c r="AP12" i="1"/>
  <c r="AO12" i="1"/>
  <c r="AO11" i="1"/>
  <c r="H175" i="2"/>
  <c r="AO126" i="1"/>
  <c r="AO125" i="1"/>
  <c r="AN129" i="1"/>
  <c r="AN126" i="1"/>
  <c r="AN127" i="1" s="1"/>
  <c r="AN125" i="1"/>
  <c r="AN112" i="1"/>
  <c r="AN70" i="1"/>
  <c r="AN55" i="1"/>
  <c r="AN43" i="1"/>
  <c r="AN34" i="1"/>
  <c r="AN31" i="1"/>
  <c r="K175" i="2"/>
  <c r="L174" i="2"/>
  <c r="J175" i="2"/>
  <c r="L173" i="2"/>
  <c r="L172" i="2"/>
  <c r="L171" i="2"/>
  <c r="L170" i="2"/>
  <c r="L169" i="2"/>
  <c r="J95" i="3" l="1"/>
  <c r="AM109" i="1"/>
  <c r="AM126" i="1"/>
  <c r="AM129" i="1"/>
  <c r="AM125" i="1"/>
  <c r="AM112" i="1"/>
  <c r="AM106" i="1"/>
  <c r="AM100" i="1"/>
  <c r="AM97" i="1"/>
  <c r="AM79" i="1"/>
  <c r="AM55" i="1"/>
  <c r="AM52" i="1"/>
  <c r="AM46" i="1"/>
  <c r="AM43" i="1"/>
  <c r="AM31" i="1"/>
  <c r="AM13" i="1"/>
  <c r="L168" i="2"/>
  <c r="L167" i="2"/>
  <c r="L166" i="2"/>
  <c r="L165" i="2"/>
  <c r="L164" i="2"/>
  <c r="L163" i="2"/>
  <c r="L162" i="2"/>
  <c r="L161" i="2"/>
  <c r="L160" i="2"/>
  <c r="L159" i="2"/>
  <c r="L158" i="2"/>
  <c r="L157" i="2"/>
  <c r="AM127" i="1" l="1"/>
  <c r="J69" i="3"/>
  <c r="AO13" i="1"/>
  <c r="AL129" i="1"/>
  <c r="AL126" i="1"/>
  <c r="AL127" i="1" s="1"/>
  <c r="AL125" i="1"/>
  <c r="AL91" i="1"/>
  <c r="AL70" i="1"/>
  <c r="L156" i="2"/>
  <c r="L155" i="2"/>
  <c r="J32" i="4" l="1"/>
  <c r="J33" i="4"/>
  <c r="J34" i="4"/>
  <c r="J35" i="4"/>
  <c r="J27" i="4"/>
  <c r="I37" i="4"/>
  <c r="H37" i="4"/>
  <c r="G37" i="4"/>
  <c r="F37" i="4"/>
  <c r="E37" i="4"/>
  <c r="D37" i="4"/>
  <c r="B37" i="4"/>
  <c r="C37" i="4"/>
  <c r="J24" i="4"/>
  <c r="J25" i="4"/>
  <c r="I100" i="6"/>
  <c r="J100" i="6"/>
  <c r="K96" i="6"/>
  <c r="K98" i="6"/>
  <c r="I98" i="6"/>
  <c r="J98" i="6"/>
  <c r="I94" i="6"/>
  <c r="J94" i="6"/>
  <c r="K94" i="6"/>
  <c r="K89" i="6"/>
  <c r="K84" i="6"/>
  <c r="K79" i="6"/>
  <c r="I79" i="6"/>
  <c r="J79" i="6"/>
  <c r="K92" i="6"/>
  <c r="I89" i="6"/>
  <c r="J89" i="6"/>
  <c r="K87" i="6"/>
  <c r="I84" i="6"/>
  <c r="J84" i="6"/>
  <c r="K82" i="6"/>
  <c r="K64" i="6"/>
  <c r="K58" i="6"/>
  <c r="J55" i="6"/>
  <c r="I55" i="6"/>
  <c r="K53" i="6"/>
  <c r="K48" i="6"/>
  <c r="K43" i="6"/>
  <c r="K35" i="6"/>
  <c r="K25" i="6"/>
  <c r="K20" i="6"/>
  <c r="K15" i="6"/>
  <c r="K10" i="6"/>
  <c r="AK129" i="1" l="1"/>
  <c r="AJ129" i="1"/>
  <c r="AK126" i="1"/>
  <c r="AK127" i="1" s="1"/>
  <c r="AJ126" i="1"/>
  <c r="AJ127" i="1" s="1"/>
  <c r="AK125" i="1"/>
  <c r="AJ125" i="1"/>
  <c r="AK52" i="1"/>
  <c r="AK115" i="1"/>
  <c r="AJ112" i="1"/>
  <c r="AJ97" i="1"/>
  <c r="AK91" i="1"/>
  <c r="AJ73" i="1"/>
  <c r="AJ70" i="1"/>
  <c r="AJ64" i="1"/>
  <c r="AK61" i="1"/>
  <c r="AJ58" i="1"/>
  <c r="AJ55" i="1"/>
  <c r="AJ43" i="1"/>
  <c r="AJ34" i="1"/>
  <c r="AJ37" i="1"/>
  <c r="AJ19" i="1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AI125" i="1" l="1"/>
  <c r="AI126" i="1"/>
  <c r="AI127" i="1"/>
  <c r="AI129" i="1"/>
  <c r="AI31" i="1"/>
  <c r="L139" i="2"/>
  <c r="AH129" i="1" l="1"/>
  <c r="AH126" i="1"/>
  <c r="AH127" i="1" s="1"/>
  <c r="AH125" i="1"/>
  <c r="AH31" i="1"/>
  <c r="L138" i="2"/>
  <c r="AE97" i="1" l="1"/>
  <c r="AE70" i="1"/>
  <c r="L131" i="2"/>
  <c r="L130" i="2"/>
  <c r="J50" i="3" l="1"/>
  <c r="J61" i="3"/>
  <c r="J17" i="3"/>
  <c r="AG115" i="1"/>
  <c r="AG67" i="1"/>
  <c r="AG61" i="1"/>
  <c r="AG129" i="1" s="1"/>
  <c r="AF112" i="1"/>
  <c r="AF109" i="1"/>
  <c r="AF76" i="1"/>
  <c r="AF73" i="1"/>
  <c r="AF58" i="1"/>
  <c r="AF55" i="1"/>
  <c r="AF129" i="1"/>
  <c r="AG126" i="1"/>
  <c r="AF126" i="1"/>
  <c r="AF127" i="1" s="1"/>
  <c r="AE126" i="1"/>
  <c r="AE127" i="1" s="1"/>
  <c r="AG125" i="1"/>
  <c r="AF125" i="1"/>
  <c r="AE125" i="1"/>
  <c r="AE106" i="1"/>
  <c r="AE31" i="1"/>
  <c r="AE129" i="1" s="1"/>
  <c r="L137" i="2"/>
  <c r="L136" i="2"/>
  <c r="L135" i="2"/>
  <c r="L134" i="2"/>
  <c r="L133" i="2"/>
  <c r="L132" i="2"/>
  <c r="L129" i="2"/>
  <c r="L128" i="2"/>
  <c r="L127" i="2"/>
  <c r="L126" i="2"/>
  <c r="L125" i="2"/>
  <c r="AG127" i="1" l="1"/>
  <c r="AD126" i="1"/>
  <c r="AD125" i="1"/>
  <c r="AD40" i="1"/>
  <c r="AD16" i="1"/>
  <c r="AD129" i="1" s="1"/>
  <c r="L124" i="2"/>
  <c r="L123" i="2"/>
  <c r="AD127" i="1" l="1"/>
  <c r="AC112" i="1"/>
  <c r="AC70" i="1"/>
  <c r="AC55" i="1"/>
  <c r="AC129" i="1" s="1"/>
  <c r="AC31" i="1"/>
  <c r="AC126" i="1"/>
  <c r="AB126" i="1"/>
  <c r="AB127" i="1" s="1"/>
  <c r="AC125" i="1"/>
  <c r="AB125" i="1"/>
  <c r="AB115" i="1"/>
  <c r="AB67" i="1"/>
  <c r="AB61" i="1"/>
  <c r="AB58" i="1"/>
  <c r="AB46" i="1"/>
  <c r="AB43" i="1"/>
  <c r="AB129" i="1" s="1"/>
  <c r="L121" i="2"/>
  <c r="L122" i="2"/>
  <c r="L120" i="2"/>
  <c r="L119" i="2"/>
  <c r="L117" i="2"/>
  <c r="L118" i="2"/>
  <c r="L116" i="2"/>
  <c r="L115" i="2"/>
  <c r="L114" i="2"/>
  <c r="L113" i="2"/>
  <c r="AC127" i="1" l="1"/>
  <c r="Q121" i="1"/>
  <c r="AA126" i="1" l="1"/>
  <c r="AA125" i="1"/>
  <c r="AA97" i="1"/>
  <c r="AA70" i="1"/>
  <c r="AA31" i="1"/>
  <c r="L112" i="2"/>
  <c r="L111" i="2"/>
  <c r="L110" i="2"/>
  <c r="AA129" i="1" l="1"/>
  <c r="AA127" i="1"/>
  <c r="Z129" i="1"/>
  <c r="Z126" i="1"/>
  <c r="Z127" i="1" s="1"/>
  <c r="Z125" i="1"/>
  <c r="Z16" i="1"/>
  <c r="L109" i="2"/>
  <c r="X126" i="1" l="1"/>
  <c r="X125" i="1"/>
  <c r="X112" i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9" i="1" l="1"/>
  <c r="X127" i="1"/>
  <c r="J31" i="4"/>
  <c r="J26" i="4"/>
  <c r="J14" i="4"/>
  <c r="Y126" i="1"/>
  <c r="Y125" i="1"/>
  <c r="Y115" i="1"/>
  <c r="Y112" i="1"/>
  <c r="Y100" i="1"/>
  <c r="Y97" i="1"/>
  <c r="Y88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9" i="1" l="1"/>
  <c r="Y127" i="1"/>
  <c r="W126" i="1"/>
  <c r="V126" i="1"/>
  <c r="U126" i="1"/>
  <c r="T126" i="1"/>
  <c r="W125" i="1"/>
  <c r="V125" i="1"/>
  <c r="U125" i="1"/>
  <c r="T125" i="1"/>
  <c r="W115" i="1"/>
  <c r="W91" i="1"/>
  <c r="W61" i="1"/>
  <c r="W58" i="1"/>
  <c r="V67" i="1"/>
  <c r="V129" i="1" s="1"/>
  <c r="V13" i="1"/>
  <c r="U73" i="1"/>
  <c r="U70" i="1"/>
  <c r="U55" i="1"/>
  <c r="U43" i="1"/>
  <c r="T106" i="1"/>
  <c r="T31" i="1"/>
  <c r="T129" i="1" s="1"/>
  <c r="L88" i="2"/>
  <c r="L87" i="2"/>
  <c r="L86" i="2"/>
  <c r="L85" i="2"/>
  <c r="L84" i="2"/>
  <c r="L83" i="2"/>
  <c r="L82" i="2"/>
  <c r="L81" i="2"/>
  <c r="L80" i="2"/>
  <c r="L79" i="2"/>
  <c r="L78" i="2"/>
  <c r="L77" i="2"/>
  <c r="W129" i="1" l="1"/>
  <c r="U127" i="1"/>
  <c r="U129" i="1"/>
  <c r="V127" i="1"/>
  <c r="W127" i="1"/>
  <c r="T127" i="1"/>
  <c r="R126" i="1"/>
  <c r="Q126" i="1"/>
  <c r="P126" i="1"/>
  <c r="O126" i="1"/>
  <c r="N126" i="1"/>
  <c r="M126" i="1"/>
  <c r="M127" i="1" s="1"/>
  <c r="L126" i="1"/>
  <c r="K126" i="1"/>
  <c r="J126" i="1"/>
  <c r="I126" i="1"/>
  <c r="I127" i="1" s="1"/>
  <c r="H126" i="1"/>
  <c r="G126" i="1"/>
  <c r="F126" i="1"/>
  <c r="E126" i="1"/>
  <c r="E127" i="1" s="1"/>
  <c r="D126" i="1"/>
  <c r="R125" i="1"/>
  <c r="Q125" i="1"/>
  <c r="P125" i="1"/>
  <c r="P127" i="1" s="1"/>
  <c r="O125" i="1"/>
  <c r="O127" i="1" s="1"/>
  <c r="N125" i="1"/>
  <c r="M125" i="1"/>
  <c r="L125" i="1"/>
  <c r="K125" i="1"/>
  <c r="J125" i="1"/>
  <c r="I125" i="1"/>
  <c r="H125" i="1"/>
  <c r="H127" i="1" s="1"/>
  <c r="G125" i="1"/>
  <c r="F125" i="1"/>
  <c r="E125" i="1"/>
  <c r="D125" i="1"/>
  <c r="S126" i="1"/>
  <c r="S125" i="1"/>
  <c r="G127" i="1" l="1"/>
  <c r="K127" i="1"/>
  <c r="D127" i="1"/>
  <c r="L127" i="1"/>
  <c r="F127" i="1"/>
  <c r="J127" i="1"/>
  <c r="N127" i="1"/>
  <c r="R127" i="1"/>
  <c r="Q127" i="1"/>
  <c r="S115" i="1" l="1"/>
  <c r="R112" i="1"/>
  <c r="R97" i="1"/>
  <c r="S91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S127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J20" i="4"/>
  <c r="L55" i="2"/>
  <c r="M70" i="1" l="1"/>
  <c r="M58" i="1"/>
  <c r="L52" i="2"/>
  <c r="L51" i="2"/>
  <c r="M129" i="1" l="1"/>
  <c r="L54" i="2"/>
  <c r="AP123" i="1"/>
  <c r="AO123" i="1"/>
  <c r="AO122" i="1"/>
  <c r="AO124" i="1" s="1"/>
  <c r="AP117" i="1"/>
  <c r="AO117" i="1"/>
  <c r="AO116" i="1"/>
  <c r="AO118" i="1" s="1"/>
  <c r="AP93" i="1"/>
  <c r="AO93" i="1"/>
  <c r="AO92" i="1"/>
  <c r="AO94" i="1" s="1"/>
  <c r="AP84" i="1"/>
  <c r="AO84" i="1"/>
  <c r="AO83" i="1"/>
  <c r="AO85" i="1" s="1"/>
  <c r="AP81" i="1"/>
  <c r="AO81" i="1"/>
  <c r="AO80" i="1"/>
  <c r="AO82" i="1" s="1"/>
  <c r="AP48" i="1"/>
  <c r="AO48" i="1"/>
  <c r="AO47" i="1"/>
  <c r="AO49" i="1" s="1"/>
  <c r="AP27" i="1"/>
  <c r="AO27" i="1"/>
  <c r="AO26" i="1"/>
  <c r="AO28" i="1" s="1"/>
  <c r="AP24" i="1"/>
  <c r="AO24" i="1"/>
  <c r="AO23" i="1"/>
  <c r="AO25" i="1" s="1"/>
  <c r="O16" i="1"/>
  <c r="O129" i="1" s="1"/>
  <c r="N31" i="1" l="1"/>
  <c r="L53" i="2"/>
  <c r="J29" i="4" l="1"/>
  <c r="J23" i="4"/>
  <c r="J30" i="4"/>
  <c r="J78" i="3"/>
  <c r="J98" i="3" s="1"/>
  <c r="L103" i="1"/>
  <c r="L88" i="1"/>
  <c r="L79" i="1"/>
  <c r="L76" i="1"/>
  <c r="L50" i="2"/>
  <c r="L49" i="2"/>
  <c r="L48" i="2"/>
  <c r="L47" i="2"/>
  <c r="K109" i="1" l="1"/>
  <c r="K106" i="1"/>
  <c r="K100" i="1"/>
  <c r="K46" i="1"/>
  <c r="K31" i="1"/>
  <c r="L46" i="2"/>
  <c r="L45" i="2"/>
  <c r="L44" i="2"/>
  <c r="L43" i="2"/>
  <c r="L42" i="2"/>
  <c r="J106" i="1" l="1"/>
  <c r="L41" i="2"/>
  <c r="J79" i="1"/>
  <c r="J70" i="1"/>
  <c r="J55" i="1"/>
  <c r="J31" i="1"/>
  <c r="L38" i="2"/>
  <c r="L39" i="2"/>
  <c r="L40" i="2"/>
  <c r="L37" i="2"/>
  <c r="J13" i="4" l="1"/>
  <c r="J18" i="4"/>
  <c r="B55" i="4"/>
  <c r="G37" i="1"/>
  <c r="G34" i="1"/>
  <c r="G106" i="1"/>
  <c r="G31" i="1"/>
  <c r="L36" i="2"/>
  <c r="L35" i="2"/>
  <c r="L34" i="2"/>
  <c r="L33" i="2"/>
  <c r="J22" i="4" l="1"/>
  <c r="J17" i="4"/>
  <c r="J16" i="4"/>
  <c r="J28" i="4"/>
  <c r="J12" i="4"/>
  <c r="I109" i="1"/>
  <c r="I76" i="1"/>
  <c r="I73" i="1"/>
  <c r="I70" i="1"/>
  <c r="I55" i="1"/>
  <c r="I43" i="1"/>
  <c r="H115" i="1"/>
  <c r="H91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10" i="4" l="1"/>
  <c r="J26" i="3"/>
  <c r="E109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9" i="1"/>
  <c r="A106" i="1"/>
  <c r="A100" i="1"/>
  <c r="A97" i="1"/>
  <c r="A94" i="1"/>
  <c r="A79" i="1"/>
  <c r="A76" i="1"/>
  <c r="A73" i="1"/>
  <c r="A70" i="1"/>
  <c r="A67" i="1"/>
  <c r="A61" i="1"/>
  <c r="A58" i="1"/>
  <c r="A55" i="1"/>
  <c r="A46" i="1"/>
  <c r="A43" i="1"/>
  <c r="AV43" i="1" s="1"/>
  <c r="A19" i="1"/>
  <c r="A13" i="1"/>
  <c r="A34" i="1"/>
  <c r="A31" i="1"/>
  <c r="J15" i="4" l="1"/>
  <c r="J21" i="4"/>
  <c r="J11" i="4"/>
  <c r="J37" i="4" s="1"/>
  <c r="J19" i="4"/>
  <c r="AT126" i="1" l="1"/>
  <c r="AT125" i="1"/>
  <c r="D55" i="1" l="1"/>
  <c r="D34" i="1"/>
  <c r="D31" i="1"/>
  <c r="AV106" i="1" l="1"/>
  <c r="AP126" i="1" l="1"/>
  <c r="K91" i="6" l="1"/>
  <c r="K86" i="6"/>
  <c r="K81" i="6"/>
  <c r="K77" i="6"/>
  <c r="K100" i="6" l="1"/>
  <c r="N129" i="1" l="1"/>
  <c r="L129" i="1" l="1"/>
  <c r="J83" i="3" l="1"/>
  <c r="J129" i="1" l="1"/>
  <c r="K129" i="1" l="1"/>
  <c r="H129" i="1" l="1"/>
  <c r="AV109" i="1" l="1"/>
  <c r="AV58" i="1"/>
  <c r="AV34" i="1"/>
  <c r="AV73" i="1" l="1"/>
  <c r="AV61" i="1"/>
  <c r="AV79" i="1"/>
  <c r="L8" i="2" l="1"/>
  <c r="L9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J73" i="6" s="1"/>
  <c r="I45" i="6"/>
  <c r="I73" i="6" s="1"/>
  <c r="K73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29" i="3"/>
  <c r="L10" i="2"/>
  <c r="L7" i="2"/>
  <c r="K27" i="6" l="1"/>
  <c r="K50" i="6"/>
  <c r="K60" i="6"/>
  <c r="I37" i="5"/>
  <c r="J37" i="5"/>
  <c r="K71" i="6"/>
  <c r="K32" i="6"/>
  <c r="K55" i="6"/>
  <c r="K66" i="6"/>
  <c r="K17" i="6"/>
  <c r="I39" i="6"/>
  <c r="I105" i="6" s="1"/>
  <c r="K37" i="6"/>
  <c r="K22" i="6"/>
  <c r="J39" i="6"/>
  <c r="J105" i="6" s="1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175" i="2"/>
  <c r="K45" i="6"/>
  <c r="K14" i="5"/>
  <c r="I66" i="5"/>
  <c r="K72" i="5"/>
  <c r="AR128" i="1"/>
  <c r="E129" i="1"/>
  <c r="AV13" i="1"/>
  <c r="K105" i="6" l="1"/>
  <c r="K39" i="6"/>
  <c r="K89" i="5"/>
  <c r="K37" i="5"/>
  <c r="K66" i="5"/>
  <c r="AV70" i="1"/>
  <c r="AV55" i="1"/>
  <c r="AT127" i="1"/>
  <c r="D129" i="1"/>
  <c r="F129" i="1"/>
  <c r="G129" i="1"/>
  <c r="I129" i="1"/>
  <c r="AV67" i="1"/>
  <c r="AV31" i="1"/>
  <c r="AO127" i="1"/>
  <c r="AV76" i="1" l="1"/>
</calcChain>
</file>

<file path=xl/sharedStrings.xml><?xml version="1.0" encoding="utf-8"?>
<sst xmlns="http://schemas.openxmlformats.org/spreadsheetml/2006/main" count="1940" uniqueCount="536">
  <si>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</si>
  <si>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</si>
  <si>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</si>
  <si>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</si>
  <si>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</si>
  <si>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</si>
  <si>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</si>
  <si>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</si>
  <si>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</si>
  <si>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</si>
  <si>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</si>
  <si>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</si>
  <si>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</si>
  <si>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</si>
  <si>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</si>
  <si>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</si>
  <si>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</si>
  <si>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</si>
  <si>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</si>
  <si>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</si>
  <si>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</si>
  <si>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</si>
  <si>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</si>
  <si>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</si>
  <si>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</si>
  <si>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</si>
  <si>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</si>
  <si>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</si>
  <si>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</si>
  <si>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</si>
  <si>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</si>
  <si>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</si>
  <si>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</si>
  <si>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</si>
  <si>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</si>
  <si>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</si>
  <si>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</si>
  <si>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</si>
  <si>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</si>
  <si>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</si>
  <si>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</si>
  <si>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</si>
  <si>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</si>
  <si>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</si>
  <si>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</si>
  <si>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</si>
  <si>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</si>
  <si>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</si>
  <si>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</si>
  <si>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</si>
  <si>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</si>
  <si>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</si>
  <si>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</si>
  <si>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</si>
  <si>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</si>
  <si>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</si>
  <si>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</si>
  <si>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</si>
  <si>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</si>
  <si>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</si>
  <si>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</si>
  <si>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</si>
  <si>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</si>
  <si>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</si>
  <si>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</si>
  <si>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</si>
  <si>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</si>
  <si>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</si>
  <si>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</si>
  <si>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</si>
  <si>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</si>
  <si>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</si>
  <si>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</si>
  <si>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</si>
  <si>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</si>
  <si>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</si>
  <si>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</si>
  <si>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</si>
  <si>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</si>
  <si>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</si>
  <si>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</si>
  <si>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</si>
  <si>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</si>
  <si>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</si>
  <si>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</si>
  <si>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</si>
  <si>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</si>
  <si>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</si>
  <si>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</si>
  <si>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</si>
  <si>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</si>
  <si>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</si>
  <si>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</si>
  <si>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</si>
  <si>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</si>
  <si>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</si>
  <si>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</si>
  <si>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</si>
  <si>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</si>
  <si>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</si>
  <si>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</si>
  <si>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</si>
  <si>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</si>
  <si>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</si>
  <si>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</si>
  <si>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</si>
  <si>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</si>
  <si>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</si>
  <si>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</si>
  <si>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</si>
  <si>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</si>
  <si>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</si>
  <si>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</si>
  <si>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</si>
  <si>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</si>
  <si>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</si>
  <si>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</si>
  <si>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</si>
  <si>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</si>
  <si>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</si>
  <si>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</si>
  <si>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</si>
  <si>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</si>
  <si>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</si>
  <si>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</si>
  <si>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</si>
  <si>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</si>
  <si>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</si>
  <si>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</si>
  <si>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</si>
  <si>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</si>
  <si>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</si>
  <si>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</si>
  <si>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</si>
  <si>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</si>
  <si>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</si>
  <si>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</si>
  <si>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</si>
  <si>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</si>
  <si>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</si>
  <si>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</si>
  <si>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</si>
  <si>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</si>
  <si>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</si>
  <si>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</si>
  <si>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</si>
  <si>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</si>
  <si>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</si>
  <si>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</si>
  <si>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</si>
  <si>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</si>
  <si>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</si>
  <si>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</si>
  <si>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</si>
  <si>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</si>
  <si>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</si>
  <si>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</si>
  <si>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</si>
  <si>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</si>
  <si>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</si>
  <si>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</si>
  <si>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</si>
  <si>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</si>
  <si>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</si>
  <si>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</si>
  <si>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</si>
  <si>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</si>
  <si>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</si>
  <si>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</si>
  <si>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</si>
  <si>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</si>
  <si>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</si>
  <si>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</si>
  <si>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</si>
  <si>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</si>
  <si>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</si>
  <si>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</si>
  <si>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</si>
  <si>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</si>
  <si>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</si>
  <si>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</si>
  <si>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</si>
  <si>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</si>
  <si>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</si>
  <si>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</si>
  <si>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</si>
  <si>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</si>
  <si>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</si>
  <si>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</si>
  <si>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</si>
  <si>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</si>
  <si>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</si>
  <si>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</si>
  <si>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</si>
  <si>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</si>
  <si>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</si>
  <si>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</si>
  <si>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</si>
  <si>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</si>
  <si>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</si>
  <si>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</si>
  <si>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</si>
  <si>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</si>
  <si>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</si>
  <si>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</si>
  <si>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</si>
  <si>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</si>
  <si>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</si>
  <si>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</si>
  <si>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</si>
  <si>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</si>
  <si>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</si>
  <si>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</si>
  <si>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</si>
  <si>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</si>
  <si>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</si>
  <si>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</si>
  <si>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</si>
  <si>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</si>
  <si>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</si>
  <si>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</si>
  <si>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</si>
  <si>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</si>
  <si>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</si>
  <si>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</si>
  <si>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</si>
  <si>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</si>
  <si>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</si>
  <si>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</si>
  <si>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</si>
  <si>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</si>
  <si>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</si>
  <si>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</si>
  <si>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</si>
  <si>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</si>
  <si>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</si>
  <si>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</si>
  <si>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</si>
  <si>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</si>
  <si>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</si>
  <si>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LECAMU Christophe</t>
  </si>
  <si>
    <t>NIOBEY Hubert</t>
  </si>
  <si>
    <t>classement : nbre nominations, titres, victoires en tournois, records, finales nationales, perf indiv, 2 èmes places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</si>
  <si>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</si>
  <si>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</si>
  <si>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</si>
  <si>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</si>
  <si>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</si>
  <si>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</si>
  <si>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</si>
  <si>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</si>
  <si>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</si>
  <si>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</si>
  <si>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</si>
  <si>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</si>
  <si>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</si>
  <si>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</si>
  <si>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</si>
  <si>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</si>
  <si>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</si>
  <si>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</si>
  <si>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</si>
  <si>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</si>
  <si>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</si>
  <si>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</si>
  <si>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</si>
  <si>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</si>
  <si>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</si>
  <si>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</si>
  <si>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</si>
  <si>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</si>
  <si>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</si>
  <si>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</si>
  <si>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</si>
  <si>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</si>
  <si>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</si>
  <si>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</si>
  <si>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</si>
  <si>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</si>
  <si>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</si>
  <si>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</si>
  <si>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</si>
  <si>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</si>
  <si>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</si>
  <si>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</si>
  <si>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</si>
  <si>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</si>
  <si>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</si>
  <si>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</si>
  <si>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</si>
  <si>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</si>
  <si>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</si>
  <si>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</si>
  <si>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</si>
  <si>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</si>
  <si>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</si>
  <si>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</si>
  <si>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</si>
  <si>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</si>
  <si>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</si>
  <si>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</si>
  <si>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</si>
  <si>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</si>
  <si>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</si>
  <si>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</si>
  <si>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</si>
  <si>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</si>
  <si>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</si>
  <si>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</si>
  <si>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</si>
  <si>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</si>
  <si>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</si>
  <si>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</si>
  <si>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</si>
  <si>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</si>
  <si>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</si>
  <si>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</si>
  <si>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</si>
  <si>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</si>
  <si>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</si>
  <si>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</si>
  <si>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</si>
  <si>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</si>
  <si>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</si>
  <si>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</si>
  <si>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</si>
  <si>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</si>
  <si>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</si>
  <si>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</si>
  <si>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</si>
  <si>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METIVIER-MERCIER R-GAGAIS C- MOREL-FANFAN2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</si>
  <si>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</si>
  <si>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</si>
  <si>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</si>
  <si>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</si>
  <si>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</si>
  <si>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</si>
  <si>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</si>
  <si>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</si>
  <si>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</si>
  <si>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</si>
  <si>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</si>
  <si>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</si>
  <si>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</si>
  <si>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</si>
  <si>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</si>
  <si>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</si>
  <si>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</si>
  <si>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</si>
  <si>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</si>
  <si>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</si>
  <si>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</si>
  <si>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</si>
  <si>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</si>
  <si>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</si>
  <si>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</si>
  <si>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</si>
  <si>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</si>
  <si>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</si>
  <si>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</si>
  <si>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</si>
  <si>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</si>
  <si>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</si>
  <si>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</si>
  <si>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</si>
  <si>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</si>
  <si>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</si>
  <si>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</si>
  <si>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</si>
  <si>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rentrée cool !</t>
  </si>
  <si>
    <t>casse limité, pour un retour !</t>
  </si>
  <si>
    <t>10.99681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</si>
  <si>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</si>
  <si>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</si>
  <si>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</si>
  <si>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</si>
  <si>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</si>
  <si>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</si>
  <si>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</si>
  <si>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</si>
  <si>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</si>
  <si>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</si>
  <si>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</si>
  <si>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</si>
  <si>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</si>
  <si>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</si>
  <si>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</si>
  <si>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</si>
  <si>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</si>
  <si>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</si>
  <si>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</si>
  <si>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</si>
  <si>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</si>
  <si>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</si>
  <si>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</si>
  <si>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</si>
  <si>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</si>
  <si>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</si>
  <si>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</si>
  <si>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</si>
  <si>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</si>
  <si>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</si>
  <si>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</si>
  <si>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</si>
  <si>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</si>
  <si>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</si>
  <si>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</si>
  <si>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</si>
  <si>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</si>
  <si>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</si>
  <si>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</si>
  <si>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</si>
  <si>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</si>
  <si>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</si>
  <si>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pas trouvé grand-chose !</t>
  </si>
  <si>
    <t>bonne rentrée : et !eader !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</si>
  <si>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</si>
  <si>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</si>
  <si>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</si>
  <si>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</si>
  <si>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</si>
  <si>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</si>
  <si>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</si>
  <si>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</si>
  <si>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</si>
  <si>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</si>
  <si>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</si>
  <si>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</si>
  <si>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</si>
  <si>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</si>
  <si>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</si>
  <si>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</si>
  <si>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</si>
  <si>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</si>
  <si>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</si>
  <si>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</si>
  <si>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</si>
  <si>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</si>
  <si>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</si>
  <si>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</si>
  <si>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</si>
  <si>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1 titre de plus, et avec la manière !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</si>
  <si>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</si>
  <si>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</si>
  <si>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</si>
  <si>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</si>
  <si>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</si>
  <si>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</si>
  <si>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cherbourg, c'est pas de la tarte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</si>
  <si>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</si>
  <si>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</si>
  <si>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</si>
  <si>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</si>
  <si>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</si>
  <si>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</si>
  <si>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</si>
  <si>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</si>
  <si>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</si>
  <si>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11 TITRES</t>
  </si>
  <si>
    <t>MOREL Ane Gaelle</t>
  </si>
  <si>
    <t>22  PODIUMS : hors 1 ère place</t>
  </si>
  <si>
    <t>8    3 èmes   places</t>
  </si>
  <si>
    <t>14    2 èmes   places</t>
  </si>
  <si>
    <t>202,38 / 8</t>
  </si>
  <si>
    <t>BOCE  Valentin</t>
  </si>
  <si>
    <t>GADAIS Stéphane</t>
  </si>
  <si>
    <t>triple pas !</t>
  </si>
  <si>
    <t xml:space="preserve">un trou, ça se double mais ne se </t>
  </si>
  <si>
    <t xml:space="preserve">27 ème 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</si>
  <si>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</si>
  <si>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</si>
  <si>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</si>
  <si>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</si>
  <si>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</si>
  <si>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</si>
  <si>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</si>
  <si>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</si>
  <si>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</si>
  <si>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</si>
  <si>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chpt clubs R 1 hommes J2</t>
  </si>
  <si>
    <t>1 ex aequo</t>
  </si>
  <si>
    <t>1 ex aequo J2</t>
  </si>
  <si>
    <t>BOUREL-GANNE-GRESSELIN-NIOBEY-HOUY</t>
  </si>
  <si>
    <t>DELAFOSSE F et N-GADAIS A-LECARPENTIER-LECORDIER-MERCIER</t>
  </si>
  <si>
    <t>chpt clubs R 3 hommes J2</t>
  </si>
  <si>
    <t>3 ème J2</t>
  </si>
  <si>
    <t>GADAIS S-LEVESQUE-POIROT-HORION</t>
  </si>
  <si>
    <t>LECORDIER L - MESNIER - LEMAZURIER -LEPRINCE</t>
  </si>
  <si>
    <t>joue peu mais très bien !</t>
  </si>
  <si>
    <t>le meilleur du club !</t>
  </si>
  <si>
    <t>continue sa progression !</t>
  </si>
  <si>
    <t>joue cool !</t>
  </si>
  <si>
    <t>a du manger du mars !</t>
  </si>
  <si>
    <t>pourquoi reprendre si lentement ?</t>
  </si>
  <si>
    <t>quand on a un bon fonds !</t>
  </si>
  <si>
    <t>retour à confirmer !</t>
  </si>
  <si>
    <t>2 ème J1</t>
  </si>
  <si>
    <t>1er et titres</t>
  </si>
  <si>
    <t>corpo excellence finale nationale</t>
  </si>
  <si>
    <t>Reims Tinqueux</t>
  </si>
  <si>
    <t>27 è / 32</t>
  </si>
  <si>
    <t>reims</t>
  </si>
  <si>
    <t>corpo excel</t>
  </si>
  <si>
    <t>quad corpo excell</t>
  </si>
  <si>
    <t>LECARPENTIER Denis - LEVESQUE Bernard ( avec E LESNE et G LE BAIL )</t>
  </si>
  <si>
    <t>très raide à jouer !</t>
  </si>
  <si>
    <t>Coupe Ndie district</t>
  </si>
  <si>
    <t>11 é / 20</t>
  </si>
  <si>
    <t>4 é / 20</t>
  </si>
  <si>
    <t>12 é / 20</t>
  </si>
  <si>
    <t>15 é / 20</t>
  </si>
  <si>
    <t>tinqueux</t>
  </si>
  <si>
    <t>coupe ndie</t>
  </si>
  <si>
    <t>203,5 / 6</t>
  </si>
  <si>
    <t>cpe  ndie district</t>
  </si>
  <si>
    <t>nationale</t>
  </si>
  <si>
    <t>finale</t>
  </si>
  <si>
    <t>petit coup de mou !</t>
  </si>
  <si>
    <t>joue dans sa moyenne !</t>
  </si>
  <si>
    <t>s'améliore. Continue !</t>
  </si>
  <si>
    <t>c'est quand je veux !</t>
  </si>
  <si>
    <t>progression à petits pas ! Suite !</t>
  </si>
  <si>
    <t>assure ! Le brio, c'est plus tard !</t>
  </si>
  <si>
    <t>p……de 2 quilles !</t>
  </si>
  <si>
    <t>l'attaque, c'est pour bientôt !</t>
  </si>
  <si>
    <t>très correct !</t>
  </si>
  <si>
    <t>national doublettes 80 %</t>
  </si>
  <si>
    <t>12 è demi fin</t>
  </si>
  <si>
    <t>14 è demi fin</t>
  </si>
  <si>
    <t>17 è demi fin</t>
  </si>
  <si>
    <t>overdose de mars ?</t>
  </si>
  <si>
    <t>moi, Bayeux, j'aime bien !</t>
  </si>
  <si>
    <t>serai-je devin ?</t>
  </si>
  <si>
    <t>doit se rapprocher d' Hubert !</t>
  </si>
  <si>
    <t>La régularité, c'est mieux !</t>
  </si>
  <si>
    <t>alterner pour compenser, c'est bien.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</si>
</sst>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4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  <xf numFmtId="0" fontId="3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00FF00"/>
      <color rgb="FFDAEEF3"/>
      <color rgb="FFD0A3FD"/>
      <color rgb="FFFCD5B4"/>
      <color rgb="FF66FFFF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2"/>
  <sheetViews>
    <sheetView tabSelected="1" topLeftCell="Z1" workbookViewId="0">
      <selection activeCell="AO55" sqref="AO55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40" width="9.7109375" customWidth="1"/>
    <col min="41" max="41" width="10.7109375" customWidth="1"/>
    <col min="42" max="42" width="8.5703125" customWidth="1"/>
    <col min="43" max="43" width="35.140625" customWidth="1"/>
    <col min="44" max="44" width="12.42578125" customWidth="1"/>
    <col min="45" max="45" width="2.28515625" customWidth="1"/>
    <col min="46" max="46" width="9.28515625" customWidth="1"/>
    <col min="47" max="47" width="2.42578125" customWidth="1"/>
    <col min="48" max="48" width="9.85546875" customWidth="1"/>
  </cols>
  <sheetData>
    <row r="1" spans="1:50" ht="15.75" x14ac:dyDescent="0.25">
      <c r="A1" s="56" t="s">
        <v>263</v>
      </c>
    </row>
    <row r="2" spans="1:50" x14ac:dyDescent="0.25">
      <c r="Q2" s="256"/>
      <c r="R2" s="256"/>
      <c r="S2" s="256"/>
      <c r="T2" s="256"/>
      <c r="U2" s="256"/>
      <c r="V2" s="256"/>
      <c r="W2" s="256"/>
      <c r="X2" s="256"/>
      <c r="Y2" s="256"/>
    </row>
    <row r="4" spans="1:50" x14ac:dyDescent="0.25">
      <c r="A4" s="1"/>
      <c r="B4" s="146" t="s">
        <v>0</v>
      </c>
      <c r="C4" s="2"/>
      <c r="D4" s="109" t="s">
        <v>1</v>
      </c>
      <c r="E4" s="109" t="s">
        <v>216</v>
      </c>
      <c r="F4" s="109" t="s">
        <v>216</v>
      </c>
      <c r="G4" s="164" t="s">
        <v>225</v>
      </c>
      <c r="H4" s="109" t="s">
        <v>258</v>
      </c>
      <c r="I4" s="109" t="s">
        <v>216</v>
      </c>
      <c r="J4" s="109" t="s">
        <v>1</v>
      </c>
      <c r="K4" s="164" t="s">
        <v>320</v>
      </c>
      <c r="L4" s="164" t="s">
        <v>225</v>
      </c>
      <c r="M4" s="109" t="s">
        <v>258</v>
      </c>
      <c r="N4" s="109" t="s">
        <v>333</v>
      </c>
      <c r="O4" s="109" t="s">
        <v>216</v>
      </c>
      <c r="P4" s="109" t="s">
        <v>216</v>
      </c>
      <c r="Q4" s="109" t="s">
        <v>1</v>
      </c>
      <c r="R4" s="109" t="s">
        <v>1</v>
      </c>
      <c r="S4" s="109" t="s">
        <v>216</v>
      </c>
      <c r="T4" s="164" t="s">
        <v>382</v>
      </c>
      <c r="U4" s="109" t="s">
        <v>1</v>
      </c>
      <c r="V4" s="109" t="s">
        <v>216</v>
      </c>
      <c r="W4" s="109" t="s">
        <v>1</v>
      </c>
      <c r="X4" s="109" t="s">
        <v>1</v>
      </c>
      <c r="Y4" s="164" t="s">
        <v>405</v>
      </c>
      <c r="Z4" s="109" t="s">
        <v>258</v>
      </c>
      <c r="AA4" s="109" t="s">
        <v>1</v>
      </c>
      <c r="AB4" s="109" t="s">
        <v>1</v>
      </c>
      <c r="AC4" s="109" t="s">
        <v>258</v>
      </c>
      <c r="AD4" s="164" t="s">
        <v>405</v>
      </c>
      <c r="AE4" s="109" t="s">
        <v>1</v>
      </c>
      <c r="AF4" s="109" t="s">
        <v>216</v>
      </c>
      <c r="AG4" s="109" t="s">
        <v>258</v>
      </c>
      <c r="AH4" s="109" t="s">
        <v>1</v>
      </c>
      <c r="AI4" s="109" t="s">
        <v>216</v>
      </c>
      <c r="AJ4" s="109" t="s">
        <v>216</v>
      </c>
      <c r="AK4" s="164" t="s">
        <v>405</v>
      </c>
      <c r="AL4" s="164" t="s">
        <v>501</v>
      </c>
      <c r="AM4" s="109" t="s">
        <v>1</v>
      </c>
      <c r="AN4" s="109" t="s">
        <v>1</v>
      </c>
      <c r="AO4" s="120"/>
      <c r="AP4" s="121"/>
      <c r="AR4" s="4"/>
      <c r="AT4" s="5" t="s">
        <v>416</v>
      </c>
      <c r="AV4" s="6" t="s">
        <v>2</v>
      </c>
    </row>
    <row r="5" spans="1:50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262</v>
      </c>
      <c r="I5" s="122"/>
      <c r="J5" s="122"/>
      <c r="K5" s="122"/>
      <c r="L5" s="122"/>
      <c r="M5" s="122" t="s">
        <v>262</v>
      </c>
      <c r="N5" s="122"/>
      <c r="O5" s="122"/>
      <c r="P5" s="122"/>
      <c r="Q5" s="122"/>
      <c r="R5" s="122"/>
      <c r="S5" s="122"/>
      <c r="T5" s="122" t="s">
        <v>383</v>
      </c>
      <c r="U5" s="122"/>
      <c r="V5" s="122"/>
      <c r="W5" s="122"/>
      <c r="X5" s="122"/>
      <c r="Y5" s="122"/>
      <c r="Z5" s="122" t="s">
        <v>262</v>
      </c>
      <c r="AA5" s="122"/>
      <c r="AB5" s="122"/>
      <c r="AC5" s="122" t="s">
        <v>262</v>
      </c>
      <c r="AD5" s="122"/>
      <c r="AE5" s="122"/>
      <c r="AF5" s="122"/>
      <c r="AG5" s="122" t="s">
        <v>262</v>
      </c>
      <c r="AH5" s="122"/>
      <c r="AI5" s="122"/>
      <c r="AJ5" s="122"/>
      <c r="AK5" s="122"/>
      <c r="AL5" s="122" t="s">
        <v>511</v>
      </c>
      <c r="AM5" s="122"/>
      <c r="AN5" s="122"/>
      <c r="AO5" s="267" t="s">
        <v>265</v>
      </c>
      <c r="AP5" s="268"/>
      <c r="AR5" s="8"/>
      <c r="AT5" s="9" t="s">
        <v>4</v>
      </c>
      <c r="AV5" s="10" t="s">
        <v>5</v>
      </c>
    </row>
    <row r="6" spans="1:50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2">
        <v>44521</v>
      </c>
      <c r="U6" s="242">
        <v>44521</v>
      </c>
      <c r="V6" s="242">
        <v>44521</v>
      </c>
      <c r="W6" s="242">
        <v>44521</v>
      </c>
      <c r="X6" s="242">
        <v>44527</v>
      </c>
      <c r="Y6" s="242">
        <v>44528</v>
      </c>
      <c r="Z6" s="111">
        <v>44535</v>
      </c>
      <c r="AA6" s="242">
        <v>44542</v>
      </c>
      <c r="AB6" s="242">
        <v>44570</v>
      </c>
      <c r="AC6" s="242">
        <v>44570</v>
      </c>
      <c r="AD6" s="111">
        <v>44577</v>
      </c>
      <c r="AE6" s="111">
        <v>44584</v>
      </c>
      <c r="AF6" s="111">
        <v>44584</v>
      </c>
      <c r="AG6" s="111">
        <v>44584</v>
      </c>
      <c r="AH6" s="111">
        <v>44591</v>
      </c>
      <c r="AI6" s="111">
        <v>44612</v>
      </c>
      <c r="AJ6" s="111">
        <v>44619</v>
      </c>
      <c r="AK6" s="111">
        <v>44619</v>
      </c>
      <c r="AL6" s="242">
        <v>44626</v>
      </c>
      <c r="AM6" s="242">
        <v>44626</v>
      </c>
      <c r="AN6" s="242">
        <v>44633</v>
      </c>
      <c r="AO6" s="123"/>
      <c r="AP6" s="124"/>
      <c r="AR6" s="4"/>
      <c r="AT6" s="9" t="s">
        <v>3</v>
      </c>
      <c r="AV6" s="10" t="s">
        <v>7</v>
      </c>
    </row>
    <row r="7" spans="1:50" x14ac:dyDescent="0.25">
      <c r="A7" s="141">
        <v>2020</v>
      </c>
      <c r="B7" s="147" t="s">
        <v>8</v>
      </c>
      <c r="C7" s="7"/>
      <c r="D7" s="112" t="s">
        <v>9</v>
      </c>
      <c r="E7" s="125" t="s">
        <v>217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345</v>
      </c>
      <c r="N7" s="125" t="s">
        <v>9</v>
      </c>
      <c r="O7" s="125" t="s">
        <v>337</v>
      </c>
      <c r="P7" s="112" t="s">
        <v>9</v>
      </c>
      <c r="Q7" s="112" t="s">
        <v>9</v>
      </c>
      <c r="R7" s="112" t="s">
        <v>364</v>
      </c>
      <c r="S7" s="112" t="s">
        <v>364</v>
      </c>
      <c r="T7" s="112" t="s">
        <v>384</v>
      </c>
      <c r="U7" s="112" t="s">
        <v>384</v>
      </c>
      <c r="V7" s="112" t="s">
        <v>384</v>
      </c>
      <c r="W7" s="112" t="s">
        <v>384</v>
      </c>
      <c r="X7" s="112" t="s">
        <v>419</v>
      </c>
      <c r="Y7" s="112" t="s">
        <v>406</v>
      </c>
      <c r="Z7" s="125" t="s">
        <v>427</v>
      </c>
      <c r="AA7" s="125" t="s">
        <v>9</v>
      </c>
      <c r="AB7" s="125" t="s">
        <v>406</v>
      </c>
      <c r="AC7" s="125" t="s">
        <v>406</v>
      </c>
      <c r="AD7" s="125" t="s">
        <v>476</v>
      </c>
      <c r="AE7" s="125" t="s">
        <v>406</v>
      </c>
      <c r="AF7" s="125" t="s">
        <v>406</v>
      </c>
      <c r="AG7" s="125" t="s">
        <v>406</v>
      </c>
      <c r="AH7" s="125" t="s">
        <v>9</v>
      </c>
      <c r="AI7" s="125" t="s">
        <v>9</v>
      </c>
      <c r="AJ7" s="112" t="s">
        <v>364</v>
      </c>
      <c r="AK7" s="112" t="s">
        <v>364</v>
      </c>
      <c r="AL7" s="112" t="s">
        <v>502</v>
      </c>
      <c r="AM7" s="112" t="s">
        <v>512</v>
      </c>
      <c r="AN7" s="125" t="s">
        <v>9</v>
      </c>
      <c r="AO7" s="117" t="s">
        <v>11</v>
      </c>
      <c r="AP7" s="117" t="s">
        <v>12</v>
      </c>
      <c r="AR7" s="4"/>
      <c r="AT7" s="9" t="s">
        <v>417</v>
      </c>
      <c r="AV7" s="10" t="s">
        <v>16</v>
      </c>
    </row>
    <row r="8" spans="1:50" x14ac:dyDescent="0.25">
      <c r="A8" s="141"/>
      <c r="B8" s="147" t="s">
        <v>13</v>
      </c>
      <c r="C8" s="7"/>
      <c r="D8" s="112"/>
      <c r="E8" s="112"/>
      <c r="F8" s="125" t="s">
        <v>285</v>
      </c>
      <c r="G8" s="125" t="s">
        <v>219</v>
      </c>
      <c r="H8" s="190" t="s">
        <v>293</v>
      </c>
      <c r="I8" s="125" t="s">
        <v>295</v>
      </c>
      <c r="J8" s="125" t="s">
        <v>10</v>
      </c>
      <c r="K8" s="125" t="s">
        <v>321</v>
      </c>
      <c r="L8" s="125" t="s">
        <v>321</v>
      </c>
      <c r="M8" s="125" t="s">
        <v>295</v>
      </c>
      <c r="N8" s="125"/>
      <c r="O8" s="125" t="s">
        <v>338</v>
      </c>
      <c r="P8" s="125" t="s">
        <v>10</v>
      </c>
      <c r="Q8" s="125" t="s">
        <v>10</v>
      </c>
      <c r="R8" s="125" t="s">
        <v>366</v>
      </c>
      <c r="S8" s="125" t="s">
        <v>366</v>
      </c>
      <c r="T8" s="125" t="s">
        <v>385</v>
      </c>
      <c r="U8" s="125" t="s">
        <v>295</v>
      </c>
      <c r="V8" s="125" t="s">
        <v>293</v>
      </c>
      <c r="W8" s="125" t="s">
        <v>293</v>
      </c>
      <c r="X8" s="125" t="s">
        <v>295</v>
      </c>
      <c r="Y8" s="125" t="s">
        <v>407</v>
      </c>
      <c r="Z8" s="125" t="s">
        <v>338</v>
      </c>
      <c r="AA8" s="125" t="s">
        <v>406</v>
      </c>
      <c r="AB8" s="125" t="s">
        <v>440</v>
      </c>
      <c r="AC8" s="125" t="s">
        <v>439</v>
      </c>
      <c r="AD8" s="125" t="s">
        <v>338</v>
      </c>
      <c r="AE8" s="125" t="s">
        <v>454</v>
      </c>
      <c r="AF8" s="125" t="s">
        <v>454</v>
      </c>
      <c r="AG8" s="125" t="s">
        <v>454</v>
      </c>
      <c r="AH8" s="125" t="s">
        <v>472</v>
      </c>
      <c r="AI8" s="125" t="s">
        <v>384</v>
      </c>
      <c r="AJ8" s="125" t="s">
        <v>366</v>
      </c>
      <c r="AK8" s="125" t="s">
        <v>366</v>
      </c>
      <c r="AL8" s="125" t="s">
        <v>516</v>
      </c>
      <c r="AM8" s="125" t="s">
        <v>17</v>
      </c>
      <c r="AN8" s="125" t="s">
        <v>384</v>
      </c>
      <c r="AO8" s="117" t="s">
        <v>14</v>
      </c>
      <c r="AP8" s="117" t="s">
        <v>15</v>
      </c>
      <c r="AR8" s="4"/>
      <c r="AT8" s="9"/>
      <c r="AV8" s="10" t="s">
        <v>296</v>
      </c>
    </row>
    <row r="9" spans="1:50" x14ac:dyDescent="0.25">
      <c r="A9" s="141">
        <v>2021</v>
      </c>
      <c r="B9" s="141"/>
      <c r="C9" s="7"/>
      <c r="D9" s="112"/>
      <c r="E9" s="112"/>
      <c r="F9" s="125"/>
      <c r="G9" s="125" t="s">
        <v>220</v>
      </c>
      <c r="H9" s="190" t="s">
        <v>294</v>
      </c>
      <c r="I9" s="125" t="s">
        <v>17</v>
      </c>
      <c r="J9" s="125"/>
      <c r="K9" s="125" t="s">
        <v>322</v>
      </c>
      <c r="L9" s="125" t="s">
        <v>324</v>
      </c>
      <c r="M9" s="125"/>
      <c r="N9" s="125"/>
      <c r="O9" s="125"/>
      <c r="P9" s="125" t="s">
        <v>352</v>
      </c>
      <c r="Q9" s="125"/>
      <c r="R9" s="125" t="s">
        <v>365</v>
      </c>
      <c r="S9" s="125" t="s">
        <v>367</v>
      </c>
      <c r="T9" s="125" t="s">
        <v>352</v>
      </c>
      <c r="U9" s="125" t="s">
        <v>386</v>
      </c>
      <c r="V9" s="125" t="s">
        <v>17</v>
      </c>
      <c r="W9" s="125" t="s">
        <v>17</v>
      </c>
      <c r="X9" s="125" t="s">
        <v>418</v>
      </c>
      <c r="Y9" s="125" t="s">
        <v>408</v>
      </c>
      <c r="Z9" s="125"/>
      <c r="AA9" s="125" t="s">
        <v>432</v>
      </c>
      <c r="AB9" s="125" t="s">
        <v>17</v>
      </c>
      <c r="AC9" s="125" t="s">
        <v>17</v>
      </c>
      <c r="AD9" s="125"/>
      <c r="AE9" s="125" t="s">
        <v>455</v>
      </c>
      <c r="AF9" s="125" t="s">
        <v>17</v>
      </c>
      <c r="AG9" s="125" t="s">
        <v>456</v>
      </c>
      <c r="AH9" s="125" t="s">
        <v>473</v>
      </c>
      <c r="AI9" s="125" t="s">
        <v>478</v>
      </c>
      <c r="AJ9" s="125" t="s">
        <v>365</v>
      </c>
      <c r="AK9" s="125" t="s">
        <v>367</v>
      </c>
      <c r="AL9" s="125" t="s">
        <v>515</v>
      </c>
      <c r="AM9" s="125"/>
      <c r="AN9" s="125"/>
      <c r="AO9" s="117" t="s">
        <v>18</v>
      </c>
      <c r="AP9" s="117" t="s">
        <v>19</v>
      </c>
      <c r="AQ9" s="210"/>
      <c r="AR9" s="8"/>
      <c r="AT9" s="12"/>
      <c r="AV9" s="10"/>
    </row>
    <row r="10" spans="1:50" x14ac:dyDescent="0.25">
      <c r="A10" s="13"/>
      <c r="B10" s="148" t="s">
        <v>20</v>
      </c>
      <c r="C10" s="14"/>
      <c r="D10" s="113" t="s">
        <v>21</v>
      </c>
      <c r="E10" s="113" t="s">
        <v>218</v>
      </c>
      <c r="F10" s="126" t="s">
        <v>281</v>
      </c>
      <c r="G10" s="126" t="s">
        <v>22</v>
      </c>
      <c r="H10" s="126" t="s">
        <v>22</v>
      </c>
      <c r="I10" s="126" t="s">
        <v>22</v>
      </c>
      <c r="J10" s="126" t="s">
        <v>314</v>
      </c>
      <c r="K10" s="126" t="s">
        <v>323</v>
      </c>
      <c r="L10" s="126" t="s">
        <v>317</v>
      </c>
      <c r="M10" s="126" t="s">
        <v>317</v>
      </c>
      <c r="N10" s="126" t="s">
        <v>281</v>
      </c>
      <c r="O10" s="126" t="s">
        <v>339</v>
      </c>
      <c r="P10" s="126" t="s">
        <v>348</v>
      </c>
      <c r="Q10" s="126" t="s">
        <v>348</v>
      </c>
      <c r="R10" s="126" t="s">
        <v>358</v>
      </c>
      <c r="S10" s="126" t="s">
        <v>317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424</v>
      </c>
      <c r="Z10" s="126" t="s">
        <v>339</v>
      </c>
      <c r="AA10" s="126">
        <v>1</v>
      </c>
      <c r="AB10" s="126">
        <v>1</v>
      </c>
      <c r="AC10" s="126">
        <v>1</v>
      </c>
      <c r="AD10" s="126" t="s">
        <v>339</v>
      </c>
      <c r="AE10" s="126" t="s">
        <v>339</v>
      </c>
      <c r="AF10" s="126" t="s">
        <v>339</v>
      </c>
      <c r="AG10" s="126" t="s">
        <v>339</v>
      </c>
      <c r="AH10" s="126" t="s">
        <v>471</v>
      </c>
      <c r="AI10" s="126" t="s">
        <v>348</v>
      </c>
      <c r="AJ10" s="126" t="s">
        <v>358</v>
      </c>
      <c r="AK10" s="126" t="s">
        <v>317</v>
      </c>
      <c r="AL10" s="126" t="s">
        <v>317</v>
      </c>
      <c r="AM10" s="126" t="s">
        <v>21</v>
      </c>
      <c r="AN10" s="126" t="s">
        <v>348</v>
      </c>
      <c r="AO10" s="118" t="s">
        <v>17</v>
      </c>
      <c r="AP10" s="119"/>
      <c r="AR10" s="15"/>
      <c r="AT10" s="16"/>
      <c r="AV10" s="17"/>
    </row>
    <row r="11" spans="1:50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1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>
        <v>738</v>
      </c>
      <c r="AN11" s="152"/>
      <c r="AO11" s="149">
        <f>IF(SUM(D11:AN11)=0,"",SUM(D11:AN11))</f>
        <v>3701</v>
      </c>
      <c r="AP11" s="20"/>
      <c r="AQ11" s="21"/>
      <c r="AR11" s="22" t="s">
        <v>23</v>
      </c>
      <c r="AT11" s="115"/>
      <c r="AV11" s="19"/>
    </row>
    <row r="12" spans="1:50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1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>
        <v>6</v>
      </c>
      <c r="AN12" s="152"/>
      <c r="AO12" s="149">
        <f>IF(SUM(D12:AN12)=0,"",SUM(D12:AN12))</f>
        <v>28</v>
      </c>
      <c r="AP12" s="117">
        <f>IF(COUNTA(D12:AN12)=0,"",COUNTA(D12:AN12))</f>
        <v>3</v>
      </c>
      <c r="AQ12" s="277" t="s">
        <v>517</v>
      </c>
      <c r="AR12" s="25" t="s">
        <v>25</v>
      </c>
      <c r="AT12" s="117"/>
      <c r="AV12" s="19"/>
      <c r="AW12" s="236"/>
      <c r="AX12" s="237"/>
    </row>
    <row r="13" spans="1:50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2">
        <f>+AM11/AM12</f>
        <v>123</v>
      </c>
      <c r="AN13" s="142"/>
      <c r="AO13" s="142">
        <f t="shared" ref="AO13:AO22" si="0">IF(AO11="","",AO11/AO12)</f>
        <v>132.17857142857142</v>
      </c>
      <c r="AP13" s="26"/>
      <c r="AQ13" s="165"/>
      <c r="AR13" s="137" t="s">
        <v>27</v>
      </c>
      <c r="AT13" s="142"/>
      <c r="AV13" s="145">
        <f>AO13-A13</f>
        <v>-3.1714285714285779</v>
      </c>
      <c r="AW13" s="236"/>
      <c r="AX13" s="237"/>
    </row>
    <row r="14" spans="1:50" x14ac:dyDescent="0.25">
      <c r="A14" s="171"/>
      <c r="B14" s="38" t="s">
        <v>334</v>
      </c>
      <c r="C14" s="18" t="s">
        <v>24</v>
      </c>
      <c r="D14" s="228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/>
      <c r="AB14" s="149"/>
      <c r="AC14" s="149"/>
      <c r="AD14" s="149">
        <v>837</v>
      </c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>
        <f t="shared" ref="AO14:AO15" si="1">IF(SUM(D14:AN14)=0,"",SUM(D14:AN14))</f>
        <v>2686</v>
      </c>
      <c r="AP14" s="20"/>
      <c r="AQ14" s="165"/>
      <c r="AR14" s="38" t="s">
        <v>334</v>
      </c>
      <c r="AT14" s="171"/>
      <c r="AV14" s="154"/>
      <c r="AW14" s="202"/>
      <c r="AX14" s="237"/>
    </row>
    <row r="15" spans="1:50" x14ac:dyDescent="0.25">
      <c r="A15" s="171"/>
      <c r="B15" s="138" t="s">
        <v>335</v>
      </c>
      <c r="C15" s="23" t="s">
        <v>26</v>
      </c>
      <c r="D15" s="228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/>
      <c r="AB15" s="149"/>
      <c r="AC15" s="149"/>
      <c r="AD15" s="149">
        <v>8</v>
      </c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>
        <f t="shared" si="1"/>
        <v>24</v>
      </c>
      <c r="AP15" s="117">
        <f t="shared" ref="AP15:AP22" si="2">IF(COUNTA(D15:AN15)=0,"",COUNTA(D15:AN15))</f>
        <v>3</v>
      </c>
      <c r="AQ15" s="165" t="s">
        <v>448</v>
      </c>
      <c r="AR15" s="138" t="s">
        <v>335</v>
      </c>
      <c r="AT15" s="171"/>
      <c r="AV15" s="154"/>
      <c r="AW15" s="236"/>
      <c r="AX15" s="236"/>
    </row>
    <row r="16" spans="1:50" x14ac:dyDescent="0.25">
      <c r="A16" s="142"/>
      <c r="B16" s="139" t="s">
        <v>336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/>
      <c r="AB16" s="142"/>
      <c r="AC16" s="142"/>
      <c r="AD16" s="142">
        <f>+AD14/AD15</f>
        <v>104.625</v>
      </c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>
        <f t="shared" si="0"/>
        <v>111.91666666666667</v>
      </c>
      <c r="AP16" s="26"/>
      <c r="AQ16" s="165"/>
      <c r="AR16" s="138" t="s">
        <v>336</v>
      </c>
      <c r="AT16" s="142"/>
      <c r="AV16" s="145"/>
      <c r="AW16" s="236"/>
      <c r="AX16" s="236"/>
    </row>
    <row r="17" spans="1:50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3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49">
        <v>1339</v>
      </c>
      <c r="AK17" s="154"/>
      <c r="AL17" s="154"/>
      <c r="AM17" s="154"/>
      <c r="AN17" s="154"/>
      <c r="AO17" s="149">
        <f t="shared" ref="AO17:AO18" si="3">IF(SUM(D17:AN17)=0,"",SUM(D17:AN17))</f>
        <v>2315</v>
      </c>
      <c r="AP17" s="20"/>
      <c r="AQ17" s="24"/>
      <c r="AR17" s="27" t="s">
        <v>29</v>
      </c>
      <c r="AT17" s="143"/>
      <c r="AV17" s="149"/>
      <c r="AW17" s="237"/>
      <c r="AX17" s="202"/>
    </row>
    <row r="18" spans="1:50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3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49">
        <v>7</v>
      </c>
      <c r="AK18" s="154"/>
      <c r="AL18" s="154"/>
      <c r="AM18" s="154"/>
      <c r="AN18" s="154"/>
      <c r="AO18" s="149">
        <f t="shared" si="3"/>
        <v>12</v>
      </c>
      <c r="AP18" s="117">
        <f t="shared" ref="AP18:AP22" si="4">IF(COUNTA(D18:AN18)=0,"",COUNTA(D18:AN18))</f>
        <v>2</v>
      </c>
      <c r="AQ18" s="165" t="s">
        <v>488</v>
      </c>
      <c r="AR18" s="28" t="s">
        <v>30</v>
      </c>
      <c r="AT18" s="143"/>
      <c r="AV18" s="149"/>
    </row>
    <row r="19" spans="1:50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2"/>
      <c r="I19" s="145"/>
      <c r="J19" s="145"/>
      <c r="K19" s="145"/>
      <c r="L19" s="145"/>
      <c r="M19" s="145"/>
      <c r="N19" s="145"/>
      <c r="O19" s="145"/>
      <c r="P19" s="145"/>
      <c r="Q19" s="145"/>
      <c r="R19" s="174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74">
        <f>+AJ17/AJ18</f>
        <v>191.28571428571428</v>
      </c>
      <c r="AK19" s="145"/>
      <c r="AL19" s="145"/>
      <c r="AM19" s="145"/>
      <c r="AN19" s="145"/>
      <c r="AO19" s="142">
        <f t="shared" si="0"/>
        <v>192.91666666666666</v>
      </c>
      <c r="AP19" s="26"/>
      <c r="AQ19" s="165"/>
      <c r="AR19" s="139" t="s">
        <v>31</v>
      </c>
      <c r="AT19" s="142"/>
      <c r="AV19" s="145"/>
    </row>
    <row r="20" spans="1:50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4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>
        <f t="shared" ref="AO20:AO21" si="5">IF(SUM(D20:AN20)=0,"",SUM(D20:AN20))</f>
        <v>819</v>
      </c>
      <c r="AP20" s="20"/>
      <c r="AQ20" s="29"/>
      <c r="AR20" s="30" t="s">
        <v>32</v>
      </c>
      <c r="AT20" s="143"/>
      <c r="AV20" s="149"/>
    </row>
    <row r="21" spans="1:50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4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>
        <f t="shared" si="5"/>
        <v>7</v>
      </c>
      <c r="AP21" s="117">
        <f t="shared" ref="AP21:AP22" si="6">IF(COUNTA(D21:AN21)=0,"",COUNTA(D21:AN21))</f>
        <v>1</v>
      </c>
      <c r="AQ21" s="165" t="s">
        <v>369</v>
      </c>
      <c r="AR21" s="28" t="s">
        <v>33</v>
      </c>
      <c r="AT21" s="143"/>
      <c r="AV21" s="149"/>
    </row>
    <row r="22" spans="1:50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2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>
        <f t="shared" si="0"/>
        <v>117</v>
      </c>
      <c r="AP22" s="26"/>
      <c r="AQ22" s="29"/>
      <c r="AR22" s="166" t="s">
        <v>34</v>
      </c>
      <c r="AT22" s="142"/>
      <c r="AV22" s="145"/>
    </row>
    <row r="23" spans="1:50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5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49" t="str">
        <f t="shared" ref="AO23:AO24" si="7">IF(SUM(D23:O23)=0,"",SUM(D23:O23))</f>
        <v/>
      </c>
      <c r="AP23" s="20"/>
      <c r="AQ23" s="31"/>
      <c r="AR23" s="22" t="s">
        <v>35</v>
      </c>
      <c r="AT23" s="115"/>
      <c r="AV23" s="149"/>
    </row>
    <row r="24" spans="1:50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5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49" t="str">
        <f t="shared" si="7"/>
        <v/>
      </c>
      <c r="AP24" s="117" t="str">
        <f t="shared" ref="AP24" si="8">IF(COUNTA(D24:O24)=0,"",COUNTA(D24:O24))</f>
        <v/>
      </c>
      <c r="AQ24" s="165"/>
      <c r="AR24" s="32" t="s">
        <v>36</v>
      </c>
      <c r="AS24" s="33"/>
      <c r="AT24" s="115"/>
      <c r="AV24" s="149"/>
    </row>
    <row r="25" spans="1:50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2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2" t="str">
        <f t="shared" ref="AO25" si="9">IF(AO23="","",AO23/AO24)</f>
        <v/>
      </c>
      <c r="AP25" s="26"/>
      <c r="AQ25" s="24"/>
      <c r="AR25" s="137" t="s">
        <v>37</v>
      </c>
      <c r="AS25" s="33"/>
      <c r="AT25" s="142"/>
      <c r="AU25" s="31"/>
      <c r="AV25" s="145"/>
    </row>
    <row r="26" spans="1:50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5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49" t="str">
        <f t="shared" ref="AO26:AO27" si="10">IF(SUM(D26:O26)=0,"",SUM(D26:O26))</f>
        <v/>
      </c>
      <c r="AP26" s="20"/>
      <c r="AQ26" s="24"/>
      <c r="AR26" s="34" t="s">
        <v>35</v>
      </c>
      <c r="AS26" s="33"/>
      <c r="AT26" s="115"/>
      <c r="AU26" s="35"/>
      <c r="AV26" s="149"/>
    </row>
    <row r="27" spans="1:50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5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49" t="str">
        <f t="shared" si="10"/>
        <v/>
      </c>
      <c r="AP27" s="117" t="str">
        <f t="shared" ref="AP27" si="11">IF(COUNTA(D27:O27)=0,"",COUNTA(D27:O27))</f>
        <v/>
      </c>
      <c r="AQ27" s="165"/>
      <c r="AR27" s="28" t="s">
        <v>38</v>
      </c>
      <c r="AS27" s="33"/>
      <c r="AT27" s="115"/>
      <c r="AU27" s="35"/>
      <c r="AV27" s="149"/>
    </row>
    <row r="28" spans="1:50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2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2" t="str">
        <f t="shared" ref="AO28" si="12">IF(AO26="","",AO26/AO27)</f>
        <v/>
      </c>
      <c r="AP28" s="26"/>
      <c r="AQ28" s="24"/>
      <c r="AR28" s="139" t="s">
        <v>39</v>
      </c>
      <c r="AS28" s="33"/>
      <c r="AT28" s="142"/>
      <c r="AU28" s="31"/>
      <c r="AV28" s="145"/>
    </row>
    <row r="29" spans="1:50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5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56">
        <v>1345</v>
      </c>
      <c r="AB29" s="156"/>
      <c r="AC29" s="156">
        <v>1392</v>
      </c>
      <c r="AD29" s="156"/>
      <c r="AE29" s="156">
        <v>2343</v>
      </c>
      <c r="AF29" s="156"/>
      <c r="AG29" s="156"/>
      <c r="AH29" s="156">
        <v>2415</v>
      </c>
      <c r="AI29" s="156">
        <v>2041</v>
      </c>
      <c r="AJ29" s="156"/>
      <c r="AK29" s="156"/>
      <c r="AL29" s="156"/>
      <c r="AM29" s="156">
        <v>1020</v>
      </c>
      <c r="AN29" s="156">
        <v>3093</v>
      </c>
      <c r="AO29" s="149">
        <f t="shared" ref="AO29:AO30" si="13">IF(SUM(D29:AN29)=0,"",SUM(D29:AN29))</f>
        <v>33875</v>
      </c>
      <c r="AP29" s="20"/>
      <c r="AQ29" s="21"/>
      <c r="AR29" s="37" t="s">
        <v>41</v>
      </c>
      <c r="AS29" s="31"/>
      <c r="AT29" s="115"/>
      <c r="AU29" s="31"/>
      <c r="AV29" s="149"/>
    </row>
    <row r="30" spans="1:50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5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56">
        <v>8</v>
      </c>
      <c r="AB30" s="156"/>
      <c r="AC30" s="156">
        <v>8</v>
      </c>
      <c r="AD30" s="156"/>
      <c r="AE30" s="156">
        <v>14</v>
      </c>
      <c r="AF30" s="156"/>
      <c r="AG30" s="156"/>
      <c r="AH30" s="156">
        <v>14</v>
      </c>
      <c r="AI30" s="156">
        <v>11</v>
      </c>
      <c r="AJ30" s="156"/>
      <c r="AK30" s="156"/>
      <c r="AL30" s="156"/>
      <c r="AM30" s="156">
        <v>6</v>
      </c>
      <c r="AN30" s="156">
        <v>18</v>
      </c>
      <c r="AO30" s="149">
        <f t="shared" si="13"/>
        <v>194</v>
      </c>
      <c r="AP30" s="117">
        <f t="shared" ref="AP30:AP46" si="14">IF(COUNTA(D30:AN30)=0,"",COUNTA(D30:AN30))</f>
        <v>17</v>
      </c>
      <c r="AQ30" s="209" t="s">
        <v>533</v>
      </c>
      <c r="AR30" s="32" t="s">
        <v>42</v>
      </c>
      <c r="AS30" s="31"/>
      <c r="AT30" s="115"/>
      <c r="AU30" s="31"/>
      <c r="AV30" s="149"/>
    </row>
    <row r="31" spans="1:50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7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>+AA29/AA30</f>
        <v>168.125</v>
      </c>
      <c r="AB31" s="142"/>
      <c r="AC31" s="142">
        <f>+AC29/AC30</f>
        <v>174</v>
      </c>
      <c r="AD31" s="142"/>
      <c r="AE31" s="142">
        <f>+AE29/AE30</f>
        <v>167.35714285714286</v>
      </c>
      <c r="AF31" s="142"/>
      <c r="AG31" s="142"/>
      <c r="AH31" s="142">
        <f>+AH29/AH30</f>
        <v>172.5</v>
      </c>
      <c r="AI31" s="142">
        <f>+AI29/AI30</f>
        <v>185.54545454545453</v>
      </c>
      <c r="AJ31" s="142"/>
      <c r="AK31" s="142"/>
      <c r="AL31" s="142"/>
      <c r="AM31" s="142">
        <f>+AM29/AM30</f>
        <v>170</v>
      </c>
      <c r="AN31" s="142">
        <f>+AN29/AN30</f>
        <v>171.83333333333334</v>
      </c>
      <c r="AO31" s="142">
        <f t="shared" ref="AO31:AO46" si="15">IF(AO29="","",AO29/AO30)</f>
        <v>174.61340206185568</v>
      </c>
      <c r="AP31" s="26"/>
      <c r="AQ31" s="165"/>
      <c r="AR31" s="137" t="s">
        <v>43</v>
      </c>
      <c r="AS31" s="31"/>
      <c r="AT31" s="142"/>
      <c r="AU31" s="31"/>
      <c r="AV31" s="145">
        <f>AO31-A31</f>
        <v>-4.823217656454176</v>
      </c>
    </row>
    <row r="32" spans="1:50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5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>
        <v>1338</v>
      </c>
      <c r="AK32" s="156"/>
      <c r="AL32" s="156"/>
      <c r="AM32" s="156"/>
      <c r="AN32" s="156">
        <v>3395</v>
      </c>
      <c r="AO32" s="149">
        <f t="shared" ref="AO32:AO33" si="16">IF(SUM(D32:AN32)=0,"",SUM(D32:AN32))</f>
        <v>14189</v>
      </c>
      <c r="AP32" s="20"/>
      <c r="AQ32" s="207"/>
      <c r="AR32" s="38" t="s">
        <v>44</v>
      </c>
      <c r="AS32" s="31"/>
      <c r="AT32" s="115"/>
      <c r="AU32" s="31"/>
      <c r="AV32" s="149"/>
    </row>
    <row r="33" spans="1:48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5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>
        <v>7</v>
      </c>
      <c r="AK33" s="156"/>
      <c r="AL33" s="156"/>
      <c r="AM33" s="156"/>
      <c r="AN33" s="156">
        <v>18</v>
      </c>
      <c r="AO33" s="149">
        <f t="shared" si="16"/>
        <v>77</v>
      </c>
      <c r="AP33" s="117">
        <f t="shared" ref="AP33:AP46" si="17">IF(COUNTA(D33:AN33)=0,"",COUNTA(D33:AN33))</f>
        <v>7</v>
      </c>
      <c r="AQ33" s="165" t="s">
        <v>495</v>
      </c>
      <c r="AR33" s="28" t="s">
        <v>45</v>
      </c>
      <c r="AS33" s="31"/>
      <c r="AT33" s="115"/>
      <c r="AU33" s="31"/>
      <c r="AV33" s="149"/>
    </row>
    <row r="34" spans="1:48" x14ac:dyDescent="0.25">
      <c r="A34" s="142">
        <f>A32/A33</f>
        <v>181.29545454545453</v>
      </c>
      <c r="B34" s="139" t="s">
        <v>46</v>
      </c>
      <c r="C34" s="23" t="s">
        <v>28</v>
      </c>
      <c r="D34" s="174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7"/>
      <c r="I34" s="174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74">
        <f>+AJ32/AJ33</f>
        <v>191.14285714285714</v>
      </c>
      <c r="AK34" s="142"/>
      <c r="AL34" s="142"/>
      <c r="AM34" s="142"/>
      <c r="AN34" s="142">
        <f>+AN32/AN33</f>
        <v>188.61111111111111</v>
      </c>
      <c r="AO34" s="142">
        <f t="shared" si="15"/>
        <v>184.27272727272728</v>
      </c>
      <c r="AP34" s="26"/>
      <c r="AQ34" s="165"/>
      <c r="AR34" s="139" t="s">
        <v>46</v>
      </c>
      <c r="AS34" s="31"/>
      <c r="AT34" s="142"/>
      <c r="AU34" s="31"/>
      <c r="AV34" s="145">
        <f>AO34-A34</f>
        <v>2.9772727272727479</v>
      </c>
    </row>
    <row r="35" spans="1:48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5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>
        <v>1351</v>
      </c>
      <c r="AK35" s="156"/>
      <c r="AL35" s="156"/>
      <c r="AM35" s="156"/>
      <c r="AN35" s="156"/>
      <c r="AO35" s="149">
        <f t="shared" ref="AO35:AO36" si="18">IF(SUM(D35:AN35)=0,"",SUM(D35:AN35))</f>
        <v>2810</v>
      </c>
      <c r="AP35" s="20"/>
      <c r="AQ35" s="24"/>
      <c r="AR35" s="38" t="s">
        <v>44</v>
      </c>
      <c r="AT35" s="115"/>
      <c r="AV35" s="149"/>
    </row>
    <row r="36" spans="1:48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8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56">
        <v>7</v>
      </c>
      <c r="AK36" s="117"/>
      <c r="AL36" s="117"/>
      <c r="AM36" s="117"/>
      <c r="AN36" s="117"/>
      <c r="AO36" s="149">
        <f t="shared" si="18"/>
        <v>15</v>
      </c>
      <c r="AP36" s="117">
        <f t="shared" ref="AP36:AP46" si="19">IF(COUNTA(D36:AN36)=0,"",COUNTA(D36:AN36))</f>
        <v>2</v>
      </c>
      <c r="AQ36" s="165" t="s">
        <v>494</v>
      </c>
      <c r="AR36" s="28" t="s">
        <v>47</v>
      </c>
      <c r="AT36" s="115"/>
      <c r="AV36" s="149"/>
    </row>
    <row r="37" spans="1:48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2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74">
        <f>+AJ35/AJ36</f>
        <v>193</v>
      </c>
      <c r="AK37" s="145"/>
      <c r="AL37" s="145"/>
      <c r="AM37" s="145"/>
      <c r="AN37" s="145"/>
      <c r="AO37" s="142">
        <f t="shared" si="15"/>
        <v>187.33333333333334</v>
      </c>
      <c r="AP37" s="26"/>
      <c r="AQ37" s="24"/>
      <c r="AR37" s="139" t="s">
        <v>48</v>
      </c>
      <c r="AS37" s="31"/>
      <c r="AT37" s="142"/>
      <c r="AU37" s="31"/>
      <c r="AV37" s="145"/>
    </row>
    <row r="38" spans="1:48" x14ac:dyDescent="0.25">
      <c r="A38" s="171"/>
      <c r="B38" s="38" t="s">
        <v>375</v>
      </c>
      <c r="C38" s="18" t="s">
        <v>24</v>
      </c>
      <c r="D38" s="171"/>
      <c r="E38" s="154"/>
      <c r="F38" s="154"/>
      <c r="G38" s="171"/>
      <c r="H38" s="19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49">
        <v>1013</v>
      </c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>
        <f t="shared" ref="AO38:AO39" si="20">IF(SUM(D38:AN38)=0,"",SUM(D38:AN38))</f>
        <v>1013</v>
      </c>
      <c r="AP38" s="20"/>
      <c r="AQ38" s="24"/>
      <c r="AR38" s="38" t="s">
        <v>375</v>
      </c>
      <c r="AS38" s="31"/>
      <c r="AT38" s="171"/>
      <c r="AU38" s="31"/>
      <c r="AV38" s="154"/>
    </row>
    <row r="39" spans="1:48" x14ac:dyDescent="0.25">
      <c r="A39" s="171"/>
      <c r="B39" s="28" t="s">
        <v>433</v>
      </c>
      <c r="C39" s="23" t="s">
        <v>26</v>
      </c>
      <c r="D39" s="171"/>
      <c r="E39" s="154"/>
      <c r="F39" s="154"/>
      <c r="G39" s="171"/>
      <c r="H39" s="193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49">
        <v>8</v>
      </c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>
        <f t="shared" si="20"/>
        <v>8</v>
      </c>
      <c r="AP39" s="117">
        <f t="shared" ref="AP39:AP46" si="21">IF(COUNTA(D39:AN39)=0,"",COUNTA(D39:AN39))</f>
        <v>1</v>
      </c>
      <c r="AQ39" s="165" t="s">
        <v>447</v>
      </c>
      <c r="AR39" s="28" t="s">
        <v>433</v>
      </c>
      <c r="AS39" s="31"/>
      <c r="AT39" s="171"/>
      <c r="AU39" s="31"/>
      <c r="AV39" s="154"/>
    </row>
    <row r="40" spans="1:48" x14ac:dyDescent="0.25">
      <c r="A40" s="142"/>
      <c r="B40" s="139" t="s">
        <v>376</v>
      </c>
      <c r="C40" s="23" t="s">
        <v>28</v>
      </c>
      <c r="D40" s="171"/>
      <c r="E40" s="154"/>
      <c r="F40" s="154"/>
      <c r="G40" s="142"/>
      <c r="H40" s="192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2">
        <f>+AD38/AD39</f>
        <v>126.625</v>
      </c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>
        <f t="shared" si="15"/>
        <v>126.625</v>
      </c>
      <c r="AP40" s="26"/>
      <c r="AQ40" s="24"/>
      <c r="AR40" s="139" t="s">
        <v>376</v>
      </c>
      <c r="AS40" s="31"/>
      <c r="AT40" s="142"/>
      <c r="AU40" s="31"/>
      <c r="AV40" s="145"/>
    </row>
    <row r="41" spans="1:48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5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56"/>
      <c r="AB41" s="156">
        <v>1448</v>
      </c>
      <c r="AC41" s="156"/>
      <c r="AD41" s="156"/>
      <c r="AE41" s="156"/>
      <c r="AF41" s="156"/>
      <c r="AG41" s="156"/>
      <c r="AH41" s="156"/>
      <c r="AI41" s="156"/>
      <c r="AJ41" s="156">
        <v>877</v>
      </c>
      <c r="AK41" s="156"/>
      <c r="AL41" s="156"/>
      <c r="AM41" s="156">
        <v>1039</v>
      </c>
      <c r="AN41" s="156">
        <v>3510</v>
      </c>
      <c r="AO41" s="149">
        <f t="shared" ref="AO41:AO42" si="22">IF(SUM(D41:AN41)=0,"",SUM(D41:AN41))</f>
        <v>17427</v>
      </c>
      <c r="AP41" s="20"/>
      <c r="AQ41" s="165"/>
      <c r="AR41" s="38" t="s">
        <v>49</v>
      </c>
      <c r="AT41" s="115"/>
      <c r="AV41" s="149"/>
    </row>
    <row r="42" spans="1:48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5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56"/>
      <c r="AB42" s="156">
        <v>8</v>
      </c>
      <c r="AC42" s="156"/>
      <c r="AD42" s="156"/>
      <c r="AE42" s="156"/>
      <c r="AF42" s="156"/>
      <c r="AG42" s="156"/>
      <c r="AH42" s="156"/>
      <c r="AI42" s="156"/>
      <c r="AJ42" s="156">
        <v>5</v>
      </c>
      <c r="AK42" s="156"/>
      <c r="AL42" s="156"/>
      <c r="AM42" s="156">
        <v>6</v>
      </c>
      <c r="AN42" s="156">
        <v>18</v>
      </c>
      <c r="AO42" s="149">
        <f t="shared" si="22"/>
        <v>95</v>
      </c>
      <c r="AP42" s="117">
        <f t="shared" ref="AP42:AP46" si="23">IF(COUNTA(D42:AN42)=0,"",COUNTA(D42:AN42))</f>
        <v>10</v>
      </c>
      <c r="AQ42" s="165" t="s">
        <v>520</v>
      </c>
      <c r="AR42" s="28" t="s">
        <v>50</v>
      </c>
      <c r="AT42" s="115"/>
      <c r="AV42" s="149"/>
    </row>
    <row r="43" spans="1:48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4"/>
      <c r="G43" s="155"/>
      <c r="H43" s="196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4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/>
      <c r="AB43" s="142">
        <f>+AB41/AB42</f>
        <v>181</v>
      </c>
      <c r="AC43" s="142"/>
      <c r="AD43" s="142"/>
      <c r="AE43" s="142"/>
      <c r="AF43" s="142"/>
      <c r="AG43" s="142"/>
      <c r="AH43" s="142"/>
      <c r="AI43" s="142"/>
      <c r="AJ43" s="142">
        <f>+AJ41/AJ42</f>
        <v>175.4</v>
      </c>
      <c r="AK43" s="142"/>
      <c r="AL43" s="142"/>
      <c r="AM43" s="142">
        <f>+AM41/AM42</f>
        <v>173.16666666666666</v>
      </c>
      <c r="AN43" s="174">
        <f>+AN41/AN42</f>
        <v>195</v>
      </c>
      <c r="AO43" s="142">
        <f t="shared" si="15"/>
        <v>183.44210526315788</v>
      </c>
      <c r="AP43" s="26"/>
      <c r="AQ43" s="209" t="s">
        <v>532</v>
      </c>
      <c r="AR43" s="139" t="s">
        <v>51</v>
      </c>
      <c r="AS43" s="31"/>
      <c r="AT43" s="142"/>
      <c r="AU43" s="31"/>
      <c r="AV43" s="145">
        <f>AO43-A43</f>
        <v>0.71133603238865817</v>
      </c>
    </row>
    <row r="44" spans="1:48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5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56"/>
      <c r="AB44" s="156">
        <v>1310</v>
      </c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>
        <v>960</v>
      </c>
      <c r="AN44" s="156"/>
      <c r="AO44" s="149">
        <f t="shared" ref="AO44:AO45" si="24">IF(SUM(D44:AN44)=0,"",SUM(D44:AN44))</f>
        <v>9487</v>
      </c>
      <c r="AP44" s="20"/>
      <c r="AQ44" s="165"/>
      <c r="AR44" s="37" t="s">
        <v>49</v>
      </c>
      <c r="AS44" s="31"/>
      <c r="AT44" s="115"/>
      <c r="AU44" s="31"/>
      <c r="AV44" s="149"/>
    </row>
    <row r="45" spans="1:48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5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56"/>
      <c r="AB45" s="156">
        <v>8</v>
      </c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>
        <v>6</v>
      </c>
      <c r="AN45" s="156"/>
      <c r="AO45" s="149">
        <f t="shared" si="24"/>
        <v>59</v>
      </c>
      <c r="AP45" s="117">
        <f t="shared" ref="AP45:AP46" si="25">IF(COUNTA(D45:AN45)=0,"",COUNTA(D45:AN45))</f>
        <v>7</v>
      </c>
      <c r="AQ45" s="165" t="s">
        <v>518</v>
      </c>
      <c r="AR45" s="39" t="s">
        <v>52</v>
      </c>
      <c r="AS45" s="31"/>
      <c r="AT45" s="115"/>
      <c r="AU45" s="31"/>
      <c r="AV45" s="149"/>
    </row>
    <row r="46" spans="1:48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2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/>
      <c r="AB46" s="142">
        <f>+AB44/AB45</f>
        <v>163.75</v>
      </c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>
        <f>+AM44/AM45</f>
        <v>160</v>
      </c>
      <c r="AN46" s="142"/>
      <c r="AO46" s="142">
        <f t="shared" si="15"/>
        <v>160.79661016949152</v>
      </c>
      <c r="AP46" s="26"/>
      <c r="AQ46" s="24"/>
      <c r="AR46" s="137" t="s">
        <v>53</v>
      </c>
      <c r="AS46" s="31"/>
      <c r="AT46" s="142"/>
      <c r="AU46" s="31"/>
      <c r="AV46" s="145"/>
    </row>
    <row r="47" spans="1:48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5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49" t="str">
        <f t="shared" ref="AO47:AO48" si="26">IF(SUM(D47:O47)=0,"",SUM(D47:O47))</f>
        <v/>
      </c>
      <c r="AP47" s="20"/>
      <c r="AQ47" s="24"/>
      <c r="AR47" s="37" t="s">
        <v>49</v>
      </c>
      <c r="AS47" s="31"/>
      <c r="AT47" s="115"/>
      <c r="AU47" s="31"/>
      <c r="AV47" s="149"/>
    </row>
    <row r="48" spans="1:48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5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49" t="str">
        <f t="shared" si="26"/>
        <v/>
      </c>
      <c r="AP48" s="117" t="str">
        <f t="shared" ref="AP48" si="27">IF(COUNTA(D48:O48)=0,"",COUNTA(D48:O48))</f>
        <v/>
      </c>
      <c r="AQ48" s="165"/>
      <c r="AR48" s="32" t="s">
        <v>54</v>
      </c>
      <c r="AS48" s="31"/>
      <c r="AT48" s="115"/>
      <c r="AU48" s="31"/>
      <c r="AV48" s="149"/>
    </row>
    <row r="49" spans="1:48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6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42" t="str">
        <f t="shared" ref="AO49" si="28">IF(AO47="","",AO47/AO48)</f>
        <v/>
      </c>
      <c r="AP49" s="26"/>
      <c r="AQ49" s="24"/>
      <c r="AR49" s="137" t="s">
        <v>55</v>
      </c>
      <c r="AS49" s="31"/>
      <c r="AT49" s="142"/>
      <c r="AU49" s="31"/>
      <c r="AV49" s="145"/>
    </row>
    <row r="50" spans="1:48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8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>
        <v>1115</v>
      </c>
      <c r="AL50" s="117"/>
      <c r="AM50" s="117">
        <v>1001</v>
      </c>
      <c r="AN50" s="117"/>
      <c r="AO50" s="149">
        <f t="shared" ref="AO50:AO51" si="29">IF(SUM(D50:AN50)=0,"",SUM(D50:AN50))</f>
        <v>3159</v>
      </c>
      <c r="AP50" s="20"/>
      <c r="AQ50" s="24"/>
      <c r="AR50" s="38" t="s">
        <v>49</v>
      </c>
      <c r="AS50" s="31"/>
      <c r="AT50" s="171"/>
      <c r="AU50" s="31"/>
      <c r="AV50" s="154"/>
    </row>
    <row r="51" spans="1:48" x14ac:dyDescent="0.25">
      <c r="A51" s="171"/>
      <c r="B51" s="28" t="s">
        <v>368</v>
      </c>
      <c r="C51" s="23" t="s">
        <v>26</v>
      </c>
      <c r="D51" s="117"/>
      <c r="E51" s="117"/>
      <c r="F51" s="117"/>
      <c r="G51" s="117"/>
      <c r="H51" s="198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>
        <v>7</v>
      </c>
      <c r="AL51" s="117"/>
      <c r="AM51" s="117">
        <v>6</v>
      </c>
      <c r="AN51" s="117"/>
      <c r="AO51" s="149">
        <f t="shared" si="29"/>
        <v>20</v>
      </c>
      <c r="AP51" s="117">
        <f t="shared" ref="AP51:AP79" si="30">IF(COUNTA(D51:AN51)=0,"",COUNTA(D51:AN51))</f>
        <v>3</v>
      </c>
      <c r="AQ51" s="165" t="s">
        <v>519</v>
      </c>
      <c r="AR51" s="28" t="s">
        <v>368</v>
      </c>
      <c r="AS51" s="31"/>
      <c r="AT51" s="171"/>
      <c r="AU51" s="31"/>
      <c r="AV51" s="154"/>
    </row>
    <row r="52" spans="1:48" x14ac:dyDescent="0.25">
      <c r="A52" s="142"/>
      <c r="B52" s="139" t="s">
        <v>371</v>
      </c>
      <c r="C52" s="23" t="s">
        <v>28</v>
      </c>
      <c r="D52" s="155"/>
      <c r="E52" s="155"/>
      <c r="F52" s="155"/>
      <c r="G52" s="155"/>
      <c r="H52" s="196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>
        <f>+AK50/AK51</f>
        <v>159.28571428571428</v>
      </c>
      <c r="AL52" s="142"/>
      <c r="AM52" s="142">
        <f>+AM50/AM51</f>
        <v>166.83333333333334</v>
      </c>
      <c r="AN52" s="142"/>
      <c r="AO52" s="142">
        <f t="shared" ref="AO52:AO79" si="31">IF(AO50="","",AO50/AO51)</f>
        <v>157.94999999999999</v>
      </c>
      <c r="AP52" s="26"/>
      <c r="AQ52" s="24"/>
      <c r="AR52" s="139" t="s">
        <v>371</v>
      </c>
      <c r="AS52" s="31"/>
      <c r="AT52" s="142"/>
      <c r="AU52" s="31"/>
      <c r="AV52" s="145"/>
    </row>
    <row r="53" spans="1:48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4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/>
      <c r="AB53" s="149"/>
      <c r="AC53" s="149">
        <v>1489</v>
      </c>
      <c r="AD53" s="149"/>
      <c r="AE53" s="149"/>
      <c r="AF53" s="149">
        <v>1595</v>
      </c>
      <c r="AG53" s="149"/>
      <c r="AH53" s="149"/>
      <c r="AI53" s="149"/>
      <c r="AJ53" s="149">
        <v>1319</v>
      </c>
      <c r="AK53" s="149"/>
      <c r="AL53" s="149"/>
      <c r="AM53" s="149">
        <v>1221</v>
      </c>
      <c r="AN53" s="149">
        <v>3504</v>
      </c>
      <c r="AO53" s="149">
        <f t="shared" ref="AO53:AO54" si="32">IF(SUM(D53:AN53)=0,"",SUM(D53:AN53))</f>
        <v>25216</v>
      </c>
      <c r="AP53" s="20"/>
      <c r="AQ53" s="165"/>
      <c r="AR53" s="38" t="s">
        <v>56</v>
      </c>
      <c r="AS53" s="40"/>
      <c r="AT53" s="115"/>
      <c r="AU53" s="40"/>
      <c r="AV53" s="149"/>
    </row>
    <row r="54" spans="1:48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4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/>
      <c r="AB54" s="149"/>
      <c r="AC54" s="149">
        <v>8</v>
      </c>
      <c r="AD54" s="149"/>
      <c r="AE54" s="149"/>
      <c r="AF54" s="149">
        <v>8</v>
      </c>
      <c r="AG54" s="149"/>
      <c r="AH54" s="149"/>
      <c r="AI54" s="149"/>
      <c r="AJ54" s="149">
        <v>7</v>
      </c>
      <c r="AK54" s="149"/>
      <c r="AL54" s="149"/>
      <c r="AM54" s="149">
        <v>6</v>
      </c>
      <c r="AN54" s="149">
        <v>18</v>
      </c>
      <c r="AO54" s="149">
        <f t="shared" si="32"/>
        <v>131</v>
      </c>
      <c r="AP54" s="117">
        <f t="shared" ref="AP54:AP79" si="33">IF(COUNTA(D54:AN54)=0,"",COUNTA(D54:AN54))</f>
        <v>13</v>
      </c>
      <c r="AQ54" s="209" t="s">
        <v>531</v>
      </c>
      <c r="AR54" s="28" t="s">
        <v>57</v>
      </c>
      <c r="AS54" s="40"/>
      <c r="AT54" s="115"/>
      <c r="AU54" s="40"/>
      <c r="AV54" s="149"/>
    </row>
    <row r="55" spans="1:48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2"/>
      <c r="I55" s="174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4">
        <f>+Q53/Q54</f>
        <v>213.28571428571428</v>
      </c>
      <c r="R55" s="174">
        <f>+R53/R54</f>
        <v>191</v>
      </c>
      <c r="S55" s="234"/>
      <c r="T55" s="234"/>
      <c r="U55" s="174">
        <f>+U53/U54</f>
        <v>199</v>
      </c>
      <c r="V55" s="234"/>
      <c r="W55" s="234"/>
      <c r="X55" s="234"/>
      <c r="Y55" s="142">
        <f>+Y53/Y54</f>
        <v>178.875</v>
      </c>
      <c r="Z55" s="142"/>
      <c r="AA55" s="142"/>
      <c r="AB55" s="142"/>
      <c r="AC55" s="142">
        <f>+AC53/AC54</f>
        <v>186.125</v>
      </c>
      <c r="AD55" s="142"/>
      <c r="AE55" s="142"/>
      <c r="AF55" s="174">
        <f>+AF53/AF54</f>
        <v>199.375</v>
      </c>
      <c r="AG55" s="142"/>
      <c r="AH55" s="142"/>
      <c r="AI55" s="142"/>
      <c r="AJ55" s="142">
        <f>+AJ53/AJ54</f>
        <v>188.42857142857142</v>
      </c>
      <c r="AK55" s="142"/>
      <c r="AL55" s="142"/>
      <c r="AM55" s="234">
        <f>+AM53/AM54</f>
        <v>203.5</v>
      </c>
      <c r="AN55" s="174">
        <f>+AN53/AN54</f>
        <v>194.66666666666666</v>
      </c>
      <c r="AO55" s="174">
        <f t="shared" si="31"/>
        <v>192.4885496183206</v>
      </c>
      <c r="AP55" s="26"/>
      <c r="AQ55" s="226"/>
      <c r="AR55" s="139" t="s">
        <v>58</v>
      </c>
      <c r="AS55" s="40"/>
      <c r="AT55" s="142"/>
      <c r="AU55" s="40"/>
      <c r="AV55" s="145">
        <f>AO55-A55</f>
        <v>12.360344490115466</v>
      </c>
    </row>
    <row r="56" spans="1:48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4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/>
      <c r="AB56" s="149">
        <v>1594</v>
      </c>
      <c r="AC56" s="149"/>
      <c r="AD56" s="149"/>
      <c r="AE56" s="149"/>
      <c r="AF56" s="149">
        <v>1512</v>
      </c>
      <c r="AG56" s="149"/>
      <c r="AH56" s="149"/>
      <c r="AI56" s="149"/>
      <c r="AJ56" s="149">
        <v>1369</v>
      </c>
      <c r="AK56" s="149"/>
      <c r="AL56" s="149"/>
      <c r="AM56" s="149"/>
      <c r="AN56" s="149"/>
      <c r="AO56" s="149">
        <f t="shared" ref="AO56:AO57" si="34">IF(SUM(D56:AN56)=0,"",SUM(D56:AN56))</f>
        <v>13752</v>
      </c>
      <c r="AP56" s="20"/>
      <c r="AQ56" s="24"/>
      <c r="AR56" s="38" t="s">
        <v>59</v>
      </c>
      <c r="AS56" s="40"/>
      <c r="AT56" s="114"/>
      <c r="AU56" s="40"/>
      <c r="AV56" s="149"/>
    </row>
    <row r="57" spans="1:48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4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/>
      <c r="AB57" s="149">
        <v>8</v>
      </c>
      <c r="AC57" s="149"/>
      <c r="AD57" s="149"/>
      <c r="AE57" s="149"/>
      <c r="AF57" s="149">
        <v>8</v>
      </c>
      <c r="AG57" s="149"/>
      <c r="AH57" s="149"/>
      <c r="AI57" s="149"/>
      <c r="AJ57" s="149">
        <v>7</v>
      </c>
      <c r="AK57" s="149"/>
      <c r="AL57" s="149"/>
      <c r="AM57" s="149"/>
      <c r="AN57" s="149"/>
      <c r="AO57" s="149">
        <f t="shared" si="34"/>
        <v>74</v>
      </c>
      <c r="AP57" s="117">
        <f t="shared" ref="AP57:AP79" si="35">IF(COUNTA(D57:AN57)=0,"",COUNTA(D57:AN57))</f>
        <v>10</v>
      </c>
      <c r="AQ57" s="165" t="s">
        <v>489</v>
      </c>
      <c r="AR57" s="28" t="s">
        <v>60</v>
      </c>
      <c r="AS57" s="40"/>
      <c r="AT57" s="117"/>
      <c r="AU57" s="40"/>
      <c r="AV57" s="149"/>
    </row>
    <row r="58" spans="1:48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4"/>
      <c r="G58" s="174"/>
      <c r="H58" s="142">
        <f>+H56/H57</f>
        <v>173</v>
      </c>
      <c r="I58" s="145"/>
      <c r="J58" s="142"/>
      <c r="K58" s="145"/>
      <c r="L58" s="145"/>
      <c r="M58" s="174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4">
        <f>+Y56/Y57</f>
        <v>192</v>
      </c>
      <c r="Z58" s="174"/>
      <c r="AA58" s="174"/>
      <c r="AB58" s="174">
        <f>+AB56/AB57</f>
        <v>199.25</v>
      </c>
      <c r="AC58" s="174"/>
      <c r="AD58" s="174"/>
      <c r="AE58" s="174"/>
      <c r="AF58" s="142">
        <f>+AF56/AF57</f>
        <v>189</v>
      </c>
      <c r="AG58" s="174"/>
      <c r="AH58" s="174"/>
      <c r="AI58" s="174"/>
      <c r="AJ58" s="174">
        <f>+AJ56/AJ57</f>
        <v>195.57142857142858</v>
      </c>
      <c r="AK58" s="174"/>
      <c r="AL58" s="174"/>
      <c r="AM58" s="174"/>
      <c r="AN58" s="174"/>
      <c r="AO58" s="142">
        <f t="shared" si="31"/>
        <v>185.83783783783784</v>
      </c>
      <c r="AP58" s="26"/>
      <c r="AQ58" s="165"/>
      <c r="AR58" s="139" t="s">
        <v>61</v>
      </c>
      <c r="AS58" s="40"/>
      <c r="AT58" s="142"/>
      <c r="AU58" s="40"/>
      <c r="AV58" s="145">
        <f>AO58-A58</f>
        <v>0.21283783783783861</v>
      </c>
    </row>
    <row r="59" spans="1:48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4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/>
      <c r="AB59" s="149">
        <v>1119</v>
      </c>
      <c r="AC59" s="149"/>
      <c r="AD59" s="149"/>
      <c r="AE59" s="149"/>
      <c r="AF59" s="149"/>
      <c r="AG59" s="149">
        <v>1232</v>
      </c>
      <c r="AH59" s="149"/>
      <c r="AI59" s="149"/>
      <c r="AJ59" s="149"/>
      <c r="AK59" s="149">
        <v>1109</v>
      </c>
      <c r="AL59" s="149"/>
      <c r="AM59" s="149"/>
      <c r="AN59" s="149"/>
      <c r="AO59" s="149">
        <f t="shared" ref="AO59:AO60" si="36">IF(SUM(D59:AN59)=0,"",SUM(D59:AN59))</f>
        <v>6980</v>
      </c>
      <c r="AP59" s="20"/>
      <c r="AQ59" s="24"/>
      <c r="AR59" s="38" t="s">
        <v>62</v>
      </c>
      <c r="AS59" s="40"/>
      <c r="AT59" s="117"/>
      <c r="AU59" s="40"/>
      <c r="AV59" s="149"/>
    </row>
    <row r="60" spans="1:48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4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/>
      <c r="AB60" s="149">
        <v>8</v>
      </c>
      <c r="AC60" s="149"/>
      <c r="AD60" s="149"/>
      <c r="AE60" s="149"/>
      <c r="AF60" s="149"/>
      <c r="AG60" s="149">
        <v>8</v>
      </c>
      <c r="AH60" s="149"/>
      <c r="AI60" s="149"/>
      <c r="AJ60" s="149"/>
      <c r="AK60" s="149">
        <v>7</v>
      </c>
      <c r="AL60" s="149"/>
      <c r="AM60" s="149"/>
      <c r="AN60" s="149"/>
      <c r="AO60" s="149">
        <f t="shared" si="36"/>
        <v>47</v>
      </c>
      <c r="AP60" s="117">
        <f t="shared" ref="AP60:AP79" si="37">IF(COUNTA(D60:AN60)=0,"",COUNTA(D60:AN60))</f>
        <v>6</v>
      </c>
      <c r="AQ60" s="165" t="s">
        <v>490</v>
      </c>
      <c r="AR60" s="28" t="s">
        <v>63</v>
      </c>
      <c r="AS60" s="40"/>
      <c r="AT60" s="117"/>
      <c r="AU60" s="40"/>
      <c r="AV60" s="149"/>
    </row>
    <row r="61" spans="1:48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/>
      <c r="AB61" s="142">
        <f>+AB59/AB60</f>
        <v>139.875</v>
      </c>
      <c r="AC61" s="142"/>
      <c r="AD61" s="142"/>
      <c r="AE61" s="142"/>
      <c r="AF61" s="142"/>
      <c r="AG61" s="142">
        <f>+AG59/AG60</f>
        <v>154</v>
      </c>
      <c r="AH61" s="142"/>
      <c r="AI61" s="142"/>
      <c r="AJ61" s="142"/>
      <c r="AK61" s="142">
        <f>+AK59/AK60</f>
        <v>158.42857142857142</v>
      </c>
      <c r="AL61" s="142"/>
      <c r="AM61" s="142"/>
      <c r="AN61" s="142"/>
      <c r="AO61" s="142">
        <f t="shared" si="31"/>
        <v>148.51063829787233</v>
      </c>
      <c r="AP61" s="26"/>
      <c r="AQ61" s="165"/>
      <c r="AR61" s="139" t="s">
        <v>64</v>
      </c>
      <c r="AS61" s="40"/>
      <c r="AT61" s="142"/>
      <c r="AU61" s="40"/>
      <c r="AV61" s="145">
        <f>AO61-A61</f>
        <v>-8.2393617021276668</v>
      </c>
    </row>
    <row r="62" spans="1:48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4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>
        <v>1203</v>
      </c>
      <c r="AK62" s="149"/>
      <c r="AL62" s="149"/>
      <c r="AM62" s="149"/>
      <c r="AN62" s="149"/>
      <c r="AO62" s="149">
        <f t="shared" ref="AO62:AO63" si="38">IF(SUM(D62:AN62)=0,"",SUM(D62:AN62))</f>
        <v>1984</v>
      </c>
      <c r="AP62" s="20"/>
      <c r="AQ62" s="24"/>
      <c r="AR62" s="38" t="s">
        <v>65</v>
      </c>
      <c r="AS62" s="40"/>
      <c r="AT62" s="115"/>
      <c r="AU62" s="40"/>
      <c r="AV62" s="149"/>
    </row>
    <row r="63" spans="1:48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4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>
        <v>7</v>
      </c>
      <c r="AK63" s="149"/>
      <c r="AL63" s="149"/>
      <c r="AM63" s="149"/>
      <c r="AN63" s="149"/>
      <c r="AO63" s="149">
        <f t="shared" si="38"/>
        <v>12</v>
      </c>
      <c r="AP63" s="117">
        <f t="shared" ref="AP63:AP79" si="39">IF(COUNTA(D63:AN63)=0,"",COUNTA(D63:AN63))</f>
        <v>2</v>
      </c>
      <c r="AQ63" s="165" t="s">
        <v>491</v>
      </c>
      <c r="AR63" s="28" t="s">
        <v>38</v>
      </c>
      <c r="AS63" s="40"/>
      <c r="AT63" s="115"/>
      <c r="AU63" s="40"/>
      <c r="AV63" s="149"/>
    </row>
    <row r="64" spans="1:48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2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2">
        <f>+AJ62/AJ63</f>
        <v>171.85714285714286</v>
      </c>
      <c r="AK64" s="145"/>
      <c r="AL64" s="145"/>
      <c r="AM64" s="145"/>
      <c r="AN64" s="145"/>
      <c r="AO64" s="142">
        <f t="shared" si="31"/>
        <v>165.33333333333334</v>
      </c>
      <c r="AP64" s="26"/>
      <c r="AQ64" s="165"/>
      <c r="AR64" s="139" t="s">
        <v>66</v>
      </c>
      <c r="AS64" s="40"/>
      <c r="AT64" s="142"/>
      <c r="AU64" s="40"/>
      <c r="AV64" s="145"/>
    </row>
    <row r="65" spans="1:48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4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/>
      <c r="AB65" s="149">
        <v>1031</v>
      </c>
      <c r="AC65" s="149"/>
      <c r="AD65" s="149"/>
      <c r="AE65" s="149"/>
      <c r="AF65" s="149"/>
      <c r="AG65" s="149">
        <v>1015</v>
      </c>
      <c r="AH65" s="149"/>
      <c r="AI65" s="149"/>
      <c r="AJ65" s="149"/>
      <c r="AK65" s="149"/>
      <c r="AL65" s="149"/>
      <c r="AM65" s="149"/>
      <c r="AN65" s="149"/>
      <c r="AO65" s="149">
        <f t="shared" ref="AO65:AO66" si="40">IF(SUM(D65:AN65)=0,"",SUM(D65:AN65))</f>
        <v>6577</v>
      </c>
      <c r="AP65" s="20"/>
      <c r="AQ65" s="24"/>
      <c r="AR65" s="41" t="s">
        <v>67</v>
      </c>
      <c r="AS65" s="40"/>
      <c r="AT65" s="115"/>
      <c r="AU65" s="40"/>
      <c r="AV65" s="149"/>
    </row>
    <row r="66" spans="1:48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4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/>
      <c r="AB66" s="149">
        <v>8</v>
      </c>
      <c r="AC66" s="149"/>
      <c r="AD66" s="149"/>
      <c r="AE66" s="149"/>
      <c r="AF66" s="149"/>
      <c r="AG66" s="149">
        <v>8</v>
      </c>
      <c r="AH66" s="149"/>
      <c r="AI66" s="149"/>
      <c r="AJ66" s="149"/>
      <c r="AK66" s="149"/>
      <c r="AL66" s="149"/>
      <c r="AM66" s="149"/>
      <c r="AN66" s="149"/>
      <c r="AO66" s="149">
        <f t="shared" si="40"/>
        <v>46</v>
      </c>
      <c r="AP66" s="117">
        <f t="shared" ref="AP66:AP79" si="41">IF(COUNTA(D66:AN66)=0,"",COUNTA(D66:AN66))</f>
        <v>5</v>
      </c>
      <c r="AQ66" s="165" t="s">
        <v>467</v>
      </c>
      <c r="AR66" s="32" t="s">
        <v>68</v>
      </c>
      <c r="AS66" s="40"/>
      <c r="AT66" s="115"/>
      <c r="AU66" s="40"/>
      <c r="AV66" s="149"/>
    </row>
    <row r="67" spans="1:48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/>
      <c r="AB67" s="142">
        <f>+AB65/AB66</f>
        <v>128.875</v>
      </c>
      <c r="AC67" s="142"/>
      <c r="AD67" s="142"/>
      <c r="AE67" s="142"/>
      <c r="AF67" s="142"/>
      <c r="AG67" s="142">
        <f>+AG65/AG66</f>
        <v>126.875</v>
      </c>
      <c r="AH67" s="142"/>
      <c r="AI67" s="142"/>
      <c r="AJ67" s="142"/>
      <c r="AK67" s="142"/>
      <c r="AL67" s="142"/>
      <c r="AM67" s="142"/>
      <c r="AN67" s="142"/>
      <c r="AO67" s="142">
        <f t="shared" si="31"/>
        <v>142.97826086956522</v>
      </c>
      <c r="AP67" s="26"/>
      <c r="AQ67" s="165" t="s">
        <v>466</v>
      </c>
      <c r="AR67" s="137" t="s">
        <v>69</v>
      </c>
      <c r="AS67" s="40"/>
      <c r="AT67" s="142"/>
      <c r="AU67" s="40"/>
      <c r="AV67" s="145">
        <f>AO67-A67</f>
        <v>-1.1467391304347814</v>
      </c>
    </row>
    <row r="68" spans="1:48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4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v>3637</v>
      </c>
      <c r="AB68" s="149"/>
      <c r="AC68" s="149">
        <v>1379</v>
      </c>
      <c r="AD68" s="149"/>
      <c r="AE68" s="149">
        <v>1246</v>
      </c>
      <c r="AF68" s="149"/>
      <c r="AG68" s="149"/>
      <c r="AH68" s="149"/>
      <c r="AI68" s="149"/>
      <c r="AJ68" s="149">
        <v>1355</v>
      </c>
      <c r="AK68" s="149"/>
      <c r="AL68" s="149">
        <v>984</v>
      </c>
      <c r="AM68" s="149"/>
      <c r="AN68" s="149">
        <v>3354</v>
      </c>
      <c r="AO68" s="149">
        <f t="shared" ref="AO68:AO69" si="42">IF(SUM(D68:AN68)=0,"",SUM(D68:AN68))</f>
        <v>29593</v>
      </c>
      <c r="AP68" s="20"/>
      <c r="AQ68" s="24"/>
      <c r="AR68" s="36" t="s">
        <v>70</v>
      </c>
      <c r="AS68" s="40"/>
      <c r="AT68" s="115"/>
      <c r="AU68" s="40"/>
      <c r="AV68" s="149"/>
    </row>
    <row r="69" spans="1:48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4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v>19</v>
      </c>
      <c r="AB69" s="149"/>
      <c r="AC69" s="149">
        <v>8</v>
      </c>
      <c r="AD69" s="149"/>
      <c r="AE69" s="149">
        <v>8</v>
      </c>
      <c r="AF69" s="149"/>
      <c r="AG69" s="149"/>
      <c r="AH69" s="149"/>
      <c r="AI69" s="149"/>
      <c r="AJ69" s="149">
        <v>7</v>
      </c>
      <c r="AK69" s="149"/>
      <c r="AL69" s="149">
        <v>6</v>
      </c>
      <c r="AM69" s="149"/>
      <c r="AN69" s="149">
        <v>18</v>
      </c>
      <c r="AO69" s="149">
        <f t="shared" si="42"/>
        <v>162</v>
      </c>
      <c r="AP69" s="117">
        <f t="shared" ref="AP69:AP79" si="43">IF(COUNTA(D69:AN69)=0,"",COUNTA(D69:AN69))</f>
        <v>16</v>
      </c>
      <c r="AQ69" s="209" t="s">
        <v>535</v>
      </c>
      <c r="AR69" s="28" t="s">
        <v>71</v>
      </c>
      <c r="AS69" s="40"/>
      <c r="AT69" s="115"/>
      <c r="AU69" s="40"/>
      <c r="AV69" s="149"/>
    </row>
    <row r="70" spans="1:48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7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4">
        <f>+X68/X69</f>
        <v>217</v>
      </c>
      <c r="Y70" s="142">
        <f>+Y68/Y69</f>
        <v>178.375</v>
      </c>
      <c r="Z70" s="142"/>
      <c r="AA70" s="174">
        <f>+AA68/AA69</f>
        <v>191.42105263157896</v>
      </c>
      <c r="AB70" s="174"/>
      <c r="AC70" s="142">
        <f>+AC68/AC69</f>
        <v>172.375</v>
      </c>
      <c r="AD70" s="142"/>
      <c r="AE70" s="142">
        <f>+AE68/AE69</f>
        <v>155.75</v>
      </c>
      <c r="AF70" s="142"/>
      <c r="AG70" s="142"/>
      <c r="AH70" s="142"/>
      <c r="AI70" s="142"/>
      <c r="AJ70" s="174">
        <f>+AJ68/AJ69</f>
        <v>193.57142857142858</v>
      </c>
      <c r="AK70" s="142"/>
      <c r="AL70" s="142">
        <f>+AL68/AL69</f>
        <v>164</v>
      </c>
      <c r="AM70" s="142"/>
      <c r="AN70" s="142">
        <f>+AN68/AN69</f>
        <v>186.33333333333334</v>
      </c>
      <c r="AO70" s="142">
        <f t="shared" si="31"/>
        <v>182.67283950617283</v>
      </c>
      <c r="AP70" s="26"/>
      <c r="AQ70" s="209" t="s">
        <v>534</v>
      </c>
      <c r="AR70" s="139" t="s">
        <v>72</v>
      </c>
      <c r="AS70" s="40"/>
      <c r="AT70" s="142"/>
      <c r="AU70" s="40"/>
      <c r="AV70" s="145">
        <f>AO70-A70</f>
        <v>1.1497625830959066</v>
      </c>
    </row>
    <row r="71" spans="1:48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4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>
        <v>1396</v>
      </c>
      <c r="AG71" s="149"/>
      <c r="AH71" s="149"/>
      <c r="AI71" s="149"/>
      <c r="AJ71" s="149">
        <v>1108</v>
      </c>
      <c r="AK71" s="149"/>
      <c r="AL71" s="149"/>
      <c r="AM71" s="149"/>
      <c r="AN71" s="149"/>
      <c r="AO71" s="149">
        <f t="shared" ref="AO71:AO72" si="44">IF(SUM(D71:AN71)=0,"",SUM(D71:AN71))</f>
        <v>9484</v>
      </c>
      <c r="AP71" s="20"/>
      <c r="AQ71" s="24"/>
      <c r="AR71" s="38" t="s">
        <v>73</v>
      </c>
      <c r="AS71" s="40"/>
      <c r="AT71" s="115"/>
      <c r="AU71" s="40"/>
      <c r="AV71" s="149"/>
    </row>
    <row r="72" spans="1:48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4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>
        <v>8</v>
      </c>
      <c r="AG72" s="149"/>
      <c r="AH72" s="149"/>
      <c r="AI72" s="149"/>
      <c r="AJ72" s="149">
        <v>6</v>
      </c>
      <c r="AK72" s="149"/>
      <c r="AL72" s="149"/>
      <c r="AM72" s="149"/>
      <c r="AN72" s="149"/>
      <c r="AO72" s="149">
        <f t="shared" si="44"/>
        <v>52</v>
      </c>
      <c r="AP72" s="117">
        <f t="shared" ref="AP72:AP79" si="45">IF(COUNTA(D72:AN72)=0,"",COUNTA(D72:AN72))</f>
        <v>6</v>
      </c>
      <c r="AQ72" s="165" t="s">
        <v>492</v>
      </c>
      <c r="AR72" s="28" t="s">
        <v>74</v>
      </c>
      <c r="AS72" s="40"/>
      <c r="AT72" s="115"/>
      <c r="AU72" s="40"/>
      <c r="AV72" s="149"/>
    </row>
    <row r="73" spans="1:48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4">
        <f>+E71/E72</f>
        <v>191.125</v>
      </c>
      <c r="F73" s="212"/>
      <c r="G73" s="142"/>
      <c r="H73" s="197"/>
      <c r="I73" s="142">
        <f>+I71/I72</f>
        <v>172.33333333333334</v>
      </c>
      <c r="J73" s="174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2">
        <f>+AF71/AF72</f>
        <v>174.5</v>
      </c>
      <c r="AG73" s="145"/>
      <c r="AH73" s="145"/>
      <c r="AI73" s="145"/>
      <c r="AJ73" s="142">
        <f>+AJ71/AJ72</f>
        <v>184.66666666666666</v>
      </c>
      <c r="AK73" s="145"/>
      <c r="AL73" s="145"/>
      <c r="AM73" s="145"/>
      <c r="AN73" s="145"/>
      <c r="AO73" s="142">
        <f t="shared" si="31"/>
        <v>182.38461538461539</v>
      </c>
      <c r="AP73" s="26"/>
      <c r="AQ73" s="165"/>
      <c r="AR73" s="139" t="s">
        <v>75</v>
      </c>
      <c r="AS73" s="40"/>
      <c r="AT73" s="142"/>
      <c r="AU73" s="40"/>
      <c r="AV73" s="145">
        <f>AO73-A73</f>
        <v>-3.5</v>
      </c>
    </row>
    <row r="74" spans="1:48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4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>
        <v>1389</v>
      </c>
      <c r="AG74" s="149"/>
      <c r="AH74" s="149"/>
      <c r="AI74" s="149"/>
      <c r="AJ74" s="149"/>
      <c r="AK74" s="149"/>
      <c r="AL74" s="149"/>
      <c r="AM74" s="149"/>
      <c r="AN74" s="149"/>
      <c r="AO74" s="149">
        <f t="shared" ref="AO74:AO75" si="46">IF(SUM(D74:AN74)=0,"",SUM(D74:AN74))</f>
        <v>5338</v>
      </c>
      <c r="AP74" s="20"/>
      <c r="AQ74" s="21"/>
      <c r="AR74" s="41" t="s">
        <v>73</v>
      </c>
      <c r="AS74" s="40"/>
      <c r="AT74" s="143"/>
      <c r="AU74" s="40"/>
      <c r="AV74" s="149"/>
    </row>
    <row r="75" spans="1:48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4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>
        <v>8</v>
      </c>
      <c r="AG75" s="149"/>
      <c r="AH75" s="149"/>
      <c r="AI75" s="149"/>
      <c r="AJ75" s="149"/>
      <c r="AK75" s="149"/>
      <c r="AL75" s="149"/>
      <c r="AM75" s="149"/>
      <c r="AN75" s="149"/>
      <c r="AO75" s="149">
        <f t="shared" si="46"/>
        <v>32</v>
      </c>
      <c r="AP75" s="117">
        <f t="shared" ref="AP75:AP79" si="47">IF(COUNTA(D75:AN75)=0,"",COUNTA(D75:AN75))</f>
        <v>4</v>
      </c>
      <c r="AQ75" s="165" t="s">
        <v>441</v>
      </c>
      <c r="AR75" s="32" t="s">
        <v>76</v>
      </c>
      <c r="AS75" s="40"/>
      <c r="AT75" s="143"/>
      <c r="AU75" s="40"/>
      <c r="AV75" s="149"/>
    </row>
    <row r="76" spans="1:48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2">
        <f>+AF74/AF75</f>
        <v>173.625</v>
      </c>
      <c r="AG76" s="145"/>
      <c r="AH76" s="145"/>
      <c r="AI76" s="145"/>
      <c r="AJ76" s="145"/>
      <c r="AK76" s="145"/>
      <c r="AL76" s="145"/>
      <c r="AM76" s="145"/>
      <c r="AN76" s="145"/>
      <c r="AO76" s="142">
        <f t="shared" si="31"/>
        <v>166.8125</v>
      </c>
      <c r="AP76" s="26"/>
      <c r="AQ76" s="165"/>
      <c r="AR76" s="137" t="s">
        <v>77</v>
      </c>
      <c r="AS76" s="40"/>
      <c r="AT76" s="142"/>
      <c r="AU76" s="40"/>
      <c r="AV76" s="145">
        <f>AO76-A76</f>
        <v>-3.1875</v>
      </c>
    </row>
    <row r="77" spans="1:48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4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>
        <v>938</v>
      </c>
      <c r="AN77" s="149"/>
      <c r="AO77" s="149">
        <f t="shared" ref="AO77:AO78" si="48">IF(SUM(D77:AN77)=0,"",SUM(D77:AN77))</f>
        <v>7873</v>
      </c>
      <c r="AP77" s="20"/>
      <c r="AQ77" s="165"/>
      <c r="AR77" s="41" t="s">
        <v>78</v>
      </c>
      <c r="AS77" s="40"/>
      <c r="AT77" s="115"/>
      <c r="AU77" s="40"/>
      <c r="AV77" s="149"/>
    </row>
    <row r="78" spans="1:48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4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>
        <v>6</v>
      </c>
      <c r="AN78" s="149"/>
      <c r="AO78" s="149">
        <f t="shared" si="48"/>
        <v>51</v>
      </c>
      <c r="AP78" s="117">
        <f t="shared" ref="AP78:AP79" si="49">IF(COUNTA(D78:AN78)=0,"",COUNTA(D78:AN78))</f>
        <v>6</v>
      </c>
      <c r="AQ78" s="165" t="s">
        <v>521</v>
      </c>
      <c r="AR78" s="32" t="s">
        <v>79</v>
      </c>
      <c r="AS78" s="40"/>
      <c r="AT78" s="115"/>
      <c r="AU78" s="40"/>
      <c r="AV78" s="149"/>
    </row>
    <row r="79" spans="1:48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7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>
        <f>+AM77/AM78</f>
        <v>156.33333333333334</v>
      </c>
      <c r="AN79" s="142"/>
      <c r="AO79" s="142">
        <f t="shared" si="31"/>
        <v>154.37254901960785</v>
      </c>
      <c r="AP79" s="26"/>
      <c r="AQ79" s="21"/>
      <c r="AR79" s="137" t="s">
        <v>80</v>
      </c>
      <c r="AS79" s="40"/>
      <c r="AT79" s="142"/>
      <c r="AU79" s="40"/>
      <c r="AV79" s="145">
        <f>AO79-A79</f>
        <v>-4.3379772961816343</v>
      </c>
    </row>
    <row r="80" spans="1:48" x14ac:dyDescent="0.25">
      <c r="A80" s="143">
        <v>0</v>
      </c>
      <c r="B80" s="41" t="s">
        <v>249</v>
      </c>
      <c r="C80" s="18" t="s">
        <v>24</v>
      </c>
      <c r="D80" s="171"/>
      <c r="E80" s="171"/>
      <c r="F80" s="171"/>
      <c r="G80" s="154"/>
      <c r="H80" s="199"/>
      <c r="I80" s="154"/>
      <c r="J80" s="154"/>
      <c r="K80" s="154"/>
      <c r="L80" s="154"/>
      <c r="M80" s="154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49" t="str">
        <f t="shared" ref="AO80:AO81" si="50">IF(SUM(D80:O80)=0,"",SUM(D80:O80))</f>
        <v/>
      </c>
      <c r="AP80" s="20"/>
      <c r="AQ80" s="21"/>
      <c r="AR80" s="41" t="s">
        <v>249</v>
      </c>
      <c r="AS80" s="40"/>
      <c r="AT80" s="143"/>
      <c r="AU80" s="40"/>
      <c r="AV80" s="154"/>
    </row>
    <row r="81" spans="1:50" x14ac:dyDescent="0.25">
      <c r="A81" s="171"/>
      <c r="B81" s="136" t="s">
        <v>250</v>
      </c>
      <c r="C81" s="23" t="s">
        <v>26</v>
      </c>
      <c r="D81" s="171"/>
      <c r="E81" s="171"/>
      <c r="F81" s="171"/>
      <c r="G81" s="154"/>
      <c r="H81" s="199"/>
      <c r="I81" s="154"/>
      <c r="J81" s="154"/>
      <c r="K81" s="154"/>
      <c r="L81" s="154"/>
      <c r="M81" s="154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49" t="str">
        <f t="shared" si="50"/>
        <v/>
      </c>
      <c r="AP81" s="117" t="str">
        <f t="shared" ref="AP81" si="51">IF(COUNTA(D81:O81)=0,"",COUNTA(D81:O81))</f>
        <v/>
      </c>
      <c r="AQ81" s="21"/>
      <c r="AR81" s="136" t="s">
        <v>250</v>
      </c>
      <c r="AS81" s="40"/>
      <c r="AT81" s="171"/>
      <c r="AU81" s="40"/>
      <c r="AV81" s="154"/>
    </row>
    <row r="82" spans="1:50" x14ac:dyDescent="0.25">
      <c r="A82" s="142"/>
      <c r="B82" s="137" t="s">
        <v>251</v>
      </c>
      <c r="C82" s="23" t="s">
        <v>28</v>
      </c>
      <c r="D82" s="142"/>
      <c r="E82" s="142"/>
      <c r="F82" s="142"/>
      <c r="G82" s="145"/>
      <c r="H82" s="197"/>
      <c r="I82" s="145"/>
      <c r="J82" s="145"/>
      <c r="K82" s="145"/>
      <c r="L82" s="145"/>
      <c r="M82" s="145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 t="str">
        <f t="shared" ref="AO82" si="52">IF(AO80="","",AO80/AO81)</f>
        <v/>
      </c>
      <c r="AP82" s="26"/>
      <c r="AQ82" s="21"/>
      <c r="AR82" s="137" t="s">
        <v>251</v>
      </c>
      <c r="AS82" s="40"/>
      <c r="AT82" s="142"/>
      <c r="AU82" s="40"/>
      <c r="AV82" s="145"/>
    </row>
    <row r="83" spans="1:50" x14ac:dyDescent="0.25">
      <c r="A83" s="143">
        <v>0</v>
      </c>
      <c r="B83" s="38" t="s">
        <v>81</v>
      </c>
      <c r="C83" s="18" t="s">
        <v>24</v>
      </c>
      <c r="D83" s="154"/>
      <c r="E83" s="149"/>
      <c r="F83" s="149"/>
      <c r="G83" s="149"/>
      <c r="H83" s="194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 t="str">
        <f t="shared" ref="AO83:AO84" si="53">IF(SUM(D83:O83)=0,"",SUM(D83:O83))</f>
        <v/>
      </c>
      <c r="AP83" s="20"/>
      <c r="AQ83" s="29"/>
      <c r="AR83" s="38" t="s">
        <v>81</v>
      </c>
      <c r="AS83" s="40"/>
      <c r="AT83" s="143"/>
      <c r="AU83" s="40"/>
      <c r="AV83" s="149"/>
      <c r="AX83" s="201"/>
    </row>
    <row r="84" spans="1:50" x14ac:dyDescent="0.25">
      <c r="A84" s="143"/>
      <c r="B84" s="138" t="s">
        <v>82</v>
      </c>
      <c r="C84" s="23" t="s">
        <v>26</v>
      </c>
      <c r="D84" s="154"/>
      <c r="E84" s="149"/>
      <c r="F84" s="149"/>
      <c r="G84" s="149"/>
      <c r="H84" s="194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 t="str">
        <f t="shared" si="53"/>
        <v/>
      </c>
      <c r="AP84" s="117" t="str">
        <f t="shared" ref="AP84" si="54">IF(COUNTA(D84:O84)=0,"",COUNTA(D84:O84))</f>
        <v/>
      </c>
      <c r="AQ84" s="165"/>
      <c r="AR84" s="28" t="s">
        <v>82</v>
      </c>
      <c r="AS84" s="40"/>
      <c r="AT84" s="143"/>
      <c r="AU84" s="40"/>
      <c r="AV84" s="149"/>
      <c r="AX84" s="201"/>
    </row>
    <row r="85" spans="1:50" x14ac:dyDescent="0.25">
      <c r="A85" s="142"/>
      <c r="B85" s="139" t="s">
        <v>83</v>
      </c>
      <c r="C85" s="23" t="s">
        <v>28</v>
      </c>
      <c r="D85" s="145"/>
      <c r="E85" s="145"/>
      <c r="F85" s="145"/>
      <c r="G85" s="145"/>
      <c r="H85" s="192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2" t="str">
        <f t="shared" ref="AO85" si="55">IF(AO83="","",AO83/AO84)</f>
        <v/>
      </c>
      <c r="AP85" s="26"/>
      <c r="AQ85" s="24"/>
      <c r="AR85" s="139" t="s">
        <v>83</v>
      </c>
      <c r="AS85" s="40"/>
      <c r="AT85" s="142"/>
      <c r="AU85" s="40"/>
      <c r="AV85" s="145"/>
      <c r="AX85" s="202"/>
    </row>
    <row r="86" spans="1:50" x14ac:dyDescent="0.25">
      <c r="A86" s="115">
        <v>0</v>
      </c>
      <c r="B86" s="41" t="s">
        <v>84</v>
      </c>
      <c r="C86" s="18" t="s">
        <v>24</v>
      </c>
      <c r="D86" s="154"/>
      <c r="E86" s="149"/>
      <c r="F86" s="149"/>
      <c r="G86" s="149"/>
      <c r="H86" s="194"/>
      <c r="I86" s="149"/>
      <c r="J86" s="149"/>
      <c r="K86" s="149"/>
      <c r="L86" s="149">
        <v>1117</v>
      </c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>
        <v>1190</v>
      </c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/>
      <c r="AO86" s="149">
        <f t="shared" ref="AO86:AO87" si="56">IF(SUM(D86:AN86)=0,"",SUM(D86:AN86))</f>
        <v>2307</v>
      </c>
      <c r="AP86" s="20"/>
      <c r="AQ86" s="40"/>
      <c r="AR86" s="41" t="s">
        <v>84</v>
      </c>
      <c r="AS86" s="40"/>
      <c r="AT86" s="115"/>
      <c r="AU86" s="40"/>
      <c r="AV86" s="149"/>
      <c r="AX86" s="203"/>
    </row>
    <row r="87" spans="1:50" x14ac:dyDescent="0.25">
      <c r="A87" s="115"/>
      <c r="B87" s="136" t="s">
        <v>85</v>
      </c>
      <c r="C87" s="23" t="s">
        <v>26</v>
      </c>
      <c r="D87" s="154"/>
      <c r="E87" s="149"/>
      <c r="F87" s="149"/>
      <c r="G87" s="149"/>
      <c r="H87" s="194"/>
      <c r="I87" s="149"/>
      <c r="J87" s="149"/>
      <c r="K87" s="149"/>
      <c r="L87" s="149">
        <v>7</v>
      </c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>
        <v>8</v>
      </c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N87" s="149"/>
      <c r="AO87" s="149">
        <f t="shared" si="56"/>
        <v>15</v>
      </c>
      <c r="AP87" s="117">
        <f t="shared" ref="AP87:AP91" si="57">IF(COUNTA(D87:AN87)=0,"",COUNTA(D87:AN87))</f>
        <v>2</v>
      </c>
      <c r="AQ87" s="165" t="s">
        <v>414</v>
      </c>
      <c r="AR87" s="32" t="s">
        <v>85</v>
      </c>
      <c r="AS87" s="40"/>
      <c r="AT87" s="115"/>
      <c r="AU87" s="40"/>
      <c r="AV87" s="149"/>
      <c r="AX87" s="203"/>
    </row>
    <row r="88" spans="1:50" x14ac:dyDescent="0.25">
      <c r="A88" s="142"/>
      <c r="B88" s="137" t="s">
        <v>86</v>
      </c>
      <c r="C88" s="23" t="s">
        <v>28</v>
      </c>
      <c r="D88" s="145"/>
      <c r="E88" s="145"/>
      <c r="F88" s="145"/>
      <c r="G88" s="145"/>
      <c r="H88" s="192"/>
      <c r="I88" s="145"/>
      <c r="J88" s="145"/>
      <c r="K88" s="145"/>
      <c r="L88" s="142">
        <f>+L86/L87</f>
        <v>159.57142857142858</v>
      </c>
      <c r="M88" s="142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2">
        <f>+Y86/Y87</f>
        <v>148.75</v>
      </c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>
        <f t="shared" ref="AO88:AO91" si="58">IF(AO86="","",AO86/AO87)</f>
        <v>153.80000000000001</v>
      </c>
      <c r="AP88" s="26"/>
      <c r="AQ88" s="24"/>
      <c r="AR88" s="137" t="s">
        <v>86</v>
      </c>
      <c r="AS88" s="40"/>
      <c r="AT88" s="142"/>
      <c r="AU88" s="40"/>
      <c r="AV88" s="145"/>
      <c r="AX88" s="202"/>
    </row>
    <row r="89" spans="1:50" x14ac:dyDescent="0.25">
      <c r="A89" s="115">
        <v>0</v>
      </c>
      <c r="B89" s="38" t="s">
        <v>87</v>
      </c>
      <c r="C89" s="18" t="s">
        <v>24</v>
      </c>
      <c r="D89" s="154"/>
      <c r="E89" s="149"/>
      <c r="F89" s="149"/>
      <c r="G89" s="149"/>
      <c r="H89" s="194">
        <v>1244</v>
      </c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>
        <v>1148</v>
      </c>
      <c r="T89" s="149"/>
      <c r="U89" s="149"/>
      <c r="V89" s="149"/>
      <c r="W89" s="149">
        <v>1353</v>
      </c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>
        <v>1209</v>
      </c>
      <c r="AL89" s="149">
        <v>926</v>
      </c>
      <c r="AM89" s="149"/>
      <c r="AN89" s="149"/>
      <c r="AO89" s="149">
        <f t="shared" ref="AO89:AO90" si="59">IF(SUM(D89:AN89)=0,"",SUM(D89:AN89))</f>
        <v>5880</v>
      </c>
      <c r="AP89" s="20"/>
      <c r="AQ89" s="24"/>
      <c r="AR89" s="38" t="s">
        <v>87</v>
      </c>
      <c r="AS89" s="40"/>
      <c r="AT89" s="115"/>
      <c r="AU89" s="40"/>
      <c r="AV89" s="154"/>
      <c r="AX89" s="203"/>
    </row>
    <row r="90" spans="1:50" x14ac:dyDescent="0.25">
      <c r="A90" s="117"/>
      <c r="B90" s="138" t="s">
        <v>88</v>
      </c>
      <c r="C90" s="23" t="s">
        <v>26</v>
      </c>
      <c r="D90" s="154"/>
      <c r="E90" s="149"/>
      <c r="F90" s="149"/>
      <c r="G90" s="149"/>
      <c r="H90" s="194">
        <v>8</v>
      </c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>
        <v>7</v>
      </c>
      <c r="T90" s="149"/>
      <c r="U90" s="149"/>
      <c r="V90" s="149"/>
      <c r="W90" s="149">
        <v>8</v>
      </c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>
        <v>7</v>
      </c>
      <c r="AL90" s="149">
        <v>6</v>
      </c>
      <c r="AM90" s="149"/>
      <c r="AN90" s="149"/>
      <c r="AO90" s="149">
        <f t="shared" si="59"/>
        <v>36</v>
      </c>
      <c r="AP90" s="117">
        <f t="shared" ref="AP90:AP91" si="60">IF(COUNTA(D90:AN90)=0,"",COUNTA(D90:AN90))</f>
        <v>5</v>
      </c>
      <c r="AQ90" s="165" t="s">
        <v>505</v>
      </c>
      <c r="AR90" s="28" t="s">
        <v>88</v>
      </c>
      <c r="AS90" s="40"/>
      <c r="AT90" s="117"/>
      <c r="AU90" s="40"/>
      <c r="AV90" s="149"/>
      <c r="AX90" s="204"/>
    </row>
    <row r="91" spans="1:50" x14ac:dyDescent="0.25">
      <c r="A91" s="142"/>
      <c r="B91" s="139" t="s">
        <v>89</v>
      </c>
      <c r="C91" s="23" t="s">
        <v>28</v>
      </c>
      <c r="D91" s="145"/>
      <c r="E91" s="145"/>
      <c r="F91" s="145"/>
      <c r="G91" s="145"/>
      <c r="H91" s="145">
        <f t="shared" ref="H91" si="61">IF(H90=0,"",(H89/H90))</f>
        <v>155.5</v>
      </c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2">
        <f>+S89/S90</f>
        <v>164</v>
      </c>
      <c r="T91" s="142"/>
      <c r="U91" s="142"/>
      <c r="V91" s="142"/>
      <c r="W91" s="142">
        <f>+W89/W90</f>
        <v>169.125</v>
      </c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>
        <f>+AK89/AK90</f>
        <v>172.71428571428572</v>
      </c>
      <c r="AL91" s="142">
        <f>+AL89/AL90</f>
        <v>154.33333333333334</v>
      </c>
      <c r="AM91" s="142"/>
      <c r="AN91" s="142"/>
      <c r="AO91" s="142">
        <f t="shared" si="58"/>
        <v>163.33333333333334</v>
      </c>
      <c r="AP91" s="26"/>
      <c r="AQ91" s="24"/>
      <c r="AR91" s="139" t="s">
        <v>89</v>
      </c>
      <c r="AS91" s="40"/>
      <c r="AT91" s="142"/>
      <c r="AU91" s="40"/>
      <c r="AV91" s="145"/>
      <c r="AX91" s="202"/>
    </row>
    <row r="92" spans="1:50" x14ac:dyDescent="0.25">
      <c r="A92" s="117">
        <v>1404</v>
      </c>
      <c r="B92" s="41" t="s">
        <v>90</v>
      </c>
      <c r="C92" s="18" t="s">
        <v>24</v>
      </c>
      <c r="D92" s="143"/>
      <c r="E92" s="149"/>
      <c r="F92" s="149"/>
      <c r="G92" s="149"/>
      <c r="H92" s="194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/>
      <c r="AJ92" s="149"/>
      <c r="AK92" s="149"/>
      <c r="AL92" s="149"/>
      <c r="AM92" s="149"/>
      <c r="AN92" s="149"/>
      <c r="AO92" s="149" t="str">
        <f t="shared" ref="AO92:AO93" si="62">IF(SUM(D92:O92)=0,"",SUM(D92:O92))</f>
        <v/>
      </c>
      <c r="AP92" s="20"/>
      <c r="AQ92" s="165"/>
      <c r="AR92" s="41" t="s">
        <v>90</v>
      </c>
      <c r="AS92" s="40"/>
      <c r="AT92" s="117"/>
      <c r="AU92" s="40"/>
      <c r="AV92" s="149"/>
      <c r="AX92" s="204"/>
    </row>
    <row r="93" spans="1:50" x14ac:dyDescent="0.25">
      <c r="A93" s="117">
        <v>9</v>
      </c>
      <c r="B93" s="136" t="s">
        <v>91</v>
      </c>
      <c r="C93" s="23" t="s">
        <v>26</v>
      </c>
      <c r="D93" s="149"/>
      <c r="E93" s="149"/>
      <c r="F93" s="149"/>
      <c r="G93" s="149"/>
      <c r="H93" s="194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9"/>
      <c r="AM93" s="149"/>
      <c r="AN93" s="149"/>
      <c r="AO93" s="149" t="str">
        <f t="shared" si="62"/>
        <v/>
      </c>
      <c r="AP93" s="117" t="str">
        <f t="shared" ref="AP93" si="63">IF(COUNTA(D93:O93)=0,"",COUNTA(D93:O93))</f>
        <v/>
      </c>
      <c r="AQ93" s="165"/>
      <c r="AR93" s="32" t="s">
        <v>91</v>
      </c>
      <c r="AS93" s="40"/>
      <c r="AT93" s="117"/>
      <c r="AU93" s="40"/>
      <c r="AV93" s="149"/>
      <c r="AX93" s="204"/>
    </row>
    <row r="94" spans="1:50" x14ac:dyDescent="0.25">
      <c r="A94" s="142">
        <f>A92/A93</f>
        <v>156</v>
      </c>
      <c r="B94" s="137" t="s">
        <v>92</v>
      </c>
      <c r="C94" s="23" t="s">
        <v>28</v>
      </c>
      <c r="D94" s="145"/>
      <c r="E94" s="145"/>
      <c r="F94" s="142"/>
      <c r="G94" s="145"/>
      <c r="H94" s="192"/>
      <c r="I94" s="145"/>
      <c r="J94" s="145"/>
      <c r="K94" s="145"/>
      <c r="L94" s="142"/>
      <c r="M94" s="142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  <c r="AM94" s="145"/>
      <c r="AN94" s="145"/>
      <c r="AO94" s="142" t="str">
        <f t="shared" ref="AO94" si="64">IF(AO92="","",AO92/AO93)</f>
        <v/>
      </c>
      <c r="AP94" s="26"/>
      <c r="AQ94" s="24"/>
      <c r="AR94" s="137" t="s">
        <v>92</v>
      </c>
      <c r="AS94" s="40"/>
      <c r="AT94" s="142"/>
      <c r="AU94" s="40"/>
      <c r="AV94" s="145"/>
      <c r="AX94" s="202"/>
    </row>
    <row r="95" spans="1:50" x14ac:dyDescent="0.25">
      <c r="A95" s="143">
        <v>3070</v>
      </c>
      <c r="B95" s="38" t="s">
        <v>93</v>
      </c>
      <c r="C95" s="18" t="s">
        <v>24</v>
      </c>
      <c r="D95" s="149"/>
      <c r="E95" s="149"/>
      <c r="F95" s="149"/>
      <c r="G95" s="149"/>
      <c r="H95" s="194"/>
      <c r="I95" s="149"/>
      <c r="J95" s="149"/>
      <c r="K95" s="149"/>
      <c r="L95" s="149"/>
      <c r="M95" s="149"/>
      <c r="N95" s="149"/>
      <c r="O95" s="149"/>
      <c r="P95" s="149"/>
      <c r="Q95" s="149"/>
      <c r="R95" s="149">
        <v>1302</v>
      </c>
      <c r="S95" s="149"/>
      <c r="T95" s="149"/>
      <c r="U95" s="149"/>
      <c r="V95" s="149"/>
      <c r="W95" s="149"/>
      <c r="X95" s="149"/>
      <c r="Y95" s="149">
        <v>1494</v>
      </c>
      <c r="Z95" s="149"/>
      <c r="AA95" s="149">
        <v>3734</v>
      </c>
      <c r="AB95" s="149"/>
      <c r="AC95" s="149"/>
      <c r="AD95" s="149"/>
      <c r="AE95" s="149">
        <v>2616</v>
      </c>
      <c r="AF95" s="149"/>
      <c r="AG95" s="149"/>
      <c r="AH95" s="149"/>
      <c r="AI95" s="149"/>
      <c r="AJ95" s="149">
        <v>563</v>
      </c>
      <c r="AK95" s="149"/>
      <c r="AL95" s="149"/>
      <c r="AM95" s="149">
        <v>1154</v>
      </c>
      <c r="AN95" s="149"/>
      <c r="AO95" s="149">
        <f t="shared" ref="AO95:AO96" si="65">IF(SUM(D95:AN95)=0,"",SUM(D95:AN95))</f>
        <v>10863</v>
      </c>
      <c r="AP95" s="20"/>
      <c r="AQ95" s="21"/>
      <c r="AR95" s="38" t="s">
        <v>93</v>
      </c>
      <c r="AS95" s="40"/>
      <c r="AT95" s="143"/>
      <c r="AU95" s="40"/>
      <c r="AV95" s="149"/>
      <c r="AX95" s="201"/>
    </row>
    <row r="96" spans="1:50" x14ac:dyDescent="0.25">
      <c r="A96" s="143">
        <v>15</v>
      </c>
      <c r="B96" s="138" t="s">
        <v>94</v>
      </c>
      <c r="C96" s="23" t="s">
        <v>26</v>
      </c>
      <c r="D96" s="149"/>
      <c r="E96" s="149"/>
      <c r="F96" s="149"/>
      <c r="G96" s="149"/>
      <c r="H96" s="194"/>
      <c r="I96" s="149"/>
      <c r="J96" s="149"/>
      <c r="K96" s="149"/>
      <c r="L96" s="149"/>
      <c r="M96" s="149"/>
      <c r="N96" s="149"/>
      <c r="O96" s="149"/>
      <c r="P96" s="149"/>
      <c r="Q96" s="149"/>
      <c r="R96" s="149">
        <v>7</v>
      </c>
      <c r="S96" s="149"/>
      <c r="T96" s="149"/>
      <c r="U96" s="149"/>
      <c r="V96" s="149"/>
      <c r="W96" s="149"/>
      <c r="X96" s="149"/>
      <c r="Y96" s="149">
        <v>8</v>
      </c>
      <c r="Z96" s="149"/>
      <c r="AA96" s="149">
        <v>19</v>
      </c>
      <c r="AB96" s="149"/>
      <c r="AC96" s="149"/>
      <c r="AD96" s="149"/>
      <c r="AE96" s="149">
        <v>14</v>
      </c>
      <c r="AF96" s="149"/>
      <c r="AG96" s="149"/>
      <c r="AH96" s="149"/>
      <c r="AI96" s="149"/>
      <c r="AJ96" s="149">
        <v>3</v>
      </c>
      <c r="AK96" s="149"/>
      <c r="AL96" s="149"/>
      <c r="AM96" s="149">
        <v>6</v>
      </c>
      <c r="AN96" s="149"/>
      <c r="AO96" s="149">
        <f t="shared" si="65"/>
        <v>57</v>
      </c>
      <c r="AP96" s="117">
        <f t="shared" ref="AP96:AP115" si="66">IF(COUNTA(D96:AN96)=0,"",COUNTA(D96:AN96))</f>
        <v>6</v>
      </c>
      <c r="AQ96" s="165" t="s">
        <v>525</v>
      </c>
      <c r="AR96" s="28" t="s">
        <v>94</v>
      </c>
      <c r="AS96" s="40"/>
      <c r="AT96" s="143"/>
      <c r="AU96" s="40"/>
      <c r="AV96" s="149"/>
      <c r="AX96" s="201"/>
    </row>
    <row r="97" spans="1:50" x14ac:dyDescent="0.25">
      <c r="A97" s="213">
        <f>A95/A96</f>
        <v>204.66666666666666</v>
      </c>
      <c r="B97" s="139" t="s">
        <v>95</v>
      </c>
      <c r="C97" s="23" t="s">
        <v>28</v>
      </c>
      <c r="D97" s="212"/>
      <c r="E97" s="174"/>
      <c r="F97" s="142"/>
      <c r="G97" s="145"/>
      <c r="H97" s="192"/>
      <c r="I97" s="142"/>
      <c r="J97" s="142"/>
      <c r="K97" s="142"/>
      <c r="L97" s="174"/>
      <c r="M97" s="174"/>
      <c r="N97" s="142"/>
      <c r="O97" s="142"/>
      <c r="P97" s="142"/>
      <c r="Q97" s="142"/>
      <c r="R97" s="142">
        <f>+R95/R96</f>
        <v>186</v>
      </c>
      <c r="S97" s="142"/>
      <c r="T97" s="142"/>
      <c r="U97" s="142"/>
      <c r="V97" s="142"/>
      <c r="W97" s="142"/>
      <c r="X97" s="142"/>
      <c r="Y97" s="142">
        <f>+Y95/Y96</f>
        <v>186.75</v>
      </c>
      <c r="Z97" s="142"/>
      <c r="AA97" s="174">
        <f>+AA95/AA96</f>
        <v>196.52631578947367</v>
      </c>
      <c r="AB97" s="174"/>
      <c r="AC97" s="174"/>
      <c r="AD97" s="174"/>
      <c r="AE97" s="142">
        <f>+AE95/AE96</f>
        <v>186.85714285714286</v>
      </c>
      <c r="AF97" s="174"/>
      <c r="AG97" s="174"/>
      <c r="AH97" s="174"/>
      <c r="AI97" s="174"/>
      <c r="AJ97" s="142">
        <f>+AJ95/AJ96</f>
        <v>187.66666666666666</v>
      </c>
      <c r="AK97" s="174"/>
      <c r="AL97" s="174"/>
      <c r="AM97" s="174">
        <f>+AM95/AM96</f>
        <v>192.33333333333334</v>
      </c>
      <c r="AN97" s="174"/>
      <c r="AO97" s="174">
        <f t="shared" ref="AO97:AO115" si="67">IF(AO95="","",AO95/AO96)</f>
        <v>190.57894736842104</v>
      </c>
      <c r="AP97" s="26"/>
      <c r="AQ97" s="181"/>
      <c r="AR97" s="139" t="s">
        <v>95</v>
      </c>
      <c r="AS97" s="40"/>
      <c r="AT97" s="142"/>
      <c r="AU97" s="40"/>
      <c r="AV97" s="145"/>
      <c r="AX97" s="202"/>
    </row>
    <row r="98" spans="1:50" x14ac:dyDescent="0.25">
      <c r="A98" s="115">
        <v>1397</v>
      </c>
      <c r="B98" s="41" t="s">
        <v>93</v>
      </c>
      <c r="C98" s="18" t="s">
        <v>24</v>
      </c>
      <c r="D98" s="149"/>
      <c r="E98" s="149"/>
      <c r="F98" s="149"/>
      <c r="G98" s="149"/>
      <c r="H98" s="194"/>
      <c r="I98" s="149"/>
      <c r="J98" s="149"/>
      <c r="K98" s="149">
        <v>1930</v>
      </c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>
        <v>1441</v>
      </c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>
        <v>1053</v>
      </c>
      <c r="AN98" s="149"/>
      <c r="AO98" s="149">
        <f t="shared" ref="AO98:AO99" si="68">IF(SUM(D98:AN98)=0,"",SUM(D98:AN98))</f>
        <v>4424</v>
      </c>
      <c r="AP98" s="20"/>
      <c r="AQ98" s="165"/>
      <c r="AR98" s="41" t="s">
        <v>93</v>
      </c>
      <c r="AS98" s="40"/>
      <c r="AT98" s="115"/>
      <c r="AU98" s="40"/>
      <c r="AV98" s="149"/>
      <c r="AX98" s="203"/>
    </row>
    <row r="99" spans="1:50" x14ac:dyDescent="0.25">
      <c r="A99" s="115">
        <v>8</v>
      </c>
      <c r="B99" s="136" t="s">
        <v>96</v>
      </c>
      <c r="C99" s="23" t="s">
        <v>26</v>
      </c>
      <c r="D99" s="149"/>
      <c r="E99" s="149"/>
      <c r="F99" s="149"/>
      <c r="G99" s="149"/>
      <c r="H99" s="194"/>
      <c r="I99" s="149"/>
      <c r="J99" s="149"/>
      <c r="K99" s="149">
        <v>11</v>
      </c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>
        <v>8</v>
      </c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>
        <v>6</v>
      </c>
      <c r="AN99" s="149"/>
      <c r="AO99" s="149">
        <f t="shared" si="68"/>
        <v>25</v>
      </c>
      <c r="AP99" s="117">
        <f t="shared" ref="AP99:AP115" si="69">IF(COUNTA(D99:AN99)=0,"",COUNTA(D99:AN99))</f>
        <v>3</v>
      </c>
      <c r="AQ99" s="165" t="s">
        <v>522</v>
      </c>
      <c r="AR99" s="32" t="s">
        <v>96</v>
      </c>
      <c r="AS99" s="40"/>
      <c r="AT99" s="115"/>
      <c r="AU99" s="40"/>
      <c r="AV99" s="149"/>
      <c r="AX99" s="203"/>
    </row>
    <row r="100" spans="1:50" x14ac:dyDescent="0.25">
      <c r="A100" s="142">
        <f>A98/A99</f>
        <v>174.625</v>
      </c>
      <c r="B100" s="137" t="s">
        <v>97</v>
      </c>
      <c r="C100" s="23" t="s">
        <v>28</v>
      </c>
      <c r="D100" s="142"/>
      <c r="E100" s="142"/>
      <c r="F100" s="142"/>
      <c r="G100" s="145"/>
      <c r="H100" s="192"/>
      <c r="I100" s="145"/>
      <c r="J100" s="142"/>
      <c r="K100" s="145">
        <f t="shared" ref="K100" si="70">IF(K99=0,"",(K98/K99))</f>
        <v>175.45454545454547</v>
      </c>
      <c r="L100" s="142"/>
      <c r="M100" s="142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2">
        <f>+Y98/Y99</f>
        <v>180.125</v>
      </c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>
        <f>+AM98/AM99</f>
        <v>175.5</v>
      </c>
      <c r="AN100" s="142"/>
      <c r="AO100" s="142">
        <f t="shared" si="67"/>
        <v>176.96</v>
      </c>
      <c r="AP100" s="26"/>
      <c r="AQ100" s="165"/>
      <c r="AR100" s="137" t="s">
        <v>97</v>
      </c>
      <c r="AS100" s="40"/>
      <c r="AT100" s="142"/>
      <c r="AU100" s="40"/>
      <c r="AV100" s="145"/>
      <c r="AX100" s="202"/>
    </row>
    <row r="101" spans="1:50" x14ac:dyDescent="0.25">
      <c r="A101" s="115">
        <v>0</v>
      </c>
      <c r="B101" s="41" t="s">
        <v>98</v>
      </c>
      <c r="C101" s="18" t="s">
        <v>24</v>
      </c>
      <c r="D101" s="154"/>
      <c r="E101" s="149"/>
      <c r="F101" s="149"/>
      <c r="G101" s="149"/>
      <c r="H101" s="194"/>
      <c r="I101" s="149"/>
      <c r="J101" s="149"/>
      <c r="K101" s="149"/>
      <c r="L101" s="149">
        <v>1136</v>
      </c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49"/>
      <c r="AO101" s="149">
        <f t="shared" ref="AO101:AO102" si="71">IF(SUM(D101:AN101)=0,"",SUM(D101:AN101))</f>
        <v>1136</v>
      </c>
      <c r="AP101" s="20"/>
      <c r="AQ101" s="24"/>
      <c r="AR101" s="41" t="s">
        <v>98</v>
      </c>
      <c r="AS101" s="40"/>
      <c r="AT101" s="115"/>
      <c r="AU101" s="40"/>
      <c r="AV101" s="149"/>
      <c r="AX101" s="203"/>
    </row>
    <row r="102" spans="1:50" x14ac:dyDescent="0.25">
      <c r="A102" s="115"/>
      <c r="B102" s="136" t="s">
        <v>99</v>
      </c>
      <c r="C102" s="23" t="s">
        <v>26</v>
      </c>
      <c r="D102" s="154"/>
      <c r="E102" s="149"/>
      <c r="F102" s="149"/>
      <c r="G102" s="149"/>
      <c r="H102" s="194"/>
      <c r="I102" s="149"/>
      <c r="J102" s="149"/>
      <c r="K102" s="149"/>
      <c r="L102" s="149">
        <v>7</v>
      </c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49"/>
      <c r="AO102" s="149">
        <f t="shared" si="71"/>
        <v>7</v>
      </c>
      <c r="AP102" s="117">
        <f t="shared" ref="AP102:AP115" si="72">IF(COUNTA(D102:AN102)=0,"",COUNTA(D102:AN102))</f>
        <v>1</v>
      </c>
      <c r="AQ102" s="165" t="s">
        <v>415</v>
      </c>
      <c r="AR102" s="32" t="s">
        <v>99</v>
      </c>
      <c r="AS102" s="40"/>
      <c r="AT102" s="115"/>
      <c r="AU102" s="40"/>
      <c r="AV102" s="149"/>
      <c r="AX102" s="203"/>
    </row>
    <row r="103" spans="1:50" x14ac:dyDescent="0.25">
      <c r="A103" s="142"/>
      <c r="B103" s="137" t="s">
        <v>100</v>
      </c>
      <c r="C103" s="23" t="s">
        <v>28</v>
      </c>
      <c r="D103" s="145"/>
      <c r="E103" s="142"/>
      <c r="F103" s="142"/>
      <c r="G103" s="145"/>
      <c r="H103" s="192"/>
      <c r="I103" s="145"/>
      <c r="J103" s="145"/>
      <c r="K103" s="142"/>
      <c r="L103" s="142">
        <f>+L101/L102</f>
        <v>162.28571428571428</v>
      </c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  <c r="AM103" s="142"/>
      <c r="AN103" s="142"/>
      <c r="AO103" s="142">
        <f t="shared" si="67"/>
        <v>162.28571428571428</v>
      </c>
      <c r="AP103" s="26"/>
      <c r="AQ103" s="24"/>
      <c r="AR103" s="137" t="s">
        <v>100</v>
      </c>
      <c r="AS103" s="40"/>
      <c r="AT103" s="142"/>
      <c r="AU103" s="40"/>
      <c r="AV103" s="145"/>
      <c r="AX103" s="202"/>
    </row>
    <row r="104" spans="1:50" x14ac:dyDescent="0.25">
      <c r="A104" s="143">
        <v>10559</v>
      </c>
      <c r="B104" s="41" t="s">
        <v>243</v>
      </c>
      <c r="C104" s="18" t="s">
        <v>24</v>
      </c>
      <c r="D104" s="154"/>
      <c r="E104" s="143"/>
      <c r="F104" s="143"/>
      <c r="G104" s="143">
        <v>2316</v>
      </c>
      <c r="H104" s="200"/>
      <c r="I104" s="143"/>
      <c r="J104" s="143">
        <v>3384</v>
      </c>
      <c r="K104" s="143">
        <v>2052</v>
      </c>
      <c r="L104" s="143"/>
      <c r="M104" s="143"/>
      <c r="N104" s="143"/>
      <c r="O104" s="143"/>
      <c r="P104" s="143"/>
      <c r="Q104" s="143"/>
      <c r="R104" s="143"/>
      <c r="S104" s="143"/>
      <c r="T104" s="143">
        <v>2170</v>
      </c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>
        <v>2388</v>
      </c>
      <c r="AF104" s="143"/>
      <c r="AG104" s="143"/>
      <c r="AH104" s="143"/>
      <c r="AI104" s="143"/>
      <c r="AJ104" s="143"/>
      <c r="AK104" s="143"/>
      <c r="AL104" s="143"/>
      <c r="AM104" s="143">
        <v>1198</v>
      </c>
      <c r="AN104" s="143"/>
      <c r="AO104" s="149">
        <f t="shared" ref="AO104:AO105" si="73">IF(SUM(D104:AN104)=0,"",SUM(D104:AN104))</f>
        <v>13508</v>
      </c>
      <c r="AP104" s="20"/>
      <c r="AQ104" s="24"/>
      <c r="AR104" s="41" t="s">
        <v>243</v>
      </c>
      <c r="AS104" s="40"/>
      <c r="AT104" s="143"/>
      <c r="AU104" s="40"/>
      <c r="AV104" s="154"/>
    </row>
    <row r="105" spans="1:50" x14ac:dyDescent="0.25">
      <c r="A105" s="143">
        <v>59</v>
      </c>
      <c r="B105" s="136" t="s">
        <v>244</v>
      </c>
      <c r="C105" s="23" t="s">
        <v>26</v>
      </c>
      <c r="D105" s="154"/>
      <c r="E105" s="143"/>
      <c r="F105" s="143"/>
      <c r="G105" s="143">
        <v>14</v>
      </c>
      <c r="H105" s="200"/>
      <c r="I105" s="143"/>
      <c r="J105" s="143">
        <v>18</v>
      </c>
      <c r="K105" s="143">
        <v>11</v>
      </c>
      <c r="L105" s="143"/>
      <c r="M105" s="143"/>
      <c r="N105" s="143"/>
      <c r="O105" s="143"/>
      <c r="P105" s="143"/>
      <c r="Q105" s="143"/>
      <c r="R105" s="143"/>
      <c r="S105" s="143"/>
      <c r="T105" s="143">
        <v>12</v>
      </c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>
        <v>14</v>
      </c>
      <c r="AF105" s="143"/>
      <c r="AG105" s="143"/>
      <c r="AH105" s="143"/>
      <c r="AI105" s="143"/>
      <c r="AJ105" s="143"/>
      <c r="AK105" s="143"/>
      <c r="AL105" s="143"/>
      <c r="AM105" s="143">
        <v>6</v>
      </c>
      <c r="AN105" s="143"/>
      <c r="AO105" s="149">
        <f t="shared" si="73"/>
        <v>75</v>
      </c>
      <c r="AP105" s="117">
        <f t="shared" ref="AP105:AP115" si="74">IF(COUNTA(D105:AN105)=0,"",COUNTA(D105:AN105))</f>
        <v>6</v>
      </c>
      <c r="AQ105" s="165" t="s">
        <v>523</v>
      </c>
      <c r="AR105" s="136" t="s">
        <v>244</v>
      </c>
      <c r="AS105" s="40"/>
      <c r="AT105" s="143"/>
      <c r="AU105" s="40"/>
      <c r="AV105" s="154"/>
    </row>
    <row r="106" spans="1:50" x14ac:dyDescent="0.25">
      <c r="A106" s="142">
        <f>A104/A105</f>
        <v>178.96610169491527</v>
      </c>
      <c r="B106" s="187" t="s">
        <v>248</v>
      </c>
      <c r="C106" s="23" t="s">
        <v>28</v>
      </c>
      <c r="D106" s="145"/>
      <c r="E106" s="174"/>
      <c r="F106" s="142"/>
      <c r="G106" s="145">
        <f t="shared" ref="G106" si="75">IF(G105=0,"",(G104/G105))</f>
        <v>165.42857142857142</v>
      </c>
      <c r="H106" s="192"/>
      <c r="I106" s="142"/>
      <c r="J106" s="145">
        <f t="shared" ref="J106:K106" si="76">IF(J105=0,"",(J104/J105))</f>
        <v>188</v>
      </c>
      <c r="K106" s="145">
        <f t="shared" si="76"/>
        <v>186.54545454545453</v>
      </c>
      <c r="L106" s="142"/>
      <c r="M106" s="142"/>
      <c r="N106" s="142"/>
      <c r="O106" s="142"/>
      <c r="P106" s="142"/>
      <c r="Q106" s="142"/>
      <c r="R106" s="142"/>
      <c r="S106" s="142"/>
      <c r="T106" s="142">
        <f>+T104/T105</f>
        <v>180.83333333333334</v>
      </c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>
        <f>+AE104/AE105</f>
        <v>170.57142857142858</v>
      </c>
      <c r="AF106" s="142"/>
      <c r="AG106" s="142"/>
      <c r="AH106" s="142"/>
      <c r="AI106" s="142"/>
      <c r="AJ106" s="142"/>
      <c r="AK106" s="142"/>
      <c r="AL106" s="142"/>
      <c r="AM106" s="174">
        <f>+AM104/AM105</f>
        <v>199.66666666666666</v>
      </c>
      <c r="AN106" s="174"/>
      <c r="AO106" s="142">
        <f t="shared" si="67"/>
        <v>180.10666666666665</v>
      </c>
      <c r="AP106" s="26"/>
      <c r="AQ106" s="165"/>
      <c r="AR106" s="187" t="s">
        <v>248</v>
      </c>
      <c r="AS106" s="40"/>
      <c r="AT106" s="142"/>
      <c r="AU106" s="40"/>
      <c r="AV106" s="145">
        <f>AO106-A106</f>
        <v>1.1405649717513882</v>
      </c>
    </row>
    <row r="107" spans="1:50" x14ac:dyDescent="0.25">
      <c r="A107" s="115">
        <v>5294</v>
      </c>
      <c r="B107" s="41" t="s">
        <v>101</v>
      </c>
      <c r="C107" s="18" t="s">
        <v>24</v>
      </c>
      <c r="D107" s="149"/>
      <c r="E107" s="149">
        <v>1417</v>
      </c>
      <c r="F107" s="149"/>
      <c r="G107" s="149"/>
      <c r="H107" s="194"/>
      <c r="I107" s="149">
        <v>1585</v>
      </c>
      <c r="J107" s="149"/>
      <c r="K107" s="149">
        <v>761</v>
      </c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>
        <v>1315</v>
      </c>
      <c r="AG107" s="149"/>
      <c r="AH107" s="149"/>
      <c r="AI107" s="149"/>
      <c r="AJ107" s="149"/>
      <c r="AK107" s="149"/>
      <c r="AL107" s="149"/>
      <c r="AM107" s="149">
        <v>986</v>
      </c>
      <c r="AN107" s="149"/>
      <c r="AO107" s="149">
        <f t="shared" ref="AO107:AO108" si="77">IF(SUM(D107:AN107)=0,"",SUM(D107:AN107))</f>
        <v>6064</v>
      </c>
      <c r="AP107" s="20"/>
      <c r="AQ107" s="24"/>
      <c r="AR107" s="41" t="s">
        <v>101</v>
      </c>
      <c r="AS107" s="40"/>
      <c r="AT107" s="115"/>
      <c r="AU107" s="40"/>
      <c r="AV107" s="149"/>
    </row>
    <row r="108" spans="1:50" x14ac:dyDescent="0.25">
      <c r="A108" s="115">
        <v>32</v>
      </c>
      <c r="B108" s="136" t="s">
        <v>102</v>
      </c>
      <c r="C108" s="23" t="s">
        <v>26</v>
      </c>
      <c r="D108" s="149"/>
      <c r="E108" s="149">
        <v>8</v>
      </c>
      <c r="F108" s="149"/>
      <c r="G108" s="149"/>
      <c r="H108" s="194"/>
      <c r="I108" s="149">
        <v>9</v>
      </c>
      <c r="J108" s="149"/>
      <c r="K108" s="149">
        <v>5</v>
      </c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>
        <v>8</v>
      </c>
      <c r="AG108" s="149"/>
      <c r="AH108" s="149"/>
      <c r="AI108" s="149"/>
      <c r="AJ108" s="149"/>
      <c r="AK108" s="149"/>
      <c r="AL108" s="149"/>
      <c r="AM108" s="149">
        <v>6</v>
      </c>
      <c r="AN108" s="149"/>
      <c r="AO108" s="149">
        <f t="shared" si="77"/>
        <v>36</v>
      </c>
      <c r="AP108" s="117">
        <f t="shared" ref="AP108:AP115" si="78">IF(COUNTA(D108:AN108)=0,"",COUNTA(D108:AN108))</f>
        <v>5</v>
      </c>
      <c r="AQ108" s="165" t="s">
        <v>524</v>
      </c>
      <c r="AR108" s="32" t="s">
        <v>102</v>
      </c>
      <c r="AS108" s="40"/>
      <c r="AT108" s="115"/>
      <c r="AU108" s="40"/>
      <c r="AV108" s="149"/>
    </row>
    <row r="109" spans="1:50" x14ac:dyDescent="0.25">
      <c r="A109" s="142">
        <f>A107/A108</f>
        <v>165.4375</v>
      </c>
      <c r="B109" s="137" t="s">
        <v>103</v>
      </c>
      <c r="C109" s="23" t="s">
        <v>28</v>
      </c>
      <c r="D109" s="142"/>
      <c r="E109" s="145">
        <f t="shared" ref="E109" si="79">IF(E108=0,"",(E107/E108))</f>
        <v>177.125</v>
      </c>
      <c r="F109" s="142"/>
      <c r="G109" s="145"/>
      <c r="H109" s="192"/>
      <c r="I109" s="145">
        <f t="shared" ref="I109" si="80">IF(I108=0,"",(I107/I108))</f>
        <v>176.11111111111111</v>
      </c>
      <c r="J109" s="142"/>
      <c r="K109" s="145">
        <f t="shared" ref="K109" si="81">IF(K108=0,"",(K107/K108))</f>
        <v>152.19999999999999</v>
      </c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5"/>
      <c r="AF109" s="142">
        <f>+AF107/AF108</f>
        <v>164.375</v>
      </c>
      <c r="AG109" s="145"/>
      <c r="AH109" s="145"/>
      <c r="AI109" s="145"/>
      <c r="AJ109" s="145"/>
      <c r="AK109" s="145"/>
      <c r="AL109" s="145"/>
      <c r="AM109" s="142">
        <f>+AM107/AM108</f>
        <v>164.33333333333334</v>
      </c>
      <c r="AN109" s="142"/>
      <c r="AO109" s="142">
        <f t="shared" si="67"/>
        <v>168.44444444444446</v>
      </c>
      <c r="AP109" s="26"/>
      <c r="AQ109" s="24"/>
      <c r="AR109" s="137" t="s">
        <v>103</v>
      </c>
      <c r="AS109" s="40"/>
      <c r="AT109" s="142"/>
      <c r="AU109" s="40"/>
      <c r="AV109" s="145">
        <f>AO109-A109</f>
        <v>3.0069444444444571</v>
      </c>
    </row>
    <row r="110" spans="1:50" x14ac:dyDescent="0.25">
      <c r="A110" s="143">
        <v>0</v>
      </c>
      <c r="B110" s="38" t="s">
        <v>227</v>
      </c>
      <c r="C110" s="18" t="s">
        <v>24</v>
      </c>
      <c r="D110" s="154"/>
      <c r="E110" s="149"/>
      <c r="F110" s="149"/>
      <c r="G110" s="149"/>
      <c r="H110" s="194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>
        <v>658</v>
      </c>
      <c r="S110" s="149"/>
      <c r="T110" s="149"/>
      <c r="U110" s="149"/>
      <c r="V110" s="149"/>
      <c r="W110" s="149"/>
      <c r="X110" s="149">
        <v>1103</v>
      </c>
      <c r="Y110" s="149">
        <v>1577</v>
      </c>
      <c r="Z110" s="149"/>
      <c r="AA110" s="149"/>
      <c r="AB110" s="149"/>
      <c r="AC110" s="149">
        <v>1429</v>
      </c>
      <c r="AD110" s="149"/>
      <c r="AE110" s="149"/>
      <c r="AF110" s="149">
        <v>1619</v>
      </c>
      <c r="AG110" s="149"/>
      <c r="AH110" s="149"/>
      <c r="AI110" s="149"/>
      <c r="AJ110" s="149">
        <v>1195</v>
      </c>
      <c r="AK110" s="149"/>
      <c r="AL110" s="149"/>
      <c r="AM110" s="149">
        <v>1004</v>
      </c>
      <c r="AN110" s="149">
        <v>3366</v>
      </c>
      <c r="AO110" s="149">
        <f t="shared" ref="AO110:AO111" si="82">IF(SUM(D110:AN110)=0,"",SUM(D110:AN110))</f>
        <v>11951</v>
      </c>
      <c r="AP110" s="20"/>
      <c r="AQ110" s="24"/>
      <c r="AR110" s="38" t="s">
        <v>227</v>
      </c>
      <c r="AS110" s="40"/>
      <c r="AT110" s="143"/>
      <c r="AU110" s="40"/>
      <c r="AV110" s="154"/>
    </row>
    <row r="111" spans="1:50" x14ac:dyDescent="0.25">
      <c r="A111" s="171"/>
      <c r="B111" s="38" t="s">
        <v>228</v>
      </c>
      <c r="C111" s="23" t="s">
        <v>26</v>
      </c>
      <c r="D111" s="154"/>
      <c r="E111" s="154"/>
      <c r="F111" s="171"/>
      <c r="G111" s="154"/>
      <c r="H111" s="193"/>
      <c r="I111" s="154"/>
      <c r="J111" s="171"/>
      <c r="K111" s="154"/>
      <c r="L111" s="154"/>
      <c r="M111" s="154"/>
      <c r="N111" s="154"/>
      <c r="O111" s="154"/>
      <c r="P111" s="154"/>
      <c r="Q111" s="154"/>
      <c r="R111" s="149">
        <v>4</v>
      </c>
      <c r="S111" s="154"/>
      <c r="T111" s="154"/>
      <c r="U111" s="154"/>
      <c r="V111" s="154"/>
      <c r="W111" s="154"/>
      <c r="X111" s="149">
        <v>6</v>
      </c>
      <c r="Y111" s="149">
        <v>8</v>
      </c>
      <c r="Z111" s="149"/>
      <c r="AA111" s="149"/>
      <c r="AB111" s="149"/>
      <c r="AC111" s="149">
        <v>8</v>
      </c>
      <c r="AD111" s="149"/>
      <c r="AE111" s="149"/>
      <c r="AF111" s="149">
        <v>8</v>
      </c>
      <c r="AG111" s="149"/>
      <c r="AH111" s="149"/>
      <c r="AI111" s="149"/>
      <c r="AJ111" s="149">
        <v>7</v>
      </c>
      <c r="AK111" s="149"/>
      <c r="AL111" s="149"/>
      <c r="AM111" s="149">
        <v>6</v>
      </c>
      <c r="AN111" s="149">
        <v>18</v>
      </c>
      <c r="AO111" s="149">
        <f t="shared" si="82"/>
        <v>65</v>
      </c>
      <c r="AP111" s="117">
        <f t="shared" ref="AP111:AP115" si="83">IF(COUNTA(D111:AN111)=0,"",COUNTA(D111:AN111))</f>
        <v>8</v>
      </c>
      <c r="AQ111" s="209" t="s">
        <v>530</v>
      </c>
      <c r="AR111" s="38" t="s">
        <v>228</v>
      </c>
      <c r="AS111" s="40"/>
      <c r="AT111" s="143"/>
      <c r="AU111" s="40"/>
      <c r="AV111" s="154"/>
    </row>
    <row r="112" spans="1:50" x14ac:dyDescent="0.25">
      <c r="A112" s="142"/>
      <c r="B112" s="139" t="s">
        <v>229</v>
      </c>
      <c r="C112" s="23" t="s">
        <v>28</v>
      </c>
      <c r="D112" s="145"/>
      <c r="E112" s="145"/>
      <c r="F112" s="142"/>
      <c r="G112" s="145"/>
      <c r="H112" s="192"/>
      <c r="I112" s="145"/>
      <c r="J112" s="142"/>
      <c r="K112" s="145"/>
      <c r="L112" s="145"/>
      <c r="M112" s="145"/>
      <c r="N112" s="145"/>
      <c r="O112" s="145"/>
      <c r="P112" s="145"/>
      <c r="Q112" s="145"/>
      <c r="R112" s="142">
        <f>+R110/R111</f>
        <v>164.5</v>
      </c>
      <c r="S112" s="145"/>
      <c r="T112" s="145"/>
      <c r="U112" s="145"/>
      <c r="V112" s="145"/>
      <c r="W112" s="145"/>
      <c r="X112" s="142">
        <f>+X110/X111</f>
        <v>183.83333333333334</v>
      </c>
      <c r="Y112" s="174">
        <f>+Y110/Y111</f>
        <v>197.125</v>
      </c>
      <c r="Z112" s="174"/>
      <c r="AA112" s="174"/>
      <c r="AB112" s="174"/>
      <c r="AC112" s="142">
        <f>+AC110/AC111</f>
        <v>178.625</v>
      </c>
      <c r="AD112" s="142"/>
      <c r="AE112" s="142"/>
      <c r="AF112" s="213">
        <f>+AF110/AF111</f>
        <v>202.375</v>
      </c>
      <c r="AG112" s="142"/>
      <c r="AH112" s="142"/>
      <c r="AI112" s="142"/>
      <c r="AJ112" s="142">
        <f>+AJ110/AJ111</f>
        <v>170.71428571428572</v>
      </c>
      <c r="AK112" s="142"/>
      <c r="AL112" s="142"/>
      <c r="AM112" s="142">
        <f>+AM110/AM111</f>
        <v>167.33333333333334</v>
      </c>
      <c r="AN112" s="142">
        <f>+AN110/AN111</f>
        <v>187</v>
      </c>
      <c r="AO112" s="142">
        <f t="shared" si="67"/>
        <v>183.86153846153846</v>
      </c>
      <c r="AP112" s="26"/>
      <c r="AQ112" s="24"/>
      <c r="AR112" s="139" t="s">
        <v>229</v>
      </c>
      <c r="AS112" s="40"/>
      <c r="AT112" s="142"/>
      <c r="AU112" s="40"/>
      <c r="AV112" s="145"/>
    </row>
    <row r="113" spans="1:48" x14ac:dyDescent="0.25">
      <c r="A113" s="143">
        <v>0</v>
      </c>
      <c r="B113" s="38" t="s">
        <v>104</v>
      </c>
      <c r="C113" s="18" t="s">
        <v>24</v>
      </c>
      <c r="D113" s="154"/>
      <c r="E113" s="149"/>
      <c r="F113" s="149"/>
      <c r="G113" s="149"/>
      <c r="H113" s="194">
        <v>1141</v>
      </c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>
        <v>1022</v>
      </c>
      <c r="T113" s="149"/>
      <c r="U113" s="149"/>
      <c r="V113" s="149"/>
      <c r="W113" s="149">
        <v>1280</v>
      </c>
      <c r="X113" s="149"/>
      <c r="Y113" s="149">
        <v>1105</v>
      </c>
      <c r="Z113" s="149"/>
      <c r="AA113" s="149"/>
      <c r="AB113" s="149">
        <v>1225</v>
      </c>
      <c r="AC113" s="149"/>
      <c r="AD113" s="149"/>
      <c r="AE113" s="149"/>
      <c r="AF113" s="149"/>
      <c r="AG113" s="149">
        <v>1058</v>
      </c>
      <c r="AH113" s="149"/>
      <c r="AI113" s="149"/>
      <c r="AJ113" s="149"/>
      <c r="AK113" s="149">
        <v>979</v>
      </c>
      <c r="AL113" s="149"/>
      <c r="AM113" s="149"/>
      <c r="AN113" s="149"/>
      <c r="AO113" s="149">
        <f t="shared" ref="AO113:AO114" si="84">IF(SUM(D113:AN113)=0,"",SUM(D113:AN113))</f>
        <v>7810</v>
      </c>
      <c r="AP113" s="20"/>
      <c r="AQ113" s="24"/>
      <c r="AR113" s="38" t="s">
        <v>104</v>
      </c>
      <c r="AS113" s="40"/>
      <c r="AT113" s="143"/>
      <c r="AU113" s="40"/>
      <c r="AV113" s="154" t="s">
        <v>105</v>
      </c>
    </row>
    <row r="114" spans="1:48" x14ac:dyDescent="0.25">
      <c r="A114" s="143"/>
      <c r="B114" s="138" t="s">
        <v>106</v>
      </c>
      <c r="C114" s="23" t="s">
        <v>26</v>
      </c>
      <c r="D114" s="154"/>
      <c r="E114" s="149"/>
      <c r="F114" s="149"/>
      <c r="G114" s="149"/>
      <c r="H114" s="194">
        <v>8</v>
      </c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>
        <v>7</v>
      </c>
      <c r="T114" s="149"/>
      <c r="U114" s="149"/>
      <c r="V114" s="149"/>
      <c r="W114" s="149">
        <v>8</v>
      </c>
      <c r="X114" s="149"/>
      <c r="Y114" s="149">
        <v>8</v>
      </c>
      <c r="Z114" s="149"/>
      <c r="AA114" s="149"/>
      <c r="AB114" s="149">
        <v>8</v>
      </c>
      <c r="AC114" s="149"/>
      <c r="AD114" s="149"/>
      <c r="AE114" s="149"/>
      <c r="AF114" s="149"/>
      <c r="AG114" s="149">
        <v>8</v>
      </c>
      <c r="AH114" s="149"/>
      <c r="AI114" s="149"/>
      <c r="AJ114" s="149"/>
      <c r="AK114" s="149">
        <v>7</v>
      </c>
      <c r="AL114" s="149"/>
      <c r="AM114" s="149"/>
      <c r="AN114" s="149"/>
      <c r="AO114" s="149">
        <f t="shared" si="84"/>
        <v>54</v>
      </c>
      <c r="AP114" s="117">
        <f t="shared" ref="AP114:AP115" si="85">IF(COUNTA(D114:AN114)=0,"",COUNTA(D114:AN114))</f>
        <v>7</v>
      </c>
      <c r="AQ114" s="264" t="s">
        <v>493</v>
      </c>
      <c r="AR114" s="28" t="s">
        <v>106</v>
      </c>
      <c r="AS114" s="40"/>
      <c r="AT114" s="143"/>
      <c r="AU114" s="40"/>
      <c r="AV114" s="154"/>
    </row>
    <row r="115" spans="1:48" x14ac:dyDescent="0.25">
      <c r="A115" s="142"/>
      <c r="B115" s="139" t="s">
        <v>107</v>
      </c>
      <c r="C115" s="23" t="s">
        <v>28</v>
      </c>
      <c r="D115" s="145"/>
      <c r="E115" s="145"/>
      <c r="F115" s="145"/>
      <c r="G115" s="145"/>
      <c r="H115" s="145">
        <f t="shared" ref="H115" si="86">IF(H114=0,"",(H113/H114))</f>
        <v>142.625</v>
      </c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2">
        <f>+S113/S114</f>
        <v>146</v>
      </c>
      <c r="T115" s="142"/>
      <c r="U115" s="142"/>
      <c r="V115" s="142"/>
      <c r="W115" s="142">
        <f>+W113/W114</f>
        <v>160</v>
      </c>
      <c r="X115" s="142"/>
      <c r="Y115" s="142">
        <f>+Y113/Y114</f>
        <v>138.125</v>
      </c>
      <c r="Z115" s="142"/>
      <c r="AA115" s="142"/>
      <c r="AB115" s="142">
        <f>+AB113/AB114</f>
        <v>153.125</v>
      </c>
      <c r="AC115" s="142"/>
      <c r="AD115" s="142"/>
      <c r="AE115" s="142"/>
      <c r="AF115" s="142"/>
      <c r="AG115" s="142">
        <f>+AG113/AG114</f>
        <v>132.25</v>
      </c>
      <c r="AH115" s="142"/>
      <c r="AI115" s="142"/>
      <c r="AJ115" s="142"/>
      <c r="AK115" s="142">
        <f>+AK113/AK114</f>
        <v>139.85714285714286</v>
      </c>
      <c r="AL115" s="142"/>
      <c r="AM115" s="142"/>
      <c r="AN115" s="142"/>
      <c r="AO115" s="142">
        <f t="shared" si="67"/>
        <v>144.62962962962962</v>
      </c>
      <c r="AP115" s="26"/>
      <c r="AQ115" s="42"/>
      <c r="AR115" s="139" t="s">
        <v>107</v>
      </c>
      <c r="AS115" s="40"/>
      <c r="AT115" s="142"/>
      <c r="AU115" s="40"/>
      <c r="AV115" s="145"/>
    </row>
    <row r="116" spans="1:48" x14ac:dyDescent="0.25">
      <c r="A116" s="171">
        <v>0</v>
      </c>
      <c r="B116" s="38" t="s">
        <v>259</v>
      </c>
      <c r="C116" s="18" t="s">
        <v>24</v>
      </c>
      <c r="D116" s="154"/>
      <c r="E116" s="154"/>
      <c r="F116" s="154"/>
      <c r="G116" s="154"/>
      <c r="H116" s="193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54"/>
      <c r="AI116" s="154"/>
      <c r="AJ116" s="154"/>
      <c r="AK116" s="154"/>
      <c r="AL116" s="154"/>
      <c r="AM116" s="154"/>
      <c r="AN116" s="154"/>
      <c r="AO116" s="149" t="str">
        <f t="shared" ref="AO116:AO117" si="87">IF(SUM(D116:O116)=0,"",SUM(D116:O116))</f>
        <v/>
      </c>
      <c r="AP116" s="20"/>
      <c r="AQ116" s="43"/>
      <c r="AR116" s="38" t="s">
        <v>259</v>
      </c>
      <c r="AS116" s="40"/>
      <c r="AT116" s="171"/>
      <c r="AU116" s="40"/>
      <c r="AV116" s="154"/>
    </row>
    <row r="117" spans="1:48" x14ac:dyDescent="0.25">
      <c r="A117" s="171"/>
      <c r="B117" s="138" t="s">
        <v>40</v>
      </c>
      <c r="C117" s="23" t="s">
        <v>26</v>
      </c>
      <c r="D117" s="154"/>
      <c r="E117" s="154"/>
      <c r="F117" s="154"/>
      <c r="G117" s="154"/>
      <c r="H117" s="193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49" t="str">
        <f t="shared" si="87"/>
        <v/>
      </c>
      <c r="AP117" s="117" t="str">
        <f t="shared" ref="AP117" si="88">IF(COUNTA(D117:O117)=0,"",COUNTA(D117:O117))</f>
        <v/>
      </c>
      <c r="AQ117" s="43"/>
      <c r="AR117" s="138" t="s">
        <v>40</v>
      </c>
      <c r="AS117" s="40"/>
      <c r="AT117" s="171"/>
      <c r="AU117" s="40"/>
      <c r="AV117" s="154"/>
    </row>
    <row r="118" spans="1:48" x14ac:dyDescent="0.25">
      <c r="A118" s="142"/>
      <c r="B118" s="139" t="s">
        <v>261</v>
      </c>
      <c r="C118" s="23" t="s">
        <v>28</v>
      </c>
      <c r="D118" s="145"/>
      <c r="E118" s="145"/>
      <c r="F118" s="145"/>
      <c r="G118" s="145"/>
      <c r="H118" s="192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145"/>
      <c r="AL118" s="145"/>
      <c r="AM118" s="145"/>
      <c r="AN118" s="145"/>
      <c r="AO118" s="142" t="str">
        <f t="shared" ref="AO118" si="89">IF(AO116="","",AO116/AO117)</f>
        <v/>
      </c>
      <c r="AP118" s="26"/>
      <c r="AQ118" s="43"/>
      <c r="AR118" s="139" t="s">
        <v>261</v>
      </c>
      <c r="AS118" s="40"/>
      <c r="AT118" s="142"/>
      <c r="AU118" s="40"/>
      <c r="AV118" s="145"/>
    </row>
    <row r="119" spans="1:48" x14ac:dyDescent="0.25">
      <c r="A119" s="143">
        <v>2640</v>
      </c>
      <c r="B119" s="38" t="s">
        <v>108</v>
      </c>
      <c r="C119" s="18" t="s">
        <v>24</v>
      </c>
      <c r="D119" s="149"/>
      <c r="E119" s="149"/>
      <c r="F119" s="149"/>
      <c r="G119" s="149"/>
      <c r="H119" s="194"/>
      <c r="I119" s="149"/>
      <c r="J119" s="149"/>
      <c r="K119" s="149"/>
      <c r="L119" s="149"/>
      <c r="M119" s="149"/>
      <c r="N119" s="149"/>
      <c r="O119" s="149"/>
      <c r="P119" s="149"/>
      <c r="Q119" s="149">
        <v>1216</v>
      </c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  <c r="AM119" s="149"/>
      <c r="AN119" s="149"/>
      <c r="AO119" s="149">
        <f>IF(SUM(D119:AN119)=0,"",SUM(D119:AN119))</f>
        <v>1216</v>
      </c>
      <c r="AP119" s="20"/>
      <c r="AQ119" s="24"/>
      <c r="AR119" s="38" t="s">
        <v>108</v>
      </c>
      <c r="AS119" s="40"/>
      <c r="AT119" s="143"/>
      <c r="AU119" s="40"/>
      <c r="AV119" s="149"/>
    </row>
    <row r="120" spans="1:48" x14ac:dyDescent="0.25">
      <c r="A120" s="143">
        <v>15</v>
      </c>
      <c r="B120" s="138" t="s">
        <v>30</v>
      </c>
      <c r="C120" s="23" t="s">
        <v>26</v>
      </c>
      <c r="D120" s="149"/>
      <c r="E120" s="149"/>
      <c r="F120" s="149"/>
      <c r="G120" s="149"/>
      <c r="H120" s="194"/>
      <c r="I120" s="149"/>
      <c r="J120" s="149"/>
      <c r="K120" s="149"/>
      <c r="L120" s="149"/>
      <c r="M120" s="149"/>
      <c r="N120" s="149"/>
      <c r="O120" s="149"/>
      <c r="P120" s="149"/>
      <c r="Q120" s="149">
        <v>7</v>
      </c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  <c r="AM120" s="149"/>
      <c r="AN120" s="149"/>
      <c r="AO120" s="149">
        <f>IF(SUM(D120:AN120)=0,"",SUM(D120:AN120))</f>
        <v>7</v>
      </c>
      <c r="AP120" s="117">
        <f>IF(COUNTA(D120:AN120)=0,"",COUNTA(D120:AN120))</f>
        <v>1</v>
      </c>
      <c r="AQ120" s="165" t="s">
        <v>370</v>
      </c>
      <c r="AR120" s="28" t="s">
        <v>30</v>
      </c>
      <c r="AS120" s="40"/>
      <c r="AT120" s="143"/>
      <c r="AU120" s="40"/>
      <c r="AV120" s="149"/>
    </row>
    <row r="121" spans="1:48" x14ac:dyDescent="0.25">
      <c r="A121" s="142">
        <f>A119/A120</f>
        <v>176</v>
      </c>
      <c r="B121" s="139" t="s">
        <v>109</v>
      </c>
      <c r="C121" s="23" t="s">
        <v>28</v>
      </c>
      <c r="D121" s="142"/>
      <c r="E121" s="145"/>
      <c r="F121" s="145"/>
      <c r="G121" s="145"/>
      <c r="H121" s="192"/>
      <c r="I121" s="145"/>
      <c r="J121" s="145"/>
      <c r="K121" s="145"/>
      <c r="L121" s="145"/>
      <c r="M121" s="145"/>
      <c r="N121" s="145"/>
      <c r="O121" s="145"/>
      <c r="P121" s="145"/>
      <c r="Q121" s="142">
        <f>+Q119/Q120</f>
        <v>173.71428571428572</v>
      </c>
      <c r="R121" s="142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45"/>
      <c r="AL121" s="145"/>
      <c r="AM121" s="145"/>
      <c r="AN121" s="145"/>
      <c r="AO121" s="142">
        <f t="shared" ref="AO121" si="90">IF(AO119="","",AO119/AO120)</f>
        <v>173.71428571428572</v>
      </c>
      <c r="AP121" s="26"/>
      <c r="AQ121" s="165"/>
      <c r="AR121" s="139" t="s">
        <v>109</v>
      </c>
      <c r="AS121" s="40"/>
      <c r="AT121" s="142"/>
      <c r="AU121" s="40"/>
      <c r="AV121" s="145"/>
    </row>
    <row r="122" spans="1:48" x14ac:dyDescent="0.25">
      <c r="A122" s="143">
        <v>0</v>
      </c>
      <c r="B122" s="44" t="s">
        <v>110</v>
      </c>
      <c r="C122" s="18" t="s">
        <v>24</v>
      </c>
      <c r="D122" s="154"/>
      <c r="E122" s="154"/>
      <c r="F122" s="154"/>
      <c r="G122" s="154"/>
      <c r="H122" s="193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54"/>
      <c r="AM122" s="154"/>
      <c r="AN122" s="154"/>
      <c r="AO122" s="149" t="str">
        <f t="shared" ref="AO122:AO123" si="91">IF(SUM(D122:O122)=0,"",SUM(D122:O122))</f>
        <v/>
      </c>
      <c r="AP122" s="20"/>
      <c r="AQ122" s="29"/>
      <c r="AR122" s="44" t="s">
        <v>110</v>
      </c>
      <c r="AS122" s="40"/>
      <c r="AT122" s="143"/>
      <c r="AU122" s="40"/>
      <c r="AV122" s="159"/>
    </row>
    <row r="123" spans="1:48" x14ac:dyDescent="0.25">
      <c r="A123" s="143"/>
      <c r="B123" s="136" t="s">
        <v>79</v>
      </c>
      <c r="C123" s="23" t="s">
        <v>26</v>
      </c>
      <c r="D123" s="154"/>
      <c r="E123" s="154"/>
      <c r="F123" s="154"/>
      <c r="G123" s="154"/>
      <c r="H123" s="193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154"/>
      <c r="AN123" s="154"/>
      <c r="AO123" s="149" t="str">
        <f t="shared" si="91"/>
        <v/>
      </c>
      <c r="AP123" s="117" t="str">
        <f t="shared" ref="AP123" si="92">IF(COUNTA(D123:O123)=0,"",COUNTA(D123:O123))</f>
        <v/>
      </c>
      <c r="AQ123" s="165"/>
      <c r="AR123" s="32" t="s">
        <v>79</v>
      </c>
      <c r="AS123" s="40"/>
      <c r="AT123" s="143"/>
      <c r="AU123" s="40"/>
      <c r="AV123" s="154"/>
    </row>
    <row r="124" spans="1:48" x14ac:dyDescent="0.25">
      <c r="A124" s="142"/>
      <c r="B124" s="137" t="s">
        <v>111</v>
      </c>
      <c r="C124" s="23" t="s">
        <v>28</v>
      </c>
      <c r="D124" s="154"/>
      <c r="E124" s="154"/>
      <c r="F124" s="154"/>
      <c r="G124" s="154"/>
      <c r="H124" s="193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54"/>
      <c r="AO124" s="142" t="str">
        <f t="shared" ref="AO124" si="93">IF(AO122="","",AO122/AO123)</f>
        <v/>
      </c>
      <c r="AP124" s="26"/>
      <c r="AQ124" s="29"/>
      <c r="AR124" s="137" t="s">
        <v>111</v>
      </c>
      <c r="AS124" s="40"/>
      <c r="AT124" s="142"/>
      <c r="AU124" s="40"/>
      <c r="AV124" s="145"/>
    </row>
    <row r="125" spans="1:48" x14ac:dyDescent="0.25">
      <c r="A125" s="144">
        <v>331455</v>
      </c>
      <c r="B125" s="45"/>
      <c r="C125" s="23" t="s">
        <v>24</v>
      </c>
      <c r="D125" s="144">
        <f t="shared" ref="D125:R125" si="94">D11+D14+D17+D20+D23+D26+D29+D32+D35+D38+D41+D44+D47+D50+D53+D56+D59+D62+D65+D68+D71+D74+D77+D80+D83+D86+D89+D92+D95+D98+D101+D104+D107+D110+D113+D116+D119+D122</f>
        <v>10542</v>
      </c>
      <c r="E125" s="144">
        <f t="shared" si="94"/>
        <v>12820</v>
      </c>
      <c r="F125" s="144">
        <f t="shared" si="94"/>
        <v>2814</v>
      </c>
      <c r="G125" s="144">
        <f t="shared" si="94"/>
        <v>7527</v>
      </c>
      <c r="H125" s="144">
        <f t="shared" si="94"/>
        <v>7309</v>
      </c>
      <c r="I125" s="144">
        <f t="shared" si="94"/>
        <v>9550</v>
      </c>
      <c r="J125" s="144">
        <f t="shared" si="94"/>
        <v>9454</v>
      </c>
      <c r="K125" s="144">
        <f t="shared" si="94"/>
        <v>7589</v>
      </c>
      <c r="L125" s="144">
        <f t="shared" si="94"/>
        <v>4468</v>
      </c>
      <c r="M125" s="144">
        <f t="shared" si="94"/>
        <v>2265</v>
      </c>
      <c r="N125" s="144">
        <f t="shared" si="94"/>
        <v>3205</v>
      </c>
      <c r="O125" s="144">
        <f t="shared" si="94"/>
        <v>881</v>
      </c>
      <c r="P125" s="144">
        <f t="shared" si="94"/>
        <v>1782</v>
      </c>
      <c r="Q125" s="144">
        <f t="shared" si="94"/>
        <v>16658</v>
      </c>
      <c r="R125" s="144">
        <f t="shared" si="94"/>
        <v>11276</v>
      </c>
      <c r="S125" s="144">
        <f>S11+S14+S17+S20+S23+S26+S29+S32+S35+S38+S41+S44+S47+S50+S53+S56+S59+S62+S65+S68+S71+S74+S77+S80+S83+S86+S89+S92+S95+S98+S101+S104+S107+S110+S113+S116+S119+S122</f>
        <v>4032</v>
      </c>
      <c r="T125" s="144">
        <f t="shared" ref="T125:W125" si="95">T11+T14+T17+T20+T23+T26+T29+T32+T35+T38+T41+T44+T47+T50+T53+T56+T59+T62+T65+T68+T71+T74+T77+T80+T83+T86+T89+T92+T95+T98+T101+T104+T107+T110+T113+T116+T119+T122</f>
        <v>4293</v>
      </c>
      <c r="U125" s="144">
        <f t="shared" si="95"/>
        <v>10685</v>
      </c>
      <c r="V125" s="144">
        <f t="shared" si="95"/>
        <v>3944</v>
      </c>
      <c r="W125" s="144">
        <f t="shared" si="95"/>
        <v>5182</v>
      </c>
      <c r="X125" s="144">
        <f t="shared" ref="X125" si="96">X11+X14+X17+X20+X23+X26+X29+X32+X35+X38+X41+X44+X47+X50+X53+X56+X59+X62+X65+X68+X71+X74+X77+X80+X83+X86+X89+X92+X95+X98+X101+X104+X107+X110+X113+X116+X119+X122</f>
        <v>7458</v>
      </c>
      <c r="Y125" s="144">
        <f t="shared" ref="Y125:Z125" si="97">Y11+Y14+Y17+Y20+Y23+Y26+Y29+Y32+Y35+Y38+Y41+Y44+Y47+Y50+Y53+Y56+Y59+Y62+Y65+Y68+Y71+Y74+Y77+Y80+Y83+Y86+Y89+Y92+Y95+Y98+Y101+Y104+Y107+Y110+Y113+Y116+Y119+Y122</f>
        <v>17700</v>
      </c>
      <c r="Z125" s="144">
        <f t="shared" si="97"/>
        <v>968</v>
      </c>
      <c r="AA125" s="144">
        <f t="shared" ref="AA125:AC125" si="98">AA11+AA14+AA17+AA20+AA23+AA26+AA29+AA32+AA35+AA38+AA41+AA44+AA47+AA50+AA53+AA56+AA59+AA62+AA65+AA68+AA71+AA74+AA77+AA80+AA83+AA86+AA89+AA92+AA95+AA98+AA101+AA104+AA107+AA110+AA113+AA116+AA119+AA122</f>
        <v>8716</v>
      </c>
      <c r="AB125" s="144">
        <f t="shared" si="98"/>
        <v>7727</v>
      </c>
      <c r="AC125" s="144">
        <f t="shared" si="98"/>
        <v>5689</v>
      </c>
      <c r="AD125" s="144">
        <f t="shared" ref="AD125:AG125" si="99">AD11+AD14+AD17+AD20+AD23+AD26+AD29+AD32+AD35+AD38+AD41+AD44+AD47+AD50+AD53+AD56+AD59+AD62+AD65+AD68+AD71+AD74+AD77+AD80+AD83+AD86+AD89+AD92+AD95+AD98+AD101+AD104+AD107+AD110+AD113+AD116+AD119+AD122</f>
        <v>1850</v>
      </c>
      <c r="AE125" s="144">
        <f t="shared" si="99"/>
        <v>8593</v>
      </c>
      <c r="AF125" s="144">
        <f t="shared" si="99"/>
        <v>8826</v>
      </c>
      <c r="AG125" s="144">
        <f t="shared" si="99"/>
        <v>3305</v>
      </c>
      <c r="AH125" s="144">
        <f t="shared" ref="AH125:AI125" si="100">AH11+AH14+AH17+AH20+AH23+AH26+AH29+AH32+AH35+AH38+AH41+AH44+AH47+AH50+AH53+AH56+AH59+AH62+AH65+AH68+AH71+AH74+AH77+AH80+AH83+AH86+AH89+AH92+AH95+AH98+AH101+AH104+AH107+AH110+AH113+AH116+AH119+AH122</f>
        <v>2415</v>
      </c>
      <c r="AI125" s="144">
        <f t="shared" si="100"/>
        <v>2041</v>
      </c>
      <c r="AJ125" s="144">
        <f t="shared" ref="AJ125:AK125" si="101">AJ11+AJ14+AJ17+AJ20+AJ23+AJ26+AJ29+AJ32+AJ35+AJ38+AJ41+AJ44+AJ47+AJ50+AJ53+AJ56+AJ59+AJ62+AJ65+AJ68+AJ71+AJ74+AJ77+AJ80+AJ83+AJ86+AJ89+AJ92+AJ95+AJ98+AJ101+AJ104+AJ107+AJ110+AJ113+AJ116+AJ119+AJ122</f>
        <v>13017</v>
      </c>
      <c r="AK125" s="144">
        <f t="shared" si="101"/>
        <v>4412</v>
      </c>
      <c r="AL125" s="144">
        <f t="shared" ref="AL125:AM125" si="102">AL11+AL14+AL17+AL20+AL23+AL26+AL29+AL32+AL35+AL38+AL41+AL44+AL47+AL50+AL53+AL56+AL59+AL62+AL65+AL68+AL71+AL74+AL77+AL80+AL83+AL86+AL89+AL92+AL95+AL98+AL101+AL104+AL107+AL110+AL113+AL116+AL119+AL122</f>
        <v>1910</v>
      </c>
      <c r="AM125" s="144">
        <f t="shared" si="102"/>
        <v>12312</v>
      </c>
      <c r="AN125" s="144">
        <f t="shared" ref="AN125" si="103">AN11+AN14+AN17+AN20+AN23+AN26+AN29+AN32+AN35+AN38+AN41+AN44+AN47+AN50+AN53+AN56+AN59+AN62+AN65+AN68+AN71+AN74+AN77+AN80+AN83+AN86+AN89+AN92+AN95+AN98+AN101+AN104+AN107+AN110+AN113+AN116+AN119+AN122</f>
        <v>20222</v>
      </c>
      <c r="AO125" s="144">
        <f>SUM(D125:AN125)</f>
        <v>263437</v>
      </c>
      <c r="AP125" s="150"/>
      <c r="AQ125" s="46"/>
      <c r="AR125" s="45"/>
      <c r="AS125" s="46"/>
      <c r="AT125" s="144" t="e">
        <f>AT11+AT17+AT20+AT23+AT26+#REF!+AT29+AT32+AT35+AT41+AT44+AT47+AT53+AT56+AT59+AT62+AT65+#REF!+AT68+AT71+AT74+AT77+AT83+#REF!+AT86+AT89+#REF!+AT92+#REF!+AT95+AT98+AT101+AT104+AT107+AT110+#REF!+AT113+AT119+#REF!+AT122</f>
        <v>#REF!</v>
      </c>
      <c r="AU125" s="46"/>
      <c r="AV125" s="46"/>
    </row>
    <row r="126" spans="1:48" x14ac:dyDescent="0.25">
      <c r="A126" s="143">
        <v>1946</v>
      </c>
      <c r="B126" s="47"/>
      <c r="C126" s="48" t="s">
        <v>26</v>
      </c>
      <c r="D126" s="149">
        <f t="shared" ref="D126:R126" si="104">D12+D15+D18+D21+D24+D27+D30+D33+D36+D39+D42+D45+D48+D51+D54+D57+D60+D63+D66+D69+D72+D75+D78+D81+D84+D87+D90+D93+D96+D99+D102+D105+D108+D111+D114+D117+D120+D123</f>
        <v>60</v>
      </c>
      <c r="E126" s="149">
        <f t="shared" si="104"/>
        <v>72</v>
      </c>
      <c r="F126" s="149">
        <f t="shared" si="104"/>
        <v>15</v>
      </c>
      <c r="G126" s="149">
        <f t="shared" si="104"/>
        <v>44</v>
      </c>
      <c r="H126" s="149">
        <f t="shared" si="104"/>
        <v>48</v>
      </c>
      <c r="I126" s="149">
        <f t="shared" si="104"/>
        <v>54</v>
      </c>
      <c r="J126" s="149">
        <f t="shared" si="104"/>
        <v>54</v>
      </c>
      <c r="K126" s="149">
        <f t="shared" si="104"/>
        <v>44</v>
      </c>
      <c r="L126" s="149">
        <f t="shared" si="104"/>
        <v>28</v>
      </c>
      <c r="M126" s="149">
        <f t="shared" si="104"/>
        <v>12</v>
      </c>
      <c r="N126" s="149">
        <f t="shared" si="104"/>
        <v>18</v>
      </c>
      <c r="O126" s="149">
        <f t="shared" si="104"/>
        <v>8</v>
      </c>
      <c r="P126" s="149">
        <f t="shared" si="104"/>
        <v>11</v>
      </c>
      <c r="Q126" s="149">
        <f t="shared" si="104"/>
        <v>91</v>
      </c>
      <c r="R126" s="149">
        <f t="shared" si="104"/>
        <v>63</v>
      </c>
      <c r="S126" s="149">
        <f>S12+S15+S18+S21+S24+S27+S30+S33+S36+S39+S42+S45+S48+S51+S54+S57+S60+S63+S66+S69+S72+S75+S78+S81+S84+S87+S90+S93+S96+S99+S102+S105+S108+S111+S114+S117+S120+S123</f>
        <v>28</v>
      </c>
      <c r="T126" s="149">
        <f t="shared" ref="T126:W126" si="105">T12+T15+T18+T21+T24+T27+T30+T33+T36+T39+T42+T45+T48+T51+T54+T57+T60+T63+T66+T69+T72+T75+T78+T81+T84+T87+T90+T93+T96+T99+T102+T105+T108+T111+T114+T117+T120+T123</f>
        <v>24</v>
      </c>
      <c r="U126" s="149">
        <f t="shared" si="105"/>
        <v>56</v>
      </c>
      <c r="V126" s="149">
        <f t="shared" si="105"/>
        <v>28</v>
      </c>
      <c r="W126" s="149">
        <f t="shared" si="105"/>
        <v>32</v>
      </c>
      <c r="X126" s="149">
        <f t="shared" ref="X126" si="106">X12+X15+X18+X21+X24+X27+X30+X33+X36+X39+X42+X45+X48+X51+X54+X57+X60+X63+X66+X69+X72+X75+X78+X81+X84+X87+X90+X93+X96+X99+X102+X105+X108+X111+X114+X117+X120+X123</f>
        <v>42</v>
      </c>
      <c r="Y126" s="149">
        <f t="shared" ref="Y126:Z126" si="107">Y12+Y15+Y18+Y21+Y24+Y27+Y30+Y33+Y36+Y39+Y42+Y45+Y48+Y51+Y54+Y57+Y60+Y63+Y66+Y69+Y72+Y75+Y78+Y81+Y84+Y87+Y90+Y93+Y96+Y99+Y102+Y105+Y108+Y111+Y114+Y117+Y120+Y123</f>
        <v>104</v>
      </c>
      <c r="Z126" s="149">
        <f t="shared" si="107"/>
        <v>8</v>
      </c>
      <c r="AA126" s="149">
        <f t="shared" ref="AA126:AC126" si="108">AA12+AA15+AA18+AA21+AA24+AA27+AA30+AA33+AA36+AA39+AA42+AA45+AA48+AA51+AA54+AA57+AA60+AA63+AA66+AA69+AA72+AA75+AA78+AA81+AA84+AA87+AA90+AA93+AA96+AA99+AA102+AA105+AA108+AA111+AA114+AA117+AA120+AA123</f>
        <v>46</v>
      </c>
      <c r="AB126" s="149">
        <f t="shared" si="108"/>
        <v>48</v>
      </c>
      <c r="AC126" s="149">
        <f t="shared" si="108"/>
        <v>32</v>
      </c>
      <c r="AD126" s="149">
        <f t="shared" ref="AD126:AG126" si="109">AD12+AD15+AD18+AD21+AD24+AD27+AD30+AD33+AD36+AD39+AD42+AD45+AD48+AD51+AD54+AD57+AD60+AD63+AD66+AD69+AD72+AD75+AD78+AD81+AD84+AD87+AD90+AD93+AD96+AD99+AD102+AD105+AD108+AD111+AD114+AD117+AD120+AD123</f>
        <v>16</v>
      </c>
      <c r="AE126" s="149">
        <f t="shared" si="109"/>
        <v>50</v>
      </c>
      <c r="AF126" s="149">
        <f t="shared" si="109"/>
        <v>48</v>
      </c>
      <c r="AG126" s="149">
        <f t="shared" si="109"/>
        <v>24</v>
      </c>
      <c r="AH126" s="149">
        <f t="shared" ref="AH126:AI126" si="110">AH12+AH15+AH18+AH21+AH24+AH27+AH30+AH33+AH36+AH39+AH42+AH45+AH48+AH51+AH54+AH57+AH60+AH63+AH66+AH69+AH72+AH75+AH78+AH81+AH84+AH87+AH90+AH93+AH96+AH99+AH102+AH105+AH108+AH111+AH114+AH117+AH120+AH123</f>
        <v>14</v>
      </c>
      <c r="AI126" s="149">
        <f t="shared" si="110"/>
        <v>11</v>
      </c>
      <c r="AJ126" s="149">
        <f t="shared" ref="AJ126:AK126" si="111">AJ12+AJ15+AJ18+AJ21+AJ24+AJ27+AJ30+AJ33+AJ36+AJ39+AJ42+AJ45+AJ48+AJ51+AJ54+AJ57+AJ60+AJ63+AJ66+AJ69+AJ72+AJ75+AJ78+AJ81+AJ84+AJ87+AJ90+AJ93+AJ96+AJ99+AJ102+AJ105+AJ108+AJ111+AJ114+AJ117+AJ120+AJ123</f>
        <v>70</v>
      </c>
      <c r="AK126" s="149">
        <f t="shared" si="111"/>
        <v>28</v>
      </c>
      <c r="AL126" s="149">
        <f t="shared" ref="AL126:AM126" si="112">AL12+AL15+AL18+AL21+AL24+AL27+AL30+AL33+AL36+AL39+AL42+AL45+AL48+AL51+AL54+AL57+AL60+AL63+AL66+AL69+AL72+AL75+AL78+AL81+AL84+AL87+AL90+AL93+AL96+AL99+AL102+AL105+AL108+AL111+AL114+AL117+AL120+AL123</f>
        <v>12</v>
      </c>
      <c r="AM126" s="149">
        <f t="shared" si="112"/>
        <v>72</v>
      </c>
      <c r="AN126" s="149">
        <f t="shared" ref="AN126" si="113">AN12+AN15+AN18+AN21+AN24+AN27+AN30+AN33+AN36+AN39+AN42+AN45+AN48+AN51+AN54+AN57+AN60+AN63+AN66+AN69+AN72+AN75+AN78+AN81+AN84+AN87+AN90+AN93+AN96+AN99+AN102+AN105+AN108+AN111+AN114+AN117+AN120+AN123</f>
        <v>108</v>
      </c>
      <c r="AO126" s="143">
        <f>SUM(D126:AN126)</f>
        <v>1523</v>
      </c>
      <c r="AP126" s="54">
        <f>SUM(AP12:AP123)</f>
        <v>168</v>
      </c>
      <c r="AQ126" s="46"/>
      <c r="AR126" s="47"/>
      <c r="AS126" s="46"/>
      <c r="AT126" s="143" t="e">
        <f>AT12+AT18+AT21+AT24+AT27+#REF!+AT30+AT33+AT36+AT42+AT45+AT48+AT54+AT57+AT60+AT63+AT66+#REF!+AT69+AT72+AT75+AT78+AT84+#REF!+AT87+AT90+#REF!+AT93+#REF!+AT96+AT99+AT102+AT105+AT108+AT111+#REF!+AT114+AT120+#REF!+AT123</f>
        <v>#REF!</v>
      </c>
      <c r="AU126" s="46"/>
      <c r="AV126" s="46"/>
    </row>
    <row r="127" spans="1:48" x14ac:dyDescent="0.25">
      <c r="A127" s="142">
        <f>A125/A126</f>
        <v>170.32631038026722</v>
      </c>
      <c r="B127" s="45"/>
      <c r="C127" s="23" t="s">
        <v>28</v>
      </c>
      <c r="D127" s="145">
        <f t="shared" ref="D127:R127" si="114">IF(D126=0,"",(D125/D126))</f>
        <v>175.7</v>
      </c>
      <c r="E127" s="145">
        <f t="shared" si="114"/>
        <v>178.05555555555554</v>
      </c>
      <c r="F127" s="145">
        <f t="shared" si="114"/>
        <v>187.6</v>
      </c>
      <c r="G127" s="145">
        <f t="shared" si="114"/>
        <v>171.06818181818181</v>
      </c>
      <c r="H127" s="145">
        <f t="shared" si="114"/>
        <v>152.27083333333334</v>
      </c>
      <c r="I127" s="145">
        <f t="shared" si="114"/>
        <v>176.85185185185185</v>
      </c>
      <c r="J127" s="145">
        <f t="shared" si="114"/>
        <v>175.07407407407408</v>
      </c>
      <c r="K127" s="145">
        <f t="shared" si="114"/>
        <v>172.47727272727272</v>
      </c>
      <c r="L127" s="145">
        <f t="shared" si="114"/>
        <v>159.57142857142858</v>
      </c>
      <c r="M127" s="145">
        <f t="shared" si="114"/>
        <v>188.75</v>
      </c>
      <c r="N127" s="145">
        <f t="shared" si="114"/>
        <v>178.05555555555554</v>
      </c>
      <c r="O127" s="145">
        <f t="shared" si="114"/>
        <v>110.125</v>
      </c>
      <c r="P127" s="145">
        <f t="shared" si="114"/>
        <v>162</v>
      </c>
      <c r="Q127" s="145">
        <f t="shared" si="114"/>
        <v>183.05494505494505</v>
      </c>
      <c r="R127" s="145">
        <f t="shared" si="114"/>
        <v>178.98412698412699</v>
      </c>
      <c r="S127" s="145">
        <f t="shared" ref="S127:W127" si="115">IF(S126=0,"",(S125/S126))</f>
        <v>144</v>
      </c>
      <c r="T127" s="145">
        <f t="shared" si="115"/>
        <v>178.875</v>
      </c>
      <c r="U127" s="145">
        <f t="shared" si="115"/>
        <v>190.80357142857142</v>
      </c>
      <c r="V127" s="145">
        <f t="shared" si="115"/>
        <v>140.85714285714286</v>
      </c>
      <c r="W127" s="145">
        <f t="shared" si="115"/>
        <v>161.9375</v>
      </c>
      <c r="X127" s="145">
        <f t="shared" ref="X127" si="116">IF(X126=0,"",(X125/X126))</f>
        <v>177.57142857142858</v>
      </c>
      <c r="Y127" s="145">
        <f t="shared" ref="Y127:Z127" si="117">IF(Y126=0,"",(Y125/Y126))</f>
        <v>170.19230769230768</v>
      </c>
      <c r="Z127" s="145">
        <f t="shared" si="117"/>
        <v>121</v>
      </c>
      <c r="AA127" s="145">
        <f t="shared" ref="AA127:AC127" si="118">IF(AA126=0,"",(AA125/AA126))</f>
        <v>189.47826086956522</v>
      </c>
      <c r="AB127" s="145">
        <f t="shared" si="118"/>
        <v>160.97916666666666</v>
      </c>
      <c r="AC127" s="145">
        <f t="shared" si="118"/>
        <v>177.78125</v>
      </c>
      <c r="AD127" s="145">
        <f t="shared" ref="AD127:AG127" si="119">IF(AD126=0,"",(AD125/AD126))</f>
        <v>115.625</v>
      </c>
      <c r="AE127" s="145">
        <f t="shared" si="119"/>
        <v>171.86</v>
      </c>
      <c r="AF127" s="145">
        <f t="shared" si="119"/>
        <v>183.875</v>
      </c>
      <c r="AG127" s="145">
        <f t="shared" si="119"/>
        <v>137.70833333333334</v>
      </c>
      <c r="AH127" s="145">
        <f t="shared" ref="AH127:AI127" si="120">IF(AH126=0,"",(AH125/AH126))</f>
        <v>172.5</v>
      </c>
      <c r="AI127" s="145">
        <f t="shared" si="120"/>
        <v>185.54545454545453</v>
      </c>
      <c r="AJ127" s="145">
        <f t="shared" ref="AJ127:AK127" si="121">IF(AJ126=0,"",(AJ125/AJ126))</f>
        <v>185.95714285714286</v>
      </c>
      <c r="AK127" s="145">
        <f t="shared" si="121"/>
        <v>157.57142857142858</v>
      </c>
      <c r="AL127" s="145">
        <f t="shared" ref="AL127:AM127" si="122">IF(AL126=0,"",(AL125/AL126))</f>
        <v>159.16666666666666</v>
      </c>
      <c r="AM127" s="145">
        <f t="shared" si="122"/>
        <v>171</v>
      </c>
      <c r="AN127" s="145">
        <f t="shared" ref="AN127" si="123">IF(AN126=0,"",(AN125/AN126))</f>
        <v>187.24074074074073</v>
      </c>
      <c r="AO127" s="49">
        <f>AO125/AO126</f>
        <v>172.97242284963886</v>
      </c>
      <c r="AP127" s="50"/>
      <c r="AQ127" s="51"/>
      <c r="AR127" s="45"/>
      <c r="AS127" s="51"/>
      <c r="AT127" s="145" t="e">
        <f>IF(AT126=0,"",(AT125/AT126))</f>
        <v>#REF!</v>
      </c>
      <c r="AU127" s="51"/>
      <c r="AV127" s="51"/>
    </row>
    <row r="128" spans="1:48" x14ac:dyDescent="0.25"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P128" s="52"/>
      <c r="AQ128" s="214" t="s">
        <v>221</v>
      </c>
      <c r="AR128" s="160">
        <f>COUNTA(AR10:AR124)/3</f>
        <v>38</v>
      </c>
    </row>
    <row r="129" spans="1:44" x14ac:dyDescent="0.25">
      <c r="A129" s="53"/>
      <c r="B129" s="33" t="s">
        <v>112</v>
      </c>
      <c r="D129" s="64">
        <f t="shared" ref="D129:AC129" si="124">COUNTA(D11:D124)/3</f>
        <v>4</v>
      </c>
      <c r="E129" s="64">
        <f t="shared" si="124"/>
        <v>9</v>
      </c>
      <c r="F129" s="64">
        <f t="shared" si="124"/>
        <v>1</v>
      </c>
      <c r="G129" s="64">
        <f t="shared" si="124"/>
        <v>4</v>
      </c>
      <c r="H129" s="64">
        <f t="shared" si="124"/>
        <v>6</v>
      </c>
      <c r="I129" s="64">
        <f t="shared" si="124"/>
        <v>6</v>
      </c>
      <c r="J129" s="64">
        <f t="shared" si="124"/>
        <v>5</v>
      </c>
      <c r="K129" s="64">
        <f t="shared" si="124"/>
        <v>5</v>
      </c>
      <c r="L129" s="64">
        <f t="shared" si="124"/>
        <v>4</v>
      </c>
      <c r="M129" s="64">
        <f t="shared" si="124"/>
        <v>2</v>
      </c>
      <c r="N129" s="64">
        <f t="shared" si="124"/>
        <v>1</v>
      </c>
      <c r="O129" s="64">
        <f t="shared" si="124"/>
        <v>1</v>
      </c>
      <c r="P129" s="64">
        <f t="shared" si="124"/>
        <v>1</v>
      </c>
      <c r="Q129" s="64">
        <f t="shared" si="124"/>
        <v>7</v>
      </c>
      <c r="R129" s="64">
        <f t="shared" si="124"/>
        <v>10</v>
      </c>
      <c r="S129" s="64">
        <f t="shared" si="124"/>
        <v>4</v>
      </c>
      <c r="T129" s="64">
        <f t="shared" si="124"/>
        <v>2</v>
      </c>
      <c r="U129" s="64">
        <f t="shared" si="124"/>
        <v>4</v>
      </c>
      <c r="V129" s="64">
        <f t="shared" si="124"/>
        <v>2</v>
      </c>
      <c r="W129" s="64">
        <f t="shared" si="124"/>
        <v>4</v>
      </c>
      <c r="X129" s="64">
        <f t="shared" si="124"/>
        <v>7</v>
      </c>
      <c r="Y129" s="64">
        <f t="shared" si="124"/>
        <v>13</v>
      </c>
      <c r="Z129" s="64">
        <f t="shared" si="124"/>
        <v>1</v>
      </c>
      <c r="AA129" s="64">
        <f t="shared" si="124"/>
        <v>3</v>
      </c>
      <c r="AB129" s="64">
        <f t="shared" si="124"/>
        <v>6</v>
      </c>
      <c r="AC129" s="64">
        <f t="shared" si="124"/>
        <v>4</v>
      </c>
      <c r="AD129" s="64">
        <f t="shared" ref="AD129:AG129" si="125">COUNTA(AD11:AD124)/3</f>
        <v>2</v>
      </c>
      <c r="AE129" s="64">
        <f t="shared" si="125"/>
        <v>4</v>
      </c>
      <c r="AF129" s="64">
        <f t="shared" si="125"/>
        <v>6</v>
      </c>
      <c r="AG129" s="64">
        <f t="shared" si="125"/>
        <v>3</v>
      </c>
      <c r="AH129" s="64">
        <f t="shared" ref="AH129:AI129" si="126">COUNTA(AH11:AH124)/3</f>
        <v>1</v>
      </c>
      <c r="AI129" s="64">
        <f t="shared" si="126"/>
        <v>1</v>
      </c>
      <c r="AJ129" s="64">
        <f t="shared" ref="AJ129:AK129" si="127">COUNTA(AJ11:AJ124)/3</f>
        <v>11</v>
      </c>
      <c r="AK129" s="64">
        <f t="shared" si="127"/>
        <v>4</v>
      </c>
      <c r="AL129" s="64">
        <f t="shared" ref="AL129:AM129" si="128">COUNTA(AL11:AL124)/3</f>
        <v>2</v>
      </c>
      <c r="AM129" s="64">
        <f t="shared" si="128"/>
        <v>12</v>
      </c>
      <c r="AN129" s="64">
        <f t="shared" ref="AN129" si="129">COUNTA(AN11:AN124)/3</f>
        <v>6</v>
      </c>
      <c r="AO129" s="161">
        <f>SUM(D129:AN129)</f>
        <v>168</v>
      </c>
      <c r="AP129" s="8"/>
      <c r="AR129" s="55"/>
    </row>
    <row r="130" spans="1:44" x14ac:dyDescent="0.25">
      <c r="J130" s="239"/>
      <c r="K130" s="239"/>
      <c r="L130" s="239"/>
      <c r="M130" s="239"/>
      <c r="N130" s="239"/>
      <c r="O130" s="239"/>
      <c r="P130" s="239"/>
    </row>
    <row r="131" spans="1:44" x14ac:dyDescent="0.25">
      <c r="J131" s="239"/>
      <c r="K131" s="239"/>
      <c r="L131" s="239"/>
      <c r="M131" s="239"/>
      <c r="N131" s="239"/>
      <c r="O131" s="239"/>
      <c r="P131" s="239"/>
    </row>
    <row r="132" spans="1:44" x14ac:dyDescent="0.25">
      <c r="J132" s="240"/>
      <c r="K132" s="240"/>
      <c r="L132" s="240"/>
      <c r="M132" s="240"/>
      <c r="N132" s="240"/>
      <c r="O132" s="240"/>
      <c r="P132" s="240"/>
    </row>
  </sheetData>
  <mergeCells count="1">
    <mergeCell ref="AO5:AP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5"/>
  <sheetViews>
    <sheetView topLeftCell="A148" workbookViewId="0">
      <selection activeCell="K175" sqref="K175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264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21" si="0">J7/K7</f>
        <v>173.8</v>
      </c>
      <c r="M7" s="211" t="s">
        <v>268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7">
        <f t="shared" si="0"/>
        <v>190.06666666666666</v>
      </c>
      <c r="M8" s="215" t="s">
        <v>268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11" t="s">
        <v>126</v>
      </c>
      <c r="J9" s="66">
        <v>2773</v>
      </c>
      <c r="K9" s="64">
        <v>15</v>
      </c>
      <c r="L9" s="67">
        <f t="shared" si="0"/>
        <v>184.86666666666667</v>
      </c>
      <c r="M9" s="215" t="s">
        <v>268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89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5" t="s">
        <v>269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274</v>
      </c>
      <c r="E11" s="65"/>
      <c r="F11" s="216" t="s">
        <v>280</v>
      </c>
      <c r="G11" s="65" t="s">
        <v>140</v>
      </c>
      <c r="H11" s="189" t="s">
        <v>137</v>
      </c>
      <c r="I11" s="216" t="s">
        <v>126</v>
      </c>
      <c r="J11" s="66">
        <v>1503</v>
      </c>
      <c r="K11" s="64">
        <v>8</v>
      </c>
      <c r="L11" s="67">
        <f t="shared" si="0"/>
        <v>187.875</v>
      </c>
      <c r="M11" s="246" t="s">
        <v>307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274</v>
      </c>
      <c r="E12" s="65"/>
      <c r="F12" s="218" t="s">
        <v>280</v>
      </c>
      <c r="G12" s="65" t="s">
        <v>140</v>
      </c>
      <c r="H12" s="189" t="s">
        <v>134</v>
      </c>
      <c r="I12" s="216" t="s">
        <v>126</v>
      </c>
      <c r="J12" s="66">
        <v>1378</v>
      </c>
      <c r="K12" s="64">
        <v>8</v>
      </c>
      <c r="L12" s="67">
        <f t="shared" si="0"/>
        <v>172.25</v>
      </c>
      <c r="M12" s="246" t="s">
        <v>307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274</v>
      </c>
      <c r="E13" s="65"/>
      <c r="F13" s="218" t="s">
        <v>280</v>
      </c>
      <c r="G13" s="65" t="s">
        <v>140</v>
      </c>
      <c r="H13" s="189" t="s">
        <v>133</v>
      </c>
      <c r="I13" s="216" t="s">
        <v>126</v>
      </c>
      <c r="J13" s="66">
        <v>1529</v>
      </c>
      <c r="K13" s="64">
        <v>8</v>
      </c>
      <c r="L13" s="217">
        <f t="shared" si="0"/>
        <v>191.125</v>
      </c>
      <c r="M13" s="246" t="s">
        <v>307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274</v>
      </c>
      <c r="E14" s="65"/>
      <c r="F14" s="218" t="s">
        <v>280</v>
      </c>
      <c r="G14" s="65" t="s">
        <v>140</v>
      </c>
      <c r="H14" s="189" t="s">
        <v>127</v>
      </c>
      <c r="I14" s="216" t="s">
        <v>273</v>
      </c>
      <c r="J14" s="66">
        <v>1483</v>
      </c>
      <c r="K14" s="64">
        <v>8</v>
      </c>
      <c r="L14" s="67">
        <f t="shared" si="0"/>
        <v>185.375</v>
      </c>
      <c r="M14" s="247" t="s">
        <v>224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274</v>
      </c>
      <c r="E15" s="65"/>
      <c r="F15" s="218" t="s">
        <v>280</v>
      </c>
      <c r="G15" s="65" t="s">
        <v>140</v>
      </c>
      <c r="H15" s="189" t="s">
        <v>270</v>
      </c>
      <c r="I15" s="216" t="s">
        <v>273</v>
      </c>
      <c r="J15" s="66">
        <v>1417</v>
      </c>
      <c r="K15" s="64">
        <v>8</v>
      </c>
      <c r="L15" s="67">
        <f t="shared" si="0"/>
        <v>177.125</v>
      </c>
      <c r="M15" s="247" t="s">
        <v>224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274</v>
      </c>
      <c r="E16" s="65"/>
      <c r="F16" s="218" t="s">
        <v>280</v>
      </c>
      <c r="G16" s="65" t="s">
        <v>140</v>
      </c>
      <c r="H16" s="73" t="s">
        <v>125</v>
      </c>
      <c r="I16" s="216" t="s">
        <v>272</v>
      </c>
      <c r="J16" s="66">
        <v>1395</v>
      </c>
      <c r="K16" s="64">
        <v>8</v>
      </c>
      <c r="L16" s="67">
        <f t="shared" si="0"/>
        <v>174.375</v>
      </c>
      <c r="M16" s="216" t="s">
        <v>275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274</v>
      </c>
      <c r="E17" s="65"/>
      <c r="F17" s="218" t="s">
        <v>280</v>
      </c>
      <c r="G17" s="65" t="s">
        <v>140</v>
      </c>
      <c r="H17" s="73" t="s">
        <v>131</v>
      </c>
      <c r="I17" s="216" t="s">
        <v>272</v>
      </c>
      <c r="J17" s="66">
        <v>1422</v>
      </c>
      <c r="K17" s="64">
        <v>8</v>
      </c>
      <c r="L17" s="67">
        <f t="shared" si="0"/>
        <v>177.75</v>
      </c>
      <c r="M17" s="216" t="s">
        <v>275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274</v>
      </c>
      <c r="E18" s="65"/>
      <c r="F18" s="218" t="s">
        <v>280</v>
      </c>
      <c r="G18" s="65" t="s">
        <v>140</v>
      </c>
      <c r="H18" s="189" t="s">
        <v>271</v>
      </c>
      <c r="I18" s="216" t="s">
        <v>272</v>
      </c>
      <c r="J18" s="66">
        <v>1478</v>
      </c>
      <c r="K18" s="64">
        <v>8</v>
      </c>
      <c r="L18" s="67">
        <f t="shared" si="0"/>
        <v>184.75</v>
      </c>
      <c r="M18" s="216" t="s">
        <v>275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274</v>
      </c>
      <c r="E19" s="65"/>
      <c r="F19" s="218" t="s">
        <v>280</v>
      </c>
      <c r="G19" s="65" t="s">
        <v>140</v>
      </c>
      <c r="H19" s="189" t="s">
        <v>132</v>
      </c>
      <c r="I19" s="216" t="s">
        <v>277</v>
      </c>
      <c r="J19" s="66">
        <v>1215</v>
      </c>
      <c r="K19" s="64">
        <v>8</v>
      </c>
      <c r="L19" s="67">
        <f t="shared" si="0"/>
        <v>151.875</v>
      </c>
      <c r="M19" s="216" t="s">
        <v>276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282</v>
      </c>
      <c r="E20" s="65"/>
      <c r="F20" s="219" t="s">
        <v>281</v>
      </c>
      <c r="G20" s="65" t="s">
        <v>283</v>
      </c>
      <c r="H20" s="189" t="s">
        <v>137</v>
      </c>
      <c r="I20" s="219"/>
      <c r="J20" s="66">
        <v>2814</v>
      </c>
      <c r="K20" s="64">
        <v>15</v>
      </c>
      <c r="L20" s="67">
        <f t="shared" si="0"/>
        <v>187.6</v>
      </c>
      <c r="M20" s="219" t="s">
        <v>284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290</v>
      </c>
      <c r="E21" s="65"/>
      <c r="F21" s="220" t="s">
        <v>22</v>
      </c>
      <c r="G21" s="65" t="s">
        <v>286</v>
      </c>
      <c r="H21" s="189" t="s">
        <v>287</v>
      </c>
      <c r="I21" s="220" t="s">
        <v>126</v>
      </c>
      <c r="J21" s="66">
        <v>1196</v>
      </c>
      <c r="K21" s="64">
        <v>8</v>
      </c>
      <c r="L21" s="67">
        <f t="shared" si="0"/>
        <v>149.5</v>
      </c>
      <c r="M21" s="248" t="s">
        <v>222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290</v>
      </c>
      <c r="E22" s="65"/>
      <c r="F22" s="220" t="s">
        <v>22</v>
      </c>
      <c r="G22" s="65" t="s">
        <v>286</v>
      </c>
      <c r="H22" s="189" t="s">
        <v>271</v>
      </c>
      <c r="I22" s="220" t="s">
        <v>126</v>
      </c>
      <c r="J22" s="66">
        <v>1384</v>
      </c>
      <c r="K22" s="64">
        <v>8</v>
      </c>
      <c r="L22" s="67">
        <f t="shared" si="0"/>
        <v>173</v>
      </c>
      <c r="M22" s="248" t="s">
        <v>222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290</v>
      </c>
      <c r="E23" s="65"/>
      <c r="F23" s="220" t="s">
        <v>22</v>
      </c>
      <c r="G23" s="65" t="s">
        <v>286</v>
      </c>
      <c r="H23" s="189" t="s">
        <v>235</v>
      </c>
      <c r="I23" s="220" t="s">
        <v>273</v>
      </c>
      <c r="J23" s="66">
        <v>1141</v>
      </c>
      <c r="K23" s="64">
        <v>8</v>
      </c>
      <c r="L23" s="67">
        <f t="shared" si="0"/>
        <v>142.625</v>
      </c>
      <c r="M23" s="220" t="s">
        <v>275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290</v>
      </c>
      <c r="E24" s="65"/>
      <c r="F24" s="220" t="s">
        <v>22</v>
      </c>
      <c r="G24" s="65" t="s">
        <v>286</v>
      </c>
      <c r="H24" s="189" t="s">
        <v>289</v>
      </c>
      <c r="I24" s="220" t="s">
        <v>273</v>
      </c>
      <c r="J24" s="66">
        <v>1244</v>
      </c>
      <c r="K24" s="64">
        <v>8</v>
      </c>
      <c r="L24" s="67">
        <f t="shared" si="0"/>
        <v>155.5</v>
      </c>
      <c r="M24" s="220" t="s">
        <v>275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290</v>
      </c>
      <c r="E25" s="65"/>
      <c r="F25" s="220" t="s">
        <v>22</v>
      </c>
      <c r="G25" s="65" t="s">
        <v>286</v>
      </c>
      <c r="H25" s="189" t="s">
        <v>288</v>
      </c>
      <c r="I25" s="220" t="s">
        <v>126</v>
      </c>
      <c r="J25" s="66">
        <v>1288</v>
      </c>
      <c r="K25" s="64">
        <v>8</v>
      </c>
      <c r="L25" s="67">
        <f t="shared" si="0"/>
        <v>161</v>
      </c>
      <c r="M25" s="246" t="s">
        <v>307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290</v>
      </c>
      <c r="E26" s="65"/>
      <c r="F26" s="220" t="s">
        <v>22</v>
      </c>
      <c r="G26" s="65" t="s">
        <v>286</v>
      </c>
      <c r="H26" s="189" t="s">
        <v>138</v>
      </c>
      <c r="I26" s="220" t="s">
        <v>126</v>
      </c>
      <c r="J26" s="66">
        <v>1056</v>
      </c>
      <c r="K26" s="64">
        <v>8</v>
      </c>
      <c r="L26" s="67">
        <f t="shared" si="0"/>
        <v>132</v>
      </c>
      <c r="M26" s="246" t="s">
        <v>307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292</v>
      </c>
      <c r="E27" s="65"/>
      <c r="F27" s="220" t="s">
        <v>22</v>
      </c>
      <c r="G27" s="65" t="s">
        <v>140</v>
      </c>
      <c r="H27" s="189" t="s">
        <v>127</v>
      </c>
      <c r="I27" s="220" t="s">
        <v>126</v>
      </c>
      <c r="J27" s="66">
        <v>1741</v>
      </c>
      <c r="K27" s="64">
        <v>9</v>
      </c>
      <c r="L27" s="217">
        <f t="shared" si="0"/>
        <v>193.44444444444446</v>
      </c>
      <c r="M27" s="247" t="s">
        <v>224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292</v>
      </c>
      <c r="E28" s="65"/>
      <c r="F28" s="220" t="s">
        <v>22</v>
      </c>
      <c r="G28" s="65" t="s">
        <v>140</v>
      </c>
      <c r="H28" s="189" t="s">
        <v>130</v>
      </c>
      <c r="I28" s="220" t="s">
        <v>126</v>
      </c>
      <c r="J28" s="66">
        <v>1620</v>
      </c>
      <c r="K28" s="64">
        <v>9</v>
      </c>
      <c r="L28" s="67">
        <f t="shared" si="0"/>
        <v>180</v>
      </c>
      <c r="M28" s="247" t="s">
        <v>224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292</v>
      </c>
      <c r="E29" s="65"/>
      <c r="F29" s="220" t="s">
        <v>22</v>
      </c>
      <c r="G29" s="65" t="s">
        <v>140</v>
      </c>
      <c r="H29" s="189" t="s">
        <v>133</v>
      </c>
      <c r="I29" s="220" t="s">
        <v>273</v>
      </c>
      <c r="J29" s="66">
        <v>1551</v>
      </c>
      <c r="K29" s="64">
        <v>9</v>
      </c>
      <c r="L29" s="67">
        <f t="shared" si="0"/>
        <v>172.33333333333334</v>
      </c>
      <c r="M29" s="220" t="s">
        <v>291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292</v>
      </c>
      <c r="E30" s="65"/>
      <c r="F30" s="220" t="s">
        <v>22</v>
      </c>
      <c r="G30" s="65" t="s">
        <v>140</v>
      </c>
      <c r="H30" s="189" t="s">
        <v>137</v>
      </c>
      <c r="I30" s="220" t="s">
        <v>273</v>
      </c>
      <c r="J30" s="66">
        <v>1624</v>
      </c>
      <c r="K30" s="64">
        <v>9</v>
      </c>
      <c r="L30" s="67">
        <f t="shared" si="0"/>
        <v>180.44444444444446</v>
      </c>
      <c r="M30" s="220" t="s">
        <v>291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292</v>
      </c>
      <c r="E31" s="65"/>
      <c r="F31" s="220" t="s">
        <v>22</v>
      </c>
      <c r="G31" s="65" t="s">
        <v>140</v>
      </c>
      <c r="H31" s="189" t="s">
        <v>134</v>
      </c>
      <c r="I31" s="220" t="s">
        <v>126</v>
      </c>
      <c r="J31" s="66">
        <v>1429</v>
      </c>
      <c r="K31" s="64">
        <v>9</v>
      </c>
      <c r="L31" s="67">
        <f t="shared" si="0"/>
        <v>158.77777777777777</v>
      </c>
      <c r="M31" s="247" t="s">
        <v>224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292</v>
      </c>
      <c r="E32" s="65"/>
      <c r="F32" s="220" t="s">
        <v>22</v>
      </c>
      <c r="G32" s="65" t="s">
        <v>140</v>
      </c>
      <c r="H32" s="189" t="s">
        <v>270</v>
      </c>
      <c r="I32" s="220" t="s">
        <v>126</v>
      </c>
      <c r="J32" s="66">
        <v>1585</v>
      </c>
      <c r="K32" s="64">
        <v>9</v>
      </c>
      <c r="L32" s="67">
        <f t="shared" si="0"/>
        <v>176.11111111111111</v>
      </c>
      <c r="M32" s="247" t="s">
        <v>224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304</v>
      </c>
      <c r="E33" s="65"/>
      <c r="F33" s="221" t="s">
        <v>22</v>
      </c>
      <c r="G33" s="65" t="s">
        <v>305</v>
      </c>
      <c r="H33" s="73" t="s">
        <v>131</v>
      </c>
      <c r="I33" s="221" t="s">
        <v>126</v>
      </c>
      <c r="J33" s="66">
        <v>1320</v>
      </c>
      <c r="K33" s="64">
        <v>8</v>
      </c>
      <c r="L33" s="67">
        <f t="shared" si="0"/>
        <v>165</v>
      </c>
      <c r="M33" s="221" t="s">
        <v>308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304</v>
      </c>
      <c r="E34" s="65"/>
      <c r="F34" s="221" t="s">
        <v>22</v>
      </c>
      <c r="G34" s="65" t="s">
        <v>305</v>
      </c>
      <c r="H34" s="73" t="s">
        <v>145</v>
      </c>
      <c r="I34" s="221" t="s">
        <v>126</v>
      </c>
      <c r="J34" s="66">
        <v>1459</v>
      </c>
      <c r="K34" s="64">
        <v>8</v>
      </c>
      <c r="L34" s="67">
        <f t="shared" si="0"/>
        <v>182.375</v>
      </c>
      <c r="M34" s="221" t="s">
        <v>308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304</v>
      </c>
      <c r="E35" s="65"/>
      <c r="F35" s="221" t="s">
        <v>22</v>
      </c>
      <c r="G35" s="65" t="s">
        <v>305</v>
      </c>
      <c r="H35" s="73" t="s">
        <v>125</v>
      </c>
      <c r="I35" s="221" t="s">
        <v>126</v>
      </c>
      <c r="J35" s="66">
        <v>2432</v>
      </c>
      <c r="K35" s="64">
        <v>14</v>
      </c>
      <c r="L35" s="67">
        <f t="shared" si="0"/>
        <v>173.71428571428572</v>
      </c>
      <c r="M35" s="246" t="s">
        <v>307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304</v>
      </c>
      <c r="E36" s="65"/>
      <c r="F36" s="221" t="s">
        <v>22</v>
      </c>
      <c r="G36" s="65" t="s">
        <v>305</v>
      </c>
      <c r="H36" s="73" t="s">
        <v>306</v>
      </c>
      <c r="I36" s="221" t="s">
        <v>126</v>
      </c>
      <c r="J36" s="66">
        <v>2316</v>
      </c>
      <c r="K36" s="64">
        <v>14</v>
      </c>
      <c r="L36" s="67">
        <f t="shared" si="0"/>
        <v>165.42857142857142</v>
      </c>
      <c r="M36" s="246" t="s">
        <v>307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315</v>
      </c>
      <c r="E37" s="65"/>
      <c r="F37" s="223" t="s">
        <v>314</v>
      </c>
      <c r="G37" s="65" t="s">
        <v>124</v>
      </c>
      <c r="H37" s="73" t="s">
        <v>125</v>
      </c>
      <c r="I37" s="223" t="s">
        <v>126</v>
      </c>
      <c r="J37" s="66">
        <v>1551</v>
      </c>
      <c r="K37" s="64">
        <v>9</v>
      </c>
      <c r="L37" s="67">
        <f t="shared" si="0"/>
        <v>172.33333333333334</v>
      </c>
      <c r="M37" s="223" t="s">
        <v>313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315</v>
      </c>
      <c r="E38" s="65"/>
      <c r="F38" s="223" t="s">
        <v>314</v>
      </c>
      <c r="G38" s="65" t="s">
        <v>124</v>
      </c>
      <c r="H38" s="189" t="s">
        <v>137</v>
      </c>
      <c r="I38" s="223" t="s">
        <v>126</v>
      </c>
      <c r="J38" s="66">
        <v>1585</v>
      </c>
      <c r="K38" s="64">
        <v>9</v>
      </c>
      <c r="L38" s="67">
        <f t="shared" si="0"/>
        <v>176.11111111111111</v>
      </c>
      <c r="M38" s="223" t="s">
        <v>313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315</v>
      </c>
      <c r="E39" s="65"/>
      <c r="F39" s="223" t="s">
        <v>314</v>
      </c>
      <c r="G39" s="65" t="s">
        <v>124</v>
      </c>
      <c r="H39" s="189" t="s">
        <v>132</v>
      </c>
      <c r="I39" s="223"/>
      <c r="J39" s="66">
        <v>1383</v>
      </c>
      <c r="K39" s="64">
        <v>9</v>
      </c>
      <c r="L39" s="67">
        <f t="shared" si="0"/>
        <v>153.66666666666666</v>
      </c>
      <c r="M39" s="223" t="s">
        <v>311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315</v>
      </c>
      <c r="E40" s="65"/>
      <c r="F40" s="223" t="s">
        <v>314</v>
      </c>
      <c r="G40" s="65" t="s">
        <v>124</v>
      </c>
      <c r="H40" s="189" t="s">
        <v>127</v>
      </c>
      <c r="I40" s="223"/>
      <c r="J40" s="66">
        <v>1551</v>
      </c>
      <c r="K40" s="64">
        <v>9</v>
      </c>
      <c r="L40" s="67">
        <f t="shared" si="0"/>
        <v>172.33333333333334</v>
      </c>
      <c r="M40" s="223" t="s">
        <v>312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315</v>
      </c>
      <c r="E41" s="65"/>
      <c r="F41" s="223" t="s">
        <v>314</v>
      </c>
      <c r="G41" s="65" t="s">
        <v>124</v>
      </c>
      <c r="H41" s="73" t="s">
        <v>306</v>
      </c>
      <c r="I41" s="223"/>
      <c r="J41" s="66">
        <v>3384</v>
      </c>
      <c r="K41" s="64">
        <v>18</v>
      </c>
      <c r="L41" s="67">
        <f t="shared" si="0"/>
        <v>188</v>
      </c>
      <c r="M41" s="223" t="s">
        <v>316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318</v>
      </c>
      <c r="E42" s="65"/>
      <c r="F42" s="224" t="s">
        <v>317</v>
      </c>
      <c r="G42" s="65" t="s">
        <v>230</v>
      </c>
      <c r="H42" s="73" t="s">
        <v>306</v>
      </c>
      <c r="I42" s="224"/>
      <c r="J42" s="66">
        <v>2052</v>
      </c>
      <c r="K42" s="64">
        <v>11</v>
      </c>
      <c r="L42" s="67">
        <f t="shared" si="0"/>
        <v>186.54545454545453</v>
      </c>
      <c r="M42" s="224" t="s">
        <v>291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318</v>
      </c>
      <c r="E43" s="65"/>
      <c r="F43" s="224" t="s">
        <v>317</v>
      </c>
      <c r="G43" s="65" t="s">
        <v>230</v>
      </c>
      <c r="H43" s="73" t="s">
        <v>125</v>
      </c>
      <c r="I43" s="224"/>
      <c r="J43" s="66">
        <v>1910</v>
      </c>
      <c r="K43" s="64">
        <v>11</v>
      </c>
      <c r="L43" s="67">
        <f t="shared" si="0"/>
        <v>173.63636363636363</v>
      </c>
      <c r="M43" s="224" t="s">
        <v>291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318</v>
      </c>
      <c r="E44" s="65"/>
      <c r="F44" s="224" t="s">
        <v>317</v>
      </c>
      <c r="G44" s="65" t="s">
        <v>230</v>
      </c>
      <c r="H44" s="189" t="s">
        <v>270</v>
      </c>
      <c r="I44" s="224"/>
      <c r="J44" s="66">
        <v>761</v>
      </c>
      <c r="K44" s="64">
        <v>5</v>
      </c>
      <c r="L44" s="67">
        <f t="shared" si="0"/>
        <v>152.19999999999999</v>
      </c>
      <c r="M44" s="224" t="s">
        <v>291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318</v>
      </c>
      <c r="E45" s="65"/>
      <c r="F45" s="224" t="s">
        <v>317</v>
      </c>
      <c r="G45" s="65" t="s">
        <v>230</v>
      </c>
      <c r="H45" s="73" t="s">
        <v>319</v>
      </c>
      <c r="I45" s="224"/>
      <c r="J45" s="66">
        <v>936</v>
      </c>
      <c r="K45" s="64">
        <v>6</v>
      </c>
      <c r="L45" s="67">
        <f t="shared" si="0"/>
        <v>156</v>
      </c>
      <c r="M45" s="224" t="s">
        <v>291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318</v>
      </c>
      <c r="E46" s="65"/>
      <c r="F46" s="224" t="s">
        <v>317</v>
      </c>
      <c r="G46" s="65" t="s">
        <v>230</v>
      </c>
      <c r="H46" s="73" t="s">
        <v>128</v>
      </c>
      <c r="I46" s="224"/>
      <c r="J46" s="66">
        <v>1930</v>
      </c>
      <c r="K46" s="64">
        <v>11</v>
      </c>
      <c r="L46" s="67">
        <f t="shared" si="0"/>
        <v>175.45454545454547</v>
      </c>
      <c r="M46" s="224" t="s">
        <v>291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326</v>
      </c>
      <c r="E47" s="65"/>
      <c r="F47" s="224" t="s">
        <v>317</v>
      </c>
      <c r="G47" s="65" t="s">
        <v>305</v>
      </c>
      <c r="H47" s="189" t="s">
        <v>134</v>
      </c>
      <c r="I47" s="224"/>
      <c r="J47" s="66">
        <v>1142</v>
      </c>
      <c r="K47" s="64">
        <v>7</v>
      </c>
      <c r="L47" s="67">
        <f t="shared" si="0"/>
        <v>163.14285714285714</v>
      </c>
      <c r="M47" s="246" t="s">
        <v>307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326</v>
      </c>
      <c r="E48" s="65"/>
      <c r="F48" s="224" t="s">
        <v>317</v>
      </c>
      <c r="G48" s="65" t="s">
        <v>305</v>
      </c>
      <c r="H48" s="73" t="s">
        <v>144</v>
      </c>
      <c r="I48" s="224"/>
      <c r="J48" s="66">
        <v>1117</v>
      </c>
      <c r="K48" s="64">
        <v>7</v>
      </c>
      <c r="L48" s="67">
        <f t="shared" si="0"/>
        <v>159.57142857142858</v>
      </c>
      <c r="M48" s="246" t="s">
        <v>307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326</v>
      </c>
      <c r="E49" s="65"/>
      <c r="F49" s="224" t="s">
        <v>317</v>
      </c>
      <c r="G49" s="65" t="s">
        <v>305</v>
      </c>
      <c r="H49" s="73" t="s">
        <v>325</v>
      </c>
      <c r="I49" s="224"/>
      <c r="J49" s="66">
        <v>1136</v>
      </c>
      <c r="K49" s="64">
        <v>7</v>
      </c>
      <c r="L49" s="67">
        <f t="shared" si="0"/>
        <v>162.28571428571428</v>
      </c>
      <c r="M49" s="246" t="s">
        <v>307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326</v>
      </c>
      <c r="E50" s="65"/>
      <c r="F50" s="224" t="s">
        <v>317</v>
      </c>
      <c r="G50" s="65" t="s">
        <v>305</v>
      </c>
      <c r="H50" s="189" t="s">
        <v>132</v>
      </c>
      <c r="I50" s="224"/>
      <c r="J50" s="66">
        <v>1073</v>
      </c>
      <c r="K50" s="64">
        <v>7</v>
      </c>
      <c r="L50" s="67">
        <f t="shared" si="0"/>
        <v>153.28571428571428</v>
      </c>
      <c r="M50" s="246" t="s">
        <v>307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343</v>
      </c>
      <c r="E51" s="65"/>
      <c r="F51" s="230" t="s">
        <v>317</v>
      </c>
      <c r="G51" s="65" t="s">
        <v>286</v>
      </c>
      <c r="H51" s="189" t="s">
        <v>271</v>
      </c>
      <c r="I51" s="230"/>
      <c r="J51" s="66">
        <v>1152</v>
      </c>
      <c r="K51" s="64">
        <v>6</v>
      </c>
      <c r="L51" s="217">
        <f t="shared" si="0"/>
        <v>192</v>
      </c>
      <c r="M51" s="247" t="s">
        <v>344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343</v>
      </c>
      <c r="E52" s="65"/>
      <c r="F52" s="230" t="s">
        <v>317</v>
      </c>
      <c r="G52" s="65" t="s">
        <v>286</v>
      </c>
      <c r="H52" s="189" t="s">
        <v>137</v>
      </c>
      <c r="I52" s="230"/>
      <c r="J52" s="66">
        <v>1113</v>
      </c>
      <c r="K52" s="64">
        <v>6</v>
      </c>
      <c r="L52" s="67">
        <f t="shared" si="0"/>
        <v>185.5</v>
      </c>
      <c r="M52" s="247" t="s">
        <v>344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7" t="s">
        <v>281</v>
      </c>
      <c r="G53" s="65" t="s">
        <v>331</v>
      </c>
      <c r="H53" s="73" t="s">
        <v>125</v>
      </c>
      <c r="I53" s="227"/>
      <c r="J53" s="66">
        <v>3205</v>
      </c>
      <c r="K53" s="64">
        <v>18</v>
      </c>
      <c r="L53" s="67">
        <f t="shared" si="0"/>
        <v>178.05555555555554</v>
      </c>
      <c r="M53" s="227" t="s">
        <v>332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342</v>
      </c>
      <c r="E54" s="65"/>
      <c r="F54" s="229" t="s">
        <v>339</v>
      </c>
      <c r="G54" s="65" t="s">
        <v>140</v>
      </c>
      <c r="H54" s="73" t="s">
        <v>340</v>
      </c>
      <c r="I54" s="229"/>
      <c r="J54" s="66">
        <v>881</v>
      </c>
      <c r="K54" s="64">
        <v>8</v>
      </c>
      <c r="L54" s="67">
        <f t="shared" si="0"/>
        <v>110.125</v>
      </c>
      <c r="M54" s="229" t="s">
        <v>341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347</v>
      </c>
      <c r="E55" s="65"/>
      <c r="F55" s="231" t="s">
        <v>348</v>
      </c>
      <c r="G55" s="65" t="s">
        <v>140</v>
      </c>
      <c r="H55" s="73" t="s">
        <v>319</v>
      </c>
      <c r="I55" s="231"/>
      <c r="J55" s="66">
        <v>1782</v>
      </c>
      <c r="K55" s="64">
        <v>11</v>
      </c>
      <c r="L55" s="67">
        <f t="shared" si="0"/>
        <v>162</v>
      </c>
      <c r="M55" s="248" t="s">
        <v>349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353</v>
      </c>
      <c r="E56" s="65"/>
      <c r="F56" s="232" t="s">
        <v>348</v>
      </c>
      <c r="G56" s="65" t="s">
        <v>124</v>
      </c>
      <c r="H56" s="73" t="s">
        <v>125</v>
      </c>
      <c r="I56" s="232" t="s">
        <v>126</v>
      </c>
      <c r="J56" s="66">
        <v>2587</v>
      </c>
      <c r="K56" s="64">
        <v>14</v>
      </c>
      <c r="L56" s="67">
        <f t="shared" si="0"/>
        <v>184.78571428571428</v>
      </c>
      <c r="M56" s="232" t="s">
        <v>374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353</v>
      </c>
      <c r="E57" s="65"/>
      <c r="F57" s="232" t="s">
        <v>348</v>
      </c>
      <c r="G57" s="65" t="s">
        <v>124</v>
      </c>
      <c r="H57" s="73" t="s">
        <v>131</v>
      </c>
      <c r="I57" s="232" t="s">
        <v>126</v>
      </c>
      <c r="J57" s="66">
        <v>2650</v>
      </c>
      <c r="K57" s="64">
        <v>14</v>
      </c>
      <c r="L57" s="67">
        <f t="shared" si="0"/>
        <v>189.28571428571428</v>
      </c>
      <c r="M57" s="235" t="s">
        <v>374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353</v>
      </c>
      <c r="E58" s="65"/>
      <c r="F58" s="232" t="s">
        <v>348</v>
      </c>
      <c r="G58" s="65" t="s">
        <v>124</v>
      </c>
      <c r="H58" s="189" t="s">
        <v>130</v>
      </c>
      <c r="I58" s="232" t="s">
        <v>273</v>
      </c>
      <c r="J58" s="66">
        <v>2488</v>
      </c>
      <c r="K58" s="64">
        <v>14</v>
      </c>
      <c r="L58" s="67">
        <f t="shared" si="0"/>
        <v>177.71428571428572</v>
      </c>
      <c r="M58" s="235" t="s">
        <v>373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353</v>
      </c>
      <c r="E59" s="65"/>
      <c r="F59" s="232" t="s">
        <v>348</v>
      </c>
      <c r="G59" s="65" t="s">
        <v>124</v>
      </c>
      <c r="H59" s="73" t="s">
        <v>319</v>
      </c>
      <c r="I59" s="232" t="s">
        <v>273</v>
      </c>
      <c r="J59" s="66">
        <v>2263</v>
      </c>
      <c r="K59" s="64">
        <v>14</v>
      </c>
      <c r="L59" s="67">
        <f t="shared" si="0"/>
        <v>161.64285714285714</v>
      </c>
      <c r="M59" s="235" t="s">
        <v>373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353</v>
      </c>
      <c r="E60" s="65"/>
      <c r="F60" s="232" t="s">
        <v>348</v>
      </c>
      <c r="G60" s="65" t="s">
        <v>124</v>
      </c>
      <c r="H60" s="189" t="s">
        <v>127</v>
      </c>
      <c r="I60" s="232" t="s">
        <v>272</v>
      </c>
      <c r="J60" s="66">
        <v>2986</v>
      </c>
      <c r="K60" s="64">
        <v>14</v>
      </c>
      <c r="L60" s="62">
        <f t="shared" si="0"/>
        <v>213.28571428571428</v>
      </c>
      <c r="M60" s="232" t="s">
        <v>372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353</v>
      </c>
      <c r="E61" s="65"/>
      <c r="F61" s="232" t="s">
        <v>348</v>
      </c>
      <c r="G61" s="65" t="s">
        <v>124</v>
      </c>
      <c r="H61" s="189" t="s">
        <v>137</v>
      </c>
      <c r="I61" s="232" t="s">
        <v>272</v>
      </c>
      <c r="J61" s="66">
        <v>2468</v>
      </c>
      <c r="K61" s="64">
        <v>14</v>
      </c>
      <c r="L61" s="67">
        <f t="shared" si="0"/>
        <v>176.28571428571428</v>
      </c>
      <c r="M61" s="235" t="s">
        <v>372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357</v>
      </c>
      <c r="E62" s="65"/>
      <c r="F62" s="233" t="s">
        <v>358</v>
      </c>
      <c r="G62" s="65" t="s">
        <v>124</v>
      </c>
      <c r="H62" s="73" t="s">
        <v>131</v>
      </c>
      <c r="I62" s="233" t="s">
        <v>126</v>
      </c>
      <c r="J62" s="66">
        <v>1213</v>
      </c>
      <c r="K62" s="64">
        <v>7</v>
      </c>
      <c r="L62" s="67">
        <f t="shared" si="0"/>
        <v>173.28571428571428</v>
      </c>
      <c r="M62" s="233" t="s">
        <v>275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357</v>
      </c>
      <c r="E63" s="65"/>
      <c r="F63" s="233" t="s">
        <v>358</v>
      </c>
      <c r="G63" s="65" t="s">
        <v>124</v>
      </c>
      <c r="H63" s="189" t="s">
        <v>130</v>
      </c>
      <c r="I63" s="233" t="s">
        <v>126</v>
      </c>
      <c r="J63" s="66">
        <v>1279</v>
      </c>
      <c r="K63" s="64">
        <v>7</v>
      </c>
      <c r="L63" s="67">
        <f t="shared" si="0"/>
        <v>182.71428571428572</v>
      </c>
      <c r="M63" s="233" t="s">
        <v>275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357</v>
      </c>
      <c r="E64" s="65"/>
      <c r="F64" s="233" t="s">
        <v>358</v>
      </c>
      <c r="G64" s="65" t="s">
        <v>124</v>
      </c>
      <c r="H64" s="189" t="s">
        <v>137</v>
      </c>
      <c r="I64" s="233" t="s">
        <v>126</v>
      </c>
      <c r="J64" s="66">
        <v>1194</v>
      </c>
      <c r="K64" s="64">
        <v>7</v>
      </c>
      <c r="L64" s="67">
        <f t="shared" si="0"/>
        <v>170.57142857142858</v>
      </c>
      <c r="M64" s="233" t="s">
        <v>275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357</v>
      </c>
      <c r="E65" s="65"/>
      <c r="F65" s="233" t="s">
        <v>358</v>
      </c>
      <c r="G65" s="65" t="s">
        <v>124</v>
      </c>
      <c r="H65" s="189" t="s">
        <v>133</v>
      </c>
      <c r="I65" s="233" t="s">
        <v>126</v>
      </c>
      <c r="J65" s="66">
        <v>1274</v>
      </c>
      <c r="K65" s="64">
        <v>7</v>
      </c>
      <c r="L65" s="67">
        <f t="shared" si="0"/>
        <v>182</v>
      </c>
      <c r="M65" s="233" t="s">
        <v>275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357</v>
      </c>
      <c r="E66" s="65"/>
      <c r="F66" s="233" t="s">
        <v>358</v>
      </c>
      <c r="G66" s="65" t="s">
        <v>124</v>
      </c>
      <c r="H66" s="189" t="s">
        <v>129</v>
      </c>
      <c r="I66" s="233" t="s">
        <v>126</v>
      </c>
      <c r="J66" s="66">
        <v>1302</v>
      </c>
      <c r="K66" s="64">
        <v>7</v>
      </c>
      <c r="L66" s="67">
        <f t="shared" si="0"/>
        <v>186</v>
      </c>
      <c r="M66" s="233" t="s">
        <v>275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357</v>
      </c>
      <c r="E67" s="65"/>
      <c r="F67" s="233" t="s">
        <v>358</v>
      </c>
      <c r="G67" s="65" t="s">
        <v>124</v>
      </c>
      <c r="H67" s="189" t="s">
        <v>146</v>
      </c>
      <c r="I67" s="233" t="s">
        <v>273</v>
      </c>
      <c r="J67" s="66">
        <v>976</v>
      </c>
      <c r="K67" s="64">
        <v>5</v>
      </c>
      <c r="L67" s="217">
        <f t="shared" si="0"/>
        <v>195.2</v>
      </c>
      <c r="M67" s="247" t="s">
        <v>362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357</v>
      </c>
      <c r="E68" s="65"/>
      <c r="F68" s="233" t="s">
        <v>358</v>
      </c>
      <c r="G68" s="65" t="s">
        <v>124</v>
      </c>
      <c r="H68" s="189" t="s">
        <v>127</v>
      </c>
      <c r="I68" s="233" t="s">
        <v>273</v>
      </c>
      <c r="J68" s="66">
        <v>1337</v>
      </c>
      <c r="K68" s="64">
        <v>7</v>
      </c>
      <c r="L68" s="217">
        <f t="shared" si="0"/>
        <v>191</v>
      </c>
      <c r="M68" s="247" t="s">
        <v>362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357</v>
      </c>
      <c r="E69" s="65"/>
      <c r="F69" s="233" t="s">
        <v>358</v>
      </c>
      <c r="G69" s="65" t="s">
        <v>124</v>
      </c>
      <c r="H69" s="189" t="s">
        <v>271</v>
      </c>
      <c r="I69" s="233" t="s">
        <v>273</v>
      </c>
      <c r="J69" s="66">
        <v>1262</v>
      </c>
      <c r="K69" s="64">
        <v>7</v>
      </c>
      <c r="L69" s="67">
        <f t="shared" si="0"/>
        <v>180.28571428571428</v>
      </c>
      <c r="M69" s="247" t="s">
        <v>362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357</v>
      </c>
      <c r="E70" s="65"/>
      <c r="F70" s="233" t="s">
        <v>358</v>
      </c>
      <c r="G70" s="65" t="s">
        <v>124</v>
      </c>
      <c r="H70" s="189" t="s">
        <v>356</v>
      </c>
      <c r="I70" s="233" t="s">
        <v>273</v>
      </c>
      <c r="J70" s="66">
        <v>658</v>
      </c>
      <c r="K70" s="64">
        <v>4</v>
      </c>
      <c r="L70" s="67">
        <f t="shared" si="0"/>
        <v>164.5</v>
      </c>
      <c r="M70" s="247" t="s">
        <v>362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357</v>
      </c>
      <c r="E71" s="65"/>
      <c r="F71" s="233" t="s">
        <v>358</v>
      </c>
      <c r="G71" s="65" t="s">
        <v>124</v>
      </c>
      <c r="H71" s="189" t="s">
        <v>136</v>
      </c>
      <c r="I71" s="233" t="s">
        <v>273</v>
      </c>
      <c r="J71" s="66">
        <v>781</v>
      </c>
      <c r="K71" s="64">
        <v>5</v>
      </c>
      <c r="L71" s="67">
        <f t="shared" si="0"/>
        <v>156.19999999999999</v>
      </c>
      <c r="M71" s="247" t="s">
        <v>362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357</v>
      </c>
      <c r="E72" s="65"/>
      <c r="F72" s="233" t="s">
        <v>358</v>
      </c>
      <c r="G72" s="65" t="s">
        <v>124</v>
      </c>
      <c r="H72" s="189" t="s">
        <v>147</v>
      </c>
      <c r="I72" s="233" t="s">
        <v>273</v>
      </c>
      <c r="J72" s="66">
        <v>1216</v>
      </c>
      <c r="K72" s="64">
        <v>7</v>
      </c>
      <c r="L72" s="67">
        <f t="shared" si="0"/>
        <v>173.71428571428572</v>
      </c>
      <c r="M72" s="247" t="s">
        <v>362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359</v>
      </c>
      <c r="E73" s="65"/>
      <c r="F73" s="233" t="s">
        <v>317</v>
      </c>
      <c r="G73" s="65" t="s">
        <v>140</v>
      </c>
      <c r="H73" s="189" t="s">
        <v>360</v>
      </c>
      <c r="I73" s="233" t="s">
        <v>272</v>
      </c>
      <c r="J73" s="66">
        <v>819</v>
      </c>
      <c r="K73" s="64">
        <v>7</v>
      </c>
      <c r="L73" s="67">
        <f t="shared" si="0"/>
        <v>117</v>
      </c>
      <c r="M73" s="233" t="s">
        <v>363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359</v>
      </c>
      <c r="E74" s="65"/>
      <c r="F74" s="233" t="s">
        <v>317</v>
      </c>
      <c r="G74" s="65" t="s">
        <v>140</v>
      </c>
      <c r="H74" s="73" t="s">
        <v>361</v>
      </c>
      <c r="I74" s="233" t="s">
        <v>272</v>
      </c>
      <c r="J74" s="66">
        <v>1043</v>
      </c>
      <c r="K74" s="64">
        <v>7</v>
      </c>
      <c r="L74" s="67">
        <f t="shared" si="0"/>
        <v>149</v>
      </c>
      <c r="M74" s="233" t="s">
        <v>363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359</v>
      </c>
      <c r="E75" s="65"/>
      <c r="F75" s="233" t="s">
        <v>317</v>
      </c>
      <c r="G75" s="65" t="s">
        <v>140</v>
      </c>
      <c r="H75" s="189" t="s">
        <v>289</v>
      </c>
      <c r="I75" s="233" t="s">
        <v>272</v>
      </c>
      <c r="J75" s="66">
        <v>1148</v>
      </c>
      <c r="K75" s="64">
        <v>7</v>
      </c>
      <c r="L75" s="67">
        <f t="shared" si="0"/>
        <v>164</v>
      </c>
      <c r="M75" s="233" t="s">
        <v>363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359</v>
      </c>
      <c r="E76" s="65"/>
      <c r="F76" s="233" t="s">
        <v>317</v>
      </c>
      <c r="G76" s="65" t="s">
        <v>140</v>
      </c>
      <c r="H76" s="189" t="s">
        <v>235</v>
      </c>
      <c r="I76" s="233" t="s">
        <v>272</v>
      </c>
      <c r="J76" s="66">
        <v>1022</v>
      </c>
      <c r="K76" s="64">
        <v>7</v>
      </c>
      <c r="L76" s="67">
        <f t="shared" si="0"/>
        <v>146</v>
      </c>
      <c r="M76" s="233" t="s">
        <v>363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378</v>
      </c>
      <c r="E77" s="65"/>
      <c r="F77" s="238" t="s">
        <v>22</v>
      </c>
      <c r="G77" s="65" t="s">
        <v>377</v>
      </c>
      <c r="H77" s="73" t="s">
        <v>125</v>
      </c>
      <c r="I77" s="238" t="s">
        <v>126</v>
      </c>
      <c r="J77" s="66">
        <v>2123</v>
      </c>
      <c r="K77" s="64">
        <v>12</v>
      </c>
      <c r="L77" s="67">
        <f t="shared" si="0"/>
        <v>176.91666666666666</v>
      </c>
      <c r="M77" s="238" t="s">
        <v>363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378</v>
      </c>
      <c r="E78" s="65"/>
      <c r="F78" s="238" t="s">
        <v>22</v>
      </c>
      <c r="G78" s="65" t="s">
        <v>377</v>
      </c>
      <c r="H78" s="73" t="s">
        <v>306</v>
      </c>
      <c r="I78" s="238" t="s">
        <v>126</v>
      </c>
      <c r="J78" s="66">
        <v>2170</v>
      </c>
      <c r="K78" s="64">
        <v>12</v>
      </c>
      <c r="L78" s="67">
        <f t="shared" si="0"/>
        <v>180.83333333333334</v>
      </c>
      <c r="M78" s="238" t="s">
        <v>363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379</v>
      </c>
      <c r="E79" s="65"/>
      <c r="F79" s="238" t="s">
        <v>22</v>
      </c>
      <c r="G79" s="65" t="s">
        <v>124</v>
      </c>
      <c r="H79" s="189" t="s">
        <v>127</v>
      </c>
      <c r="I79" s="238" t="s">
        <v>126</v>
      </c>
      <c r="J79" s="66">
        <v>2786</v>
      </c>
      <c r="K79" s="64">
        <v>14</v>
      </c>
      <c r="L79" s="217">
        <f t="shared" si="0"/>
        <v>199</v>
      </c>
      <c r="M79" s="246" t="s">
        <v>380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379</v>
      </c>
      <c r="E80" s="65"/>
      <c r="F80" s="238" t="s">
        <v>22</v>
      </c>
      <c r="G80" s="65" t="s">
        <v>124</v>
      </c>
      <c r="H80" s="189" t="s">
        <v>130</v>
      </c>
      <c r="I80" s="238" t="s">
        <v>126</v>
      </c>
      <c r="J80" s="66">
        <v>2665</v>
      </c>
      <c r="K80" s="64">
        <v>14</v>
      </c>
      <c r="L80" s="217">
        <f t="shared" si="0"/>
        <v>190.35714285714286</v>
      </c>
      <c r="M80" s="246" t="s">
        <v>380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379</v>
      </c>
      <c r="E81" s="65"/>
      <c r="F81" s="238" t="s">
        <v>22</v>
      </c>
      <c r="G81" s="65" t="s">
        <v>124</v>
      </c>
      <c r="H81" s="189" t="s">
        <v>133</v>
      </c>
      <c r="I81" s="238" t="s">
        <v>273</v>
      </c>
      <c r="J81" s="66">
        <v>2626</v>
      </c>
      <c r="K81" s="64">
        <v>14</v>
      </c>
      <c r="L81" s="67">
        <f t="shared" si="0"/>
        <v>187.57142857142858</v>
      </c>
      <c r="M81" s="247" t="s">
        <v>362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379</v>
      </c>
      <c r="E82" s="65"/>
      <c r="F82" s="238" t="s">
        <v>22</v>
      </c>
      <c r="G82" s="65" t="s">
        <v>124</v>
      </c>
      <c r="H82" s="189" t="s">
        <v>137</v>
      </c>
      <c r="I82" s="238" t="s">
        <v>273</v>
      </c>
      <c r="J82" s="66">
        <v>2608</v>
      </c>
      <c r="K82" s="64">
        <v>14</v>
      </c>
      <c r="L82" s="67">
        <f t="shared" si="0"/>
        <v>186.28571428571428</v>
      </c>
      <c r="M82" s="247" t="s">
        <v>362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381</v>
      </c>
      <c r="E83" s="65"/>
      <c r="F83" s="238" t="s">
        <v>22</v>
      </c>
      <c r="G83" s="65" t="s">
        <v>140</v>
      </c>
      <c r="H83" s="189" t="s">
        <v>288</v>
      </c>
      <c r="I83" s="238" t="s">
        <v>126</v>
      </c>
      <c r="J83" s="66">
        <v>2037</v>
      </c>
      <c r="K83" s="64">
        <v>14</v>
      </c>
      <c r="L83" s="67">
        <f t="shared" si="0"/>
        <v>145.5</v>
      </c>
      <c r="M83" s="247" t="s">
        <v>362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381</v>
      </c>
      <c r="E84" s="65"/>
      <c r="F84" s="238" t="s">
        <v>22</v>
      </c>
      <c r="G84" s="65" t="s">
        <v>140</v>
      </c>
      <c r="H84" s="189" t="s">
        <v>138</v>
      </c>
      <c r="I84" s="238" t="s">
        <v>126</v>
      </c>
      <c r="J84" s="66">
        <v>1907</v>
      </c>
      <c r="K84" s="64">
        <v>14</v>
      </c>
      <c r="L84" s="67">
        <f t="shared" si="0"/>
        <v>136.21428571428572</v>
      </c>
      <c r="M84" s="247" t="s">
        <v>362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381</v>
      </c>
      <c r="E85" s="65"/>
      <c r="F85" s="238" t="s">
        <v>22</v>
      </c>
      <c r="G85" s="65" t="s">
        <v>124</v>
      </c>
      <c r="H85" s="189" t="s">
        <v>235</v>
      </c>
      <c r="I85" s="238" t="s">
        <v>126</v>
      </c>
      <c r="J85" s="66">
        <v>1280</v>
      </c>
      <c r="K85" s="64">
        <v>8</v>
      </c>
      <c r="L85" s="67">
        <f t="shared" si="0"/>
        <v>160</v>
      </c>
      <c r="M85" s="238" t="s">
        <v>269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381</v>
      </c>
      <c r="E86" s="65"/>
      <c r="F86" s="238" t="s">
        <v>22</v>
      </c>
      <c r="G86" s="65" t="s">
        <v>124</v>
      </c>
      <c r="H86" s="189" t="s">
        <v>289</v>
      </c>
      <c r="I86" s="238" t="s">
        <v>126</v>
      </c>
      <c r="J86" s="66">
        <v>1353</v>
      </c>
      <c r="K86" s="64">
        <v>8</v>
      </c>
      <c r="L86" s="67">
        <f t="shared" si="0"/>
        <v>169.125</v>
      </c>
      <c r="M86" s="238" t="s">
        <v>269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381</v>
      </c>
      <c r="E87" s="65"/>
      <c r="F87" s="238" t="s">
        <v>22</v>
      </c>
      <c r="G87" s="65" t="s">
        <v>124</v>
      </c>
      <c r="H87" s="189" t="s">
        <v>287</v>
      </c>
      <c r="I87" s="238" t="s">
        <v>273</v>
      </c>
      <c r="J87" s="66">
        <v>1149</v>
      </c>
      <c r="K87" s="64">
        <v>8</v>
      </c>
      <c r="L87" s="67">
        <f t="shared" si="0"/>
        <v>143.625</v>
      </c>
      <c r="M87" s="238" t="s">
        <v>372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381</v>
      </c>
      <c r="E88" s="65"/>
      <c r="F88" s="238" t="s">
        <v>22</v>
      </c>
      <c r="G88" s="65" t="s">
        <v>124</v>
      </c>
      <c r="H88" s="189" t="s">
        <v>271</v>
      </c>
      <c r="I88" s="238" t="s">
        <v>273</v>
      </c>
      <c r="J88" s="66">
        <v>1400</v>
      </c>
      <c r="K88" s="64">
        <v>8</v>
      </c>
      <c r="L88" s="67">
        <f t="shared" si="0"/>
        <v>175</v>
      </c>
      <c r="M88" s="238" t="s">
        <v>372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420</v>
      </c>
      <c r="E89" s="65"/>
      <c r="F89" s="245" t="s">
        <v>22</v>
      </c>
      <c r="G89" s="65" t="s">
        <v>124</v>
      </c>
      <c r="H89" s="189" t="s">
        <v>137</v>
      </c>
      <c r="I89" s="245"/>
      <c r="J89" s="66">
        <v>1302</v>
      </c>
      <c r="K89" s="64">
        <v>6</v>
      </c>
      <c r="L89" s="62">
        <f t="shared" si="0"/>
        <v>217</v>
      </c>
      <c r="M89" s="248" t="s">
        <v>349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420</v>
      </c>
      <c r="E90" s="65"/>
      <c r="F90" s="245" t="s">
        <v>22</v>
      </c>
      <c r="G90" s="65" t="s">
        <v>124</v>
      </c>
      <c r="H90" s="189" t="s">
        <v>356</v>
      </c>
      <c r="I90" s="245" t="s">
        <v>126</v>
      </c>
      <c r="J90" s="66">
        <v>1103</v>
      </c>
      <c r="K90" s="64">
        <v>6</v>
      </c>
      <c r="L90" s="67">
        <f t="shared" si="0"/>
        <v>183.83333333333334</v>
      </c>
      <c r="M90" s="245" t="s">
        <v>275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420</v>
      </c>
      <c r="E91" s="65"/>
      <c r="F91" s="245" t="s">
        <v>22</v>
      </c>
      <c r="G91" s="65" t="s">
        <v>124</v>
      </c>
      <c r="H91" s="73" t="s">
        <v>125</v>
      </c>
      <c r="I91" s="245" t="s">
        <v>126</v>
      </c>
      <c r="J91" s="66">
        <v>1021</v>
      </c>
      <c r="K91" s="64">
        <v>6</v>
      </c>
      <c r="L91" s="67">
        <f t="shared" si="0"/>
        <v>170.16666666666666</v>
      </c>
      <c r="M91" s="245" t="s">
        <v>275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420</v>
      </c>
      <c r="E92" s="65"/>
      <c r="F92" s="245" t="s">
        <v>22</v>
      </c>
      <c r="G92" s="65" t="s">
        <v>124</v>
      </c>
      <c r="H92" s="189" t="s">
        <v>132</v>
      </c>
      <c r="I92" s="245" t="s">
        <v>273</v>
      </c>
      <c r="J92" s="66">
        <v>953</v>
      </c>
      <c r="K92" s="64">
        <v>6</v>
      </c>
      <c r="L92" s="67">
        <f t="shared" si="0"/>
        <v>158.83333333333334</v>
      </c>
      <c r="M92" s="245" t="s">
        <v>269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420</v>
      </c>
      <c r="E93" s="65"/>
      <c r="F93" s="245" t="s">
        <v>22</v>
      </c>
      <c r="G93" s="65" t="s">
        <v>124</v>
      </c>
      <c r="H93" s="189" t="s">
        <v>271</v>
      </c>
      <c r="I93" s="245" t="s">
        <v>273</v>
      </c>
      <c r="J93" s="66">
        <v>1065</v>
      </c>
      <c r="K93" s="64">
        <v>6</v>
      </c>
      <c r="L93" s="67">
        <f t="shared" si="0"/>
        <v>177.5</v>
      </c>
      <c r="M93" s="245" t="s">
        <v>269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420</v>
      </c>
      <c r="E94" s="65"/>
      <c r="F94" s="245" t="s">
        <v>22</v>
      </c>
      <c r="G94" s="65" t="s">
        <v>124</v>
      </c>
      <c r="H94" s="189" t="s">
        <v>130</v>
      </c>
      <c r="I94" s="245" t="s">
        <v>272</v>
      </c>
      <c r="J94" s="66">
        <v>1083</v>
      </c>
      <c r="K94" s="64">
        <v>6</v>
      </c>
      <c r="L94" s="67">
        <f t="shared" si="0"/>
        <v>180.5</v>
      </c>
      <c r="M94" s="245" t="s">
        <v>291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420</v>
      </c>
      <c r="E95" s="65"/>
      <c r="F95" s="245" t="s">
        <v>22</v>
      </c>
      <c r="G95" s="65" t="s">
        <v>124</v>
      </c>
      <c r="H95" s="73" t="s">
        <v>319</v>
      </c>
      <c r="I95" s="245" t="s">
        <v>272</v>
      </c>
      <c r="J95" s="66">
        <v>931</v>
      </c>
      <c r="K95" s="64">
        <v>6</v>
      </c>
      <c r="L95" s="67">
        <f t="shared" si="0"/>
        <v>155.16666666666666</v>
      </c>
      <c r="M95" s="245" t="s">
        <v>291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396</v>
      </c>
      <c r="E96" s="65"/>
      <c r="F96" s="243" t="s">
        <v>339</v>
      </c>
      <c r="G96" s="65" t="s">
        <v>395</v>
      </c>
      <c r="H96" s="73" t="s">
        <v>128</v>
      </c>
      <c r="I96" s="243"/>
      <c r="J96" s="66">
        <v>1441</v>
      </c>
      <c r="K96" s="64">
        <v>8</v>
      </c>
      <c r="L96" s="67">
        <f t="shared" si="0"/>
        <v>180.125</v>
      </c>
      <c r="M96" s="246" t="s">
        <v>397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396</v>
      </c>
      <c r="E97" s="65"/>
      <c r="F97" s="245" t="s">
        <v>339</v>
      </c>
      <c r="G97" s="65" t="s">
        <v>395</v>
      </c>
      <c r="H97" s="189" t="s">
        <v>129</v>
      </c>
      <c r="I97" s="243"/>
      <c r="J97" s="66">
        <v>1494</v>
      </c>
      <c r="K97" s="64">
        <v>8</v>
      </c>
      <c r="L97" s="67">
        <f t="shared" si="0"/>
        <v>186.75</v>
      </c>
      <c r="M97" s="248" t="s">
        <v>349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398</v>
      </c>
      <c r="E98" s="65"/>
      <c r="F98" s="245" t="s">
        <v>339</v>
      </c>
      <c r="G98" s="65" t="s">
        <v>395</v>
      </c>
      <c r="H98" s="73" t="s">
        <v>125</v>
      </c>
      <c r="I98" s="243"/>
      <c r="J98" s="66">
        <v>1395</v>
      </c>
      <c r="K98" s="64">
        <v>8</v>
      </c>
      <c r="L98" s="67">
        <f t="shared" si="0"/>
        <v>174.375</v>
      </c>
      <c r="M98" s="246" t="s">
        <v>397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398</v>
      </c>
      <c r="E99" s="65"/>
      <c r="F99" s="245" t="s">
        <v>339</v>
      </c>
      <c r="G99" s="65" t="s">
        <v>395</v>
      </c>
      <c r="H99" s="189" t="s">
        <v>144</v>
      </c>
      <c r="I99" s="243"/>
      <c r="J99" s="66">
        <v>1190</v>
      </c>
      <c r="K99" s="64">
        <v>8</v>
      </c>
      <c r="L99" s="67">
        <f t="shared" si="0"/>
        <v>148.75</v>
      </c>
      <c r="M99" s="247" t="s">
        <v>344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398</v>
      </c>
      <c r="E100" s="65"/>
      <c r="F100" s="245" t="s">
        <v>339</v>
      </c>
      <c r="G100" s="65" t="s">
        <v>395</v>
      </c>
      <c r="H100" s="189" t="s">
        <v>356</v>
      </c>
      <c r="I100" s="243"/>
      <c r="J100" s="66">
        <v>1577</v>
      </c>
      <c r="K100" s="64">
        <v>8</v>
      </c>
      <c r="L100" s="217">
        <f t="shared" si="0"/>
        <v>197.125</v>
      </c>
      <c r="M100" s="247" t="s">
        <v>344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398</v>
      </c>
      <c r="E101" s="65"/>
      <c r="F101" s="245" t="s">
        <v>339</v>
      </c>
      <c r="G101" s="65" t="s">
        <v>395</v>
      </c>
      <c r="H101" s="189" t="s">
        <v>127</v>
      </c>
      <c r="I101" s="243"/>
      <c r="J101" s="66">
        <v>1431</v>
      </c>
      <c r="K101" s="64">
        <v>8</v>
      </c>
      <c r="L101" s="67">
        <f t="shared" si="0"/>
        <v>178.875</v>
      </c>
      <c r="M101" s="243" t="s">
        <v>399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398</v>
      </c>
      <c r="E102" s="65"/>
      <c r="F102" s="245" t="s">
        <v>339</v>
      </c>
      <c r="G102" s="65" t="s">
        <v>395</v>
      </c>
      <c r="H102" s="189" t="s">
        <v>137</v>
      </c>
      <c r="I102" s="243"/>
      <c r="J102" s="66">
        <v>1427</v>
      </c>
      <c r="K102" s="64">
        <v>8</v>
      </c>
      <c r="L102" s="67">
        <f t="shared" si="0"/>
        <v>178.375</v>
      </c>
      <c r="M102" s="243" t="s">
        <v>400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401</v>
      </c>
      <c r="E103" s="65"/>
      <c r="F103" s="243" t="s">
        <v>394</v>
      </c>
      <c r="G103" s="65" t="s">
        <v>395</v>
      </c>
      <c r="H103" s="189" t="s">
        <v>271</v>
      </c>
      <c r="I103" s="243"/>
      <c r="J103" s="66">
        <v>1536</v>
      </c>
      <c r="K103" s="64">
        <v>8</v>
      </c>
      <c r="L103" s="217">
        <f t="shared" si="0"/>
        <v>192</v>
      </c>
      <c r="M103" s="246" t="s">
        <v>402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401</v>
      </c>
      <c r="E104" s="65"/>
      <c r="F104" s="243" t="s">
        <v>394</v>
      </c>
      <c r="G104" s="65" t="s">
        <v>395</v>
      </c>
      <c r="H104" s="189" t="s">
        <v>130</v>
      </c>
      <c r="I104" s="243"/>
      <c r="J104" s="66">
        <v>1418</v>
      </c>
      <c r="K104" s="64">
        <v>8</v>
      </c>
      <c r="L104" s="67">
        <f t="shared" si="0"/>
        <v>177.25</v>
      </c>
      <c r="M104" s="248" t="s">
        <v>349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401</v>
      </c>
      <c r="E105" s="65"/>
      <c r="F105" s="243" t="s">
        <v>394</v>
      </c>
      <c r="G105" s="65" t="s">
        <v>395</v>
      </c>
      <c r="H105" s="189" t="s">
        <v>235</v>
      </c>
      <c r="I105" s="243"/>
      <c r="J105" s="66">
        <v>1105</v>
      </c>
      <c r="K105" s="64">
        <v>8</v>
      </c>
      <c r="L105" s="67">
        <f t="shared" si="0"/>
        <v>138.125</v>
      </c>
      <c r="M105" s="243" t="s">
        <v>403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401</v>
      </c>
      <c r="E106" s="65"/>
      <c r="F106" s="243" t="s">
        <v>394</v>
      </c>
      <c r="G106" s="65" t="s">
        <v>395</v>
      </c>
      <c r="H106" s="189" t="s">
        <v>287</v>
      </c>
      <c r="I106" s="243"/>
      <c r="J106" s="66">
        <v>1175</v>
      </c>
      <c r="K106" s="64">
        <v>8</v>
      </c>
      <c r="L106" s="67">
        <f t="shared" si="0"/>
        <v>146.875</v>
      </c>
      <c r="M106" s="243" t="s">
        <v>404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401</v>
      </c>
      <c r="E107" s="65"/>
      <c r="F107" s="243" t="s">
        <v>394</v>
      </c>
      <c r="G107" s="65" t="s">
        <v>395</v>
      </c>
      <c r="H107" s="73" t="s">
        <v>319</v>
      </c>
      <c r="I107" s="243"/>
      <c r="J107" s="66">
        <v>1305</v>
      </c>
      <c r="K107" s="64">
        <v>8</v>
      </c>
      <c r="L107" s="67">
        <f t="shared" si="0"/>
        <v>163.125</v>
      </c>
      <c r="M107" s="246" t="s">
        <v>397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401</v>
      </c>
      <c r="E108" s="65"/>
      <c r="F108" s="243" t="s">
        <v>394</v>
      </c>
      <c r="G108" s="65" t="s">
        <v>395</v>
      </c>
      <c r="H108" s="189" t="s">
        <v>288</v>
      </c>
      <c r="I108" s="243"/>
      <c r="J108" s="66">
        <v>1206</v>
      </c>
      <c r="K108" s="64">
        <v>8</v>
      </c>
      <c r="L108" s="67">
        <f t="shared" si="0"/>
        <v>150.75</v>
      </c>
      <c r="M108" s="247" t="s">
        <v>344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444</v>
      </c>
      <c r="E109" s="65"/>
      <c r="F109" s="249" t="s">
        <v>339</v>
      </c>
      <c r="G109" s="65" t="s">
        <v>286</v>
      </c>
      <c r="H109" s="73" t="s">
        <v>340</v>
      </c>
      <c r="I109" s="249"/>
      <c r="J109" s="66">
        <v>968</v>
      </c>
      <c r="K109" s="64">
        <v>8</v>
      </c>
      <c r="L109" s="67">
        <f t="shared" si="0"/>
        <v>121</v>
      </c>
      <c r="M109" s="249" t="s">
        <v>426</v>
      </c>
    </row>
    <row r="110" spans="1:13" x14ac:dyDescent="0.25">
      <c r="A110" s="64">
        <v>12</v>
      </c>
      <c r="B110" s="64">
        <v>12</v>
      </c>
      <c r="C110" s="64">
        <v>2021</v>
      </c>
      <c r="D110" s="65" t="s">
        <v>428</v>
      </c>
      <c r="E110" s="65"/>
      <c r="F110" s="250">
        <v>1</v>
      </c>
      <c r="G110" s="65" t="s">
        <v>124</v>
      </c>
      <c r="H110" s="189" t="s">
        <v>137</v>
      </c>
      <c r="I110" s="250"/>
      <c r="J110" s="66">
        <v>3637</v>
      </c>
      <c r="K110" s="64">
        <v>19</v>
      </c>
      <c r="L110" s="67">
        <f t="shared" si="0"/>
        <v>191.42105263157896</v>
      </c>
      <c r="M110" s="248" t="s">
        <v>429</v>
      </c>
    </row>
    <row r="111" spans="1:13" x14ac:dyDescent="0.25">
      <c r="A111" s="64">
        <v>12</v>
      </c>
      <c r="B111" s="64">
        <v>12</v>
      </c>
      <c r="C111" s="64">
        <v>2021</v>
      </c>
      <c r="D111" s="65" t="s">
        <v>428</v>
      </c>
      <c r="E111" s="65"/>
      <c r="F111" s="250">
        <v>1</v>
      </c>
      <c r="G111" s="65" t="s">
        <v>124</v>
      </c>
      <c r="H111" s="189" t="s">
        <v>129</v>
      </c>
      <c r="I111" s="250"/>
      <c r="J111" s="66">
        <v>3734</v>
      </c>
      <c r="K111" s="64">
        <v>19</v>
      </c>
      <c r="L111" s="67">
        <f t="shared" si="0"/>
        <v>196.52631578947367</v>
      </c>
      <c r="M111" s="250" t="s">
        <v>430</v>
      </c>
    </row>
    <row r="112" spans="1:13" x14ac:dyDescent="0.25">
      <c r="A112" s="64">
        <v>12</v>
      </c>
      <c r="B112" s="64">
        <v>12</v>
      </c>
      <c r="C112" s="64">
        <v>2021</v>
      </c>
      <c r="D112" s="65" t="s">
        <v>428</v>
      </c>
      <c r="E112" s="65"/>
      <c r="F112" s="250">
        <v>1</v>
      </c>
      <c r="G112" s="65" t="s">
        <v>124</v>
      </c>
      <c r="H112" s="73" t="s">
        <v>125</v>
      </c>
      <c r="I112" s="250"/>
      <c r="J112" s="66">
        <v>1345</v>
      </c>
      <c r="K112" s="64">
        <v>8</v>
      </c>
      <c r="L112" s="67">
        <f t="shared" si="0"/>
        <v>168.125</v>
      </c>
      <c r="M112" s="250" t="s">
        <v>431</v>
      </c>
    </row>
    <row r="113" spans="1:13" x14ac:dyDescent="0.25">
      <c r="A113" s="64">
        <v>9</v>
      </c>
      <c r="B113" s="64">
        <v>1</v>
      </c>
      <c r="C113" s="64">
        <v>2022</v>
      </c>
      <c r="D113" s="65" t="s">
        <v>434</v>
      </c>
      <c r="E113" s="65"/>
      <c r="F113" s="251">
        <v>1</v>
      </c>
      <c r="G113" s="65" t="s">
        <v>124</v>
      </c>
      <c r="H113" s="189" t="s">
        <v>130</v>
      </c>
      <c r="I113" s="251"/>
      <c r="J113" s="66">
        <v>1448</v>
      </c>
      <c r="K113" s="64">
        <v>8</v>
      </c>
      <c r="L113" s="67">
        <f t="shared" si="0"/>
        <v>181</v>
      </c>
      <c r="M113" s="251" t="s">
        <v>435</v>
      </c>
    </row>
    <row r="114" spans="1:13" x14ac:dyDescent="0.25">
      <c r="A114" s="64">
        <v>9</v>
      </c>
      <c r="B114" s="64">
        <v>1</v>
      </c>
      <c r="C114" s="64">
        <v>2022</v>
      </c>
      <c r="D114" s="65" t="s">
        <v>434</v>
      </c>
      <c r="E114" s="65"/>
      <c r="F114" s="251">
        <v>1</v>
      </c>
      <c r="G114" s="65" t="s">
        <v>124</v>
      </c>
      <c r="H114" s="73" t="s">
        <v>319</v>
      </c>
      <c r="I114" s="251"/>
      <c r="J114" s="66">
        <v>1310</v>
      </c>
      <c r="K114" s="64">
        <v>8</v>
      </c>
      <c r="L114" s="67">
        <f t="shared" si="0"/>
        <v>163.75</v>
      </c>
      <c r="M114" s="247" t="s">
        <v>344</v>
      </c>
    </row>
    <row r="115" spans="1:13" x14ac:dyDescent="0.25">
      <c r="A115" s="64">
        <v>9</v>
      </c>
      <c r="B115" s="64">
        <v>1</v>
      </c>
      <c r="C115" s="64">
        <v>2022</v>
      </c>
      <c r="D115" s="65" t="s">
        <v>434</v>
      </c>
      <c r="E115" s="65"/>
      <c r="F115" s="251">
        <v>1</v>
      </c>
      <c r="G115" s="65" t="s">
        <v>124</v>
      </c>
      <c r="H115" s="189" t="s">
        <v>271</v>
      </c>
      <c r="I115" s="251"/>
      <c r="J115" s="66">
        <v>1594</v>
      </c>
      <c r="K115" s="64">
        <v>8</v>
      </c>
      <c r="L115" s="217">
        <f t="shared" si="0"/>
        <v>199.25</v>
      </c>
      <c r="M115" s="246" t="s">
        <v>402</v>
      </c>
    </row>
    <row r="116" spans="1:13" x14ac:dyDescent="0.25">
      <c r="A116" s="64">
        <v>9</v>
      </c>
      <c r="B116" s="64">
        <v>1</v>
      </c>
      <c r="C116" s="64">
        <v>2022</v>
      </c>
      <c r="D116" s="65" t="s">
        <v>434</v>
      </c>
      <c r="E116" s="65"/>
      <c r="F116" s="251">
        <v>1</v>
      </c>
      <c r="G116" s="65" t="s">
        <v>124</v>
      </c>
      <c r="H116" s="189" t="s">
        <v>287</v>
      </c>
      <c r="I116" s="251"/>
      <c r="J116" s="66">
        <v>1119</v>
      </c>
      <c r="K116" s="64">
        <v>8</v>
      </c>
      <c r="L116" s="67">
        <f t="shared" si="0"/>
        <v>139.875</v>
      </c>
      <c r="M116" s="251" t="s">
        <v>437</v>
      </c>
    </row>
    <row r="117" spans="1:13" x14ac:dyDescent="0.25">
      <c r="A117" s="64">
        <v>9</v>
      </c>
      <c r="B117" s="64">
        <v>1</v>
      </c>
      <c r="C117" s="64">
        <v>2022</v>
      </c>
      <c r="D117" s="65" t="s">
        <v>434</v>
      </c>
      <c r="E117" s="65"/>
      <c r="F117" s="251">
        <v>1</v>
      </c>
      <c r="G117" s="65" t="s">
        <v>124</v>
      </c>
      <c r="H117" s="189" t="s">
        <v>235</v>
      </c>
      <c r="I117" s="251"/>
      <c r="J117" s="66">
        <v>1225</v>
      </c>
      <c r="K117" s="64">
        <v>8</v>
      </c>
      <c r="L117" s="67">
        <f t="shared" ref="L117" si="1">J117/K117</f>
        <v>153.125</v>
      </c>
      <c r="M117" s="251" t="s">
        <v>436</v>
      </c>
    </row>
    <row r="118" spans="1:13" x14ac:dyDescent="0.25">
      <c r="A118" s="64">
        <v>9</v>
      </c>
      <c r="B118" s="64">
        <v>1</v>
      </c>
      <c r="C118" s="64">
        <v>2022</v>
      </c>
      <c r="D118" s="65" t="s">
        <v>434</v>
      </c>
      <c r="E118" s="65"/>
      <c r="F118" s="251">
        <v>1</v>
      </c>
      <c r="G118" s="65" t="s">
        <v>124</v>
      </c>
      <c r="H118" s="189" t="s">
        <v>288</v>
      </c>
      <c r="I118" s="251"/>
      <c r="J118" s="66">
        <v>1031</v>
      </c>
      <c r="K118" s="64">
        <v>8</v>
      </c>
      <c r="L118" s="67">
        <f t="shared" si="0"/>
        <v>128.875</v>
      </c>
      <c r="M118" s="251" t="s">
        <v>403</v>
      </c>
    </row>
    <row r="119" spans="1:13" x14ac:dyDescent="0.25">
      <c r="A119" s="64">
        <v>9</v>
      </c>
      <c r="B119" s="64">
        <v>1</v>
      </c>
      <c r="C119" s="64">
        <v>2022</v>
      </c>
      <c r="D119" s="65" t="s">
        <v>438</v>
      </c>
      <c r="E119" s="65"/>
      <c r="F119" s="251">
        <v>1</v>
      </c>
      <c r="G119" s="65" t="s">
        <v>286</v>
      </c>
      <c r="H119" s="73" t="s">
        <v>125</v>
      </c>
      <c r="I119" s="251"/>
      <c r="J119" s="66">
        <v>1392</v>
      </c>
      <c r="K119" s="64">
        <v>8</v>
      </c>
      <c r="L119" s="67">
        <f t="shared" si="0"/>
        <v>174</v>
      </c>
      <c r="M119" s="246" t="s">
        <v>397</v>
      </c>
    </row>
    <row r="120" spans="1:13" x14ac:dyDescent="0.25">
      <c r="A120" s="64">
        <v>9</v>
      </c>
      <c r="B120" s="64">
        <v>1</v>
      </c>
      <c r="C120" s="64">
        <v>2022</v>
      </c>
      <c r="D120" s="65" t="s">
        <v>438</v>
      </c>
      <c r="E120" s="65"/>
      <c r="F120" s="251">
        <v>1</v>
      </c>
      <c r="G120" s="65" t="s">
        <v>286</v>
      </c>
      <c r="H120" s="189" t="s">
        <v>356</v>
      </c>
      <c r="I120" s="251"/>
      <c r="J120" s="66">
        <v>1429</v>
      </c>
      <c r="K120" s="64">
        <v>8</v>
      </c>
      <c r="L120" s="67">
        <f t="shared" si="0"/>
        <v>178.625</v>
      </c>
      <c r="M120" s="251" t="s">
        <v>435</v>
      </c>
    </row>
    <row r="121" spans="1:13" x14ac:dyDescent="0.25">
      <c r="A121" s="64">
        <v>9</v>
      </c>
      <c r="B121" s="64">
        <v>1</v>
      </c>
      <c r="C121" s="64">
        <v>2022</v>
      </c>
      <c r="D121" s="65" t="s">
        <v>438</v>
      </c>
      <c r="E121" s="65"/>
      <c r="F121" s="251">
        <v>1</v>
      </c>
      <c r="G121" s="65" t="s">
        <v>286</v>
      </c>
      <c r="H121" s="189" t="s">
        <v>137</v>
      </c>
      <c r="I121" s="251"/>
      <c r="J121" s="66">
        <v>1379</v>
      </c>
      <c r="K121" s="64">
        <v>8</v>
      </c>
      <c r="L121" s="67">
        <f t="shared" si="0"/>
        <v>172.375</v>
      </c>
      <c r="M121" s="251" t="s">
        <v>426</v>
      </c>
    </row>
    <row r="122" spans="1:13" x14ac:dyDescent="0.25">
      <c r="A122" s="64">
        <v>9</v>
      </c>
      <c r="B122" s="64">
        <v>1</v>
      </c>
      <c r="C122" s="64">
        <v>2022</v>
      </c>
      <c r="D122" s="65" t="s">
        <v>438</v>
      </c>
      <c r="E122" s="65"/>
      <c r="F122" s="251">
        <v>1</v>
      </c>
      <c r="G122" s="65" t="s">
        <v>286</v>
      </c>
      <c r="H122" s="189" t="s">
        <v>127</v>
      </c>
      <c r="I122" s="251"/>
      <c r="J122" s="66">
        <v>1489</v>
      </c>
      <c r="K122" s="64">
        <v>8</v>
      </c>
      <c r="L122" s="67">
        <f t="shared" ref="L122:L174" si="2">J122/K122</f>
        <v>186.125</v>
      </c>
      <c r="M122" s="247" t="s">
        <v>344</v>
      </c>
    </row>
    <row r="123" spans="1:13" x14ac:dyDescent="0.25">
      <c r="A123" s="64">
        <v>16</v>
      </c>
      <c r="B123" s="64">
        <v>1</v>
      </c>
      <c r="C123" s="64">
        <v>2022</v>
      </c>
      <c r="D123" s="65" t="s">
        <v>474</v>
      </c>
      <c r="E123" s="65"/>
      <c r="F123" s="252" t="s">
        <v>339</v>
      </c>
      <c r="G123" s="65" t="s">
        <v>395</v>
      </c>
      <c r="H123" s="73" t="s">
        <v>340</v>
      </c>
      <c r="I123" s="252"/>
      <c r="J123" s="66">
        <v>837</v>
      </c>
      <c r="K123" s="64">
        <v>8</v>
      </c>
      <c r="L123" s="67">
        <f t="shared" si="2"/>
        <v>104.625</v>
      </c>
      <c r="M123" s="252" t="s">
        <v>341</v>
      </c>
    </row>
    <row r="124" spans="1:13" x14ac:dyDescent="0.25">
      <c r="A124" s="64">
        <v>16</v>
      </c>
      <c r="B124" s="64">
        <v>1</v>
      </c>
      <c r="C124" s="64">
        <v>2022</v>
      </c>
      <c r="D124" s="65" t="s">
        <v>475</v>
      </c>
      <c r="E124" s="65"/>
      <c r="F124" s="252" t="s">
        <v>339</v>
      </c>
      <c r="G124" s="65" t="s">
        <v>395</v>
      </c>
      <c r="H124" s="189" t="s">
        <v>445</v>
      </c>
      <c r="I124" s="252"/>
      <c r="J124" s="66">
        <v>1013</v>
      </c>
      <c r="K124" s="64">
        <v>8</v>
      </c>
      <c r="L124" s="67">
        <f t="shared" si="2"/>
        <v>126.625</v>
      </c>
      <c r="M124" s="252" t="s">
        <v>446</v>
      </c>
    </row>
    <row r="125" spans="1:13" x14ac:dyDescent="0.25">
      <c r="A125" s="64">
        <v>23</v>
      </c>
      <c r="B125" s="64">
        <v>1</v>
      </c>
      <c r="C125" s="64">
        <v>2022</v>
      </c>
      <c r="D125" s="65" t="s">
        <v>449</v>
      </c>
      <c r="E125" s="65"/>
      <c r="F125" s="253" t="s">
        <v>339</v>
      </c>
      <c r="G125" s="65" t="s">
        <v>286</v>
      </c>
      <c r="H125" s="189" t="s">
        <v>287</v>
      </c>
      <c r="I125" s="253"/>
      <c r="J125" s="66">
        <v>1232</v>
      </c>
      <c r="K125" s="64">
        <v>8</v>
      </c>
      <c r="L125" s="67">
        <f t="shared" si="2"/>
        <v>154</v>
      </c>
      <c r="M125" s="253" t="s">
        <v>435</v>
      </c>
    </row>
    <row r="126" spans="1:13" x14ac:dyDescent="0.25">
      <c r="A126" s="64">
        <v>23</v>
      </c>
      <c r="B126" s="64">
        <v>1</v>
      </c>
      <c r="C126" s="64">
        <v>2022</v>
      </c>
      <c r="D126" s="65" t="s">
        <v>449</v>
      </c>
      <c r="E126" s="65"/>
      <c r="F126" s="253" t="s">
        <v>339</v>
      </c>
      <c r="G126" s="65" t="s">
        <v>286</v>
      </c>
      <c r="H126" s="189" t="s">
        <v>235</v>
      </c>
      <c r="I126" s="253"/>
      <c r="J126" s="66">
        <v>1058</v>
      </c>
      <c r="K126" s="64">
        <v>8</v>
      </c>
      <c r="L126" s="67">
        <f t="shared" si="2"/>
        <v>132.25</v>
      </c>
      <c r="M126" s="253" t="s">
        <v>341</v>
      </c>
    </row>
    <row r="127" spans="1:13" x14ac:dyDescent="0.25">
      <c r="A127" s="64">
        <v>23</v>
      </c>
      <c r="B127" s="64">
        <v>1</v>
      </c>
      <c r="C127" s="64">
        <v>2022</v>
      </c>
      <c r="D127" s="65" t="s">
        <v>449</v>
      </c>
      <c r="E127" s="65"/>
      <c r="F127" s="253" t="s">
        <v>339</v>
      </c>
      <c r="G127" s="65" t="s">
        <v>286</v>
      </c>
      <c r="H127" s="189" t="s">
        <v>288</v>
      </c>
      <c r="I127" s="253"/>
      <c r="J127" s="66">
        <v>1015</v>
      </c>
      <c r="K127" s="64">
        <v>8</v>
      </c>
      <c r="L127" s="67">
        <f t="shared" si="2"/>
        <v>126.875</v>
      </c>
      <c r="M127" s="247" t="s">
        <v>344</v>
      </c>
    </row>
    <row r="128" spans="1:13" x14ac:dyDescent="0.25">
      <c r="A128" s="64">
        <v>23</v>
      </c>
      <c r="B128" s="64">
        <v>1</v>
      </c>
      <c r="C128" s="64">
        <v>2022</v>
      </c>
      <c r="D128" s="65" t="s">
        <v>450</v>
      </c>
      <c r="E128" s="65"/>
      <c r="F128" s="253" t="s">
        <v>339</v>
      </c>
      <c r="G128" s="65" t="s">
        <v>124</v>
      </c>
      <c r="H128" s="189" t="s">
        <v>451</v>
      </c>
      <c r="I128" s="253"/>
      <c r="J128" s="66">
        <v>2388</v>
      </c>
      <c r="K128" s="64">
        <v>14</v>
      </c>
      <c r="L128" s="67">
        <f t="shared" si="2"/>
        <v>170.57142857142858</v>
      </c>
      <c r="M128" s="246" t="s">
        <v>397</v>
      </c>
    </row>
    <row r="129" spans="1:13" x14ac:dyDescent="0.25">
      <c r="A129" s="64">
        <v>23</v>
      </c>
      <c r="B129" s="64">
        <v>1</v>
      </c>
      <c r="C129" s="64">
        <v>2022</v>
      </c>
      <c r="D129" s="65" t="s">
        <v>450</v>
      </c>
      <c r="E129" s="65"/>
      <c r="F129" s="253" t="s">
        <v>339</v>
      </c>
      <c r="G129" s="65" t="s">
        <v>124</v>
      </c>
      <c r="H129" s="73" t="s">
        <v>125</v>
      </c>
      <c r="I129" s="253"/>
      <c r="J129" s="66">
        <v>2343</v>
      </c>
      <c r="K129" s="64">
        <v>14</v>
      </c>
      <c r="L129" s="67">
        <f t="shared" si="2"/>
        <v>167.35714285714286</v>
      </c>
      <c r="M129" s="248" t="s">
        <v>349</v>
      </c>
    </row>
    <row r="130" spans="1:13" x14ac:dyDescent="0.25">
      <c r="A130" s="64">
        <v>23</v>
      </c>
      <c r="B130" s="64">
        <v>1</v>
      </c>
      <c r="C130" s="64">
        <v>2022</v>
      </c>
      <c r="D130" s="65" t="s">
        <v>450</v>
      </c>
      <c r="E130" s="65"/>
      <c r="F130" s="254" t="s">
        <v>339</v>
      </c>
      <c r="G130" s="65" t="s">
        <v>124</v>
      </c>
      <c r="H130" s="189" t="s">
        <v>129</v>
      </c>
      <c r="I130" s="254"/>
      <c r="J130" s="66">
        <v>2616</v>
      </c>
      <c r="K130" s="64">
        <v>14</v>
      </c>
      <c r="L130" s="67">
        <f t="shared" si="2"/>
        <v>186.85714285714286</v>
      </c>
      <c r="M130" s="254" t="s">
        <v>435</v>
      </c>
    </row>
    <row r="131" spans="1:13" x14ac:dyDescent="0.25">
      <c r="A131" s="64">
        <v>23</v>
      </c>
      <c r="B131" s="64">
        <v>1</v>
      </c>
      <c r="C131" s="64">
        <v>2022</v>
      </c>
      <c r="D131" s="65" t="s">
        <v>450</v>
      </c>
      <c r="E131" s="65"/>
      <c r="F131" s="254" t="s">
        <v>339</v>
      </c>
      <c r="G131" s="65" t="s">
        <v>124</v>
      </c>
      <c r="H131" s="189" t="s">
        <v>137</v>
      </c>
      <c r="I131" s="254"/>
      <c r="J131" s="66">
        <v>1246</v>
      </c>
      <c r="K131" s="64">
        <v>8</v>
      </c>
      <c r="L131" s="67">
        <f t="shared" si="2"/>
        <v>155.75</v>
      </c>
      <c r="M131" s="254" t="s">
        <v>468</v>
      </c>
    </row>
    <row r="132" spans="1:13" x14ac:dyDescent="0.25">
      <c r="A132" s="64">
        <v>23</v>
      </c>
      <c r="B132" s="64">
        <v>1</v>
      </c>
      <c r="C132" s="64">
        <v>2022</v>
      </c>
      <c r="D132" s="65" t="s">
        <v>452</v>
      </c>
      <c r="E132" s="65"/>
      <c r="F132" s="253" t="s">
        <v>339</v>
      </c>
      <c r="G132" s="65" t="s">
        <v>140</v>
      </c>
      <c r="H132" s="189" t="s">
        <v>356</v>
      </c>
      <c r="I132" s="253"/>
      <c r="J132" s="66">
        <v>1619</v>
      </c>
      <c r="K132" s="64">
        <v>8</v>
      </c>
      <c r="L132" s="62">
        <f t="shared" si="2"/>
        <v>202.375</v>
      </c>
      <c r="M132" s="247" t="s">
        <v>344</v>
      </c>
    </row>
    <row r="133" spans="1:13" x14ac:dyDescent="0.25">
      <c r="A133" s="64">
        <v>23</v>
      </c>
      <c r="B133" s="64">
        <v>1</v>
      </c>
      <c r="C133" s="64">
        <v>2022</v>
      </c>
      <c r="D133" s="65" t="s">
        <v>452</v>
      </c>
      <c r="E133" s="65"/>
      <c r="F133" s="253" t="s">
        <v>339</v>
      </c>
      <c r="G133" s="65" t="s">
        <v>140</v>
      </c>
      <c r="H133" s="189" t="s">
        <v>127</v>
      </c>
      <c r="I133" s="253"/>
      <c r="J133" s="66">
        <v>1595</v>
      </c>
      <c r="K133" s="64">
        <v>8</v>
      </c>
      <c r="L133" s="217">
        <f t="shared" si="2"/>
        <v>199.375</v>
      </c>
      <c r="M133" s="248" t="s">
        <v>349</v>
      </c>
    </row>
    <row r="134" spans="1:13" x14ac:dyDescent="0.25">
      <c r="A134" s="64">
        <v>23</v>
      </c>
      <c r="B134" s="64">
        <v>1</v>
      </c>
      <c r="C134" s="64">
        <v>2022</v>
      </c>
      <c r="D134" s="65" t="s">
        <v>452</v>
      </c>
      <c r="E134" s="65"/>
      <c r="F134" s="253" t="s">
        <v>339</v>
      </c>
      <c r="G134" s="65" t="s">
        <v>140</v>
      </c>
      <c r="H134" s="189" t="s">
        <v>271</v>
      </c>
      <c r="I134" s="253"/>
      <c r="J134" s="66">
        <v>1512</v>
      </c>
      <c r="K134" s="64">
        <v>8</v>
      </c>
      <c r="L134" s="67">
        <f t="shared" si="2"/>
        <v>189</v>
      </c>
      <c r="M134" s="253" t="s">
        <v>446</v>
      </c>
    </row>
    <row r="135" spans="1:13" x14ac:dyDescent="0.25">
      <c r="A135" s="64">
        <v>23</v>
      </c>
      <c r="B135" s="64">
        <v>1</v>
      </c>
      <c r="C135" s="64">
        <v>2022</v>
      </c>
      <c r="D135" s="65" t="s">
        <v>452</v>
      </c>
      <c r="E135" s="65"/>
      <c r="F135" s="253" t="s">
        <v>339</v>
      </c>
      <c r="G135" s="65" t="s">
        <v>140</v>
      </c>
      <c r="H135" s="189" t="s">
        <v>133</v>
      </c>
      <c r="I135" s="253"/>
      <c r="J135" s="66">
        <v>1396</v>
      </c>
      <c r="K135" s="64">
        <v>8</v>
      </c>
      <c r="L135" s="67">
        <f t="shared" si="2"/>
        <v>174.5</v>
      </c>
      <c r="M135" s="253" t="s">
        <v>453</v>
      </c>
    </row>
    <row r="136" spans="1:13" x14ac:dyDescent="0.25">
      <c r="A136" s="64">
        <v>23</v>
      </c>
      <c r="B136" s="64">
        <v>1</v>
      </c>
      <c r="C136" s="64">
        <v>2022</v>
      </c>
      <c r="D136" s="65" t="s">
        <v>452</v>
      </c>
      <c r="E136" s="65"/>
      <c r="F136" s="253" t="s">
        <v>339</v>
      </c>
      <c r="G136" s="65" t="s">
        <v>140</v>
      </c>
      <c r="H136" s="189" t="s">
        <v>134</v>
      </c>
      <c r="I136" s="253"/>
      <c r="J136" s="66">
        <v>1389</v>
      </c>
      <c r="K136" s="64">
        <v>8</v>
      </c>
      <c r="L136" s="67">
        <f t="shared" si="2"/>
        <v>173.625</v>
      </c>
      <c r="M136" s="246" t="s">
        <v>397</v>
      </c>
    </row>
    <row r="137" spans="1:13" x14ac:dyDescent="0.25">
      <c r="A137" s="64">
        <v>23</v>
      </c>
      <c r="B137" s="64">
        <v>1</v>
      </c>
      <c r="C137" s="64">
        <v>2022</v>
      </c>
      <c r="D137" s="65" t="s">
        <v>452</v>
      </c>
      <c r="E137" s="65"/>
      <c r="F137" s="253" t="s">
        <v>339</v>
      </c>
      <c r="G137" s="65" t="s">
        <v>140</v>
      </c>
      <c r="H137" s="189" t="s">
        <v>270</v>
      </c>
      <c r="I137" s="253"/>
      <c r="J137" s="66">
        <v>1315</v>
      </c>
      <c r="K137" s="64">
        <v>8</v>
      </c>
      <c r="L137" s="67">
        <f t="shared" si="2"/>
        <v>164.375</v>
      </c>
      <c r="M137" s="247" t="s">
        <v>344</v>
      </c>
    </row>
    <row r="138" spans="1:13" x14ac:dyDescent="0.25">
      <c r="A138" s="64">
        <v>30</v>
      </c>
      <c r="B138" s="64">
        <v>2</v>
      </c>
      <c r="C138" s="64">
        <v>2022</v>
      </c>
      <c r="D138" s="65" t="s">
        <v>9</v>
      </c>
      <c r="E138" s="65"/>
      <c r="F138" s="257" t="s">
        <v>469</v>
      </c>
      <c r="G138" s="65" t="s">
        <v>124</v>
      </c>
      <c r="H138" s="73" t="s">
        <v>125</v>
      </c>
      <c r="I138" s="257"/>
      <c r="J138" s="66">
        <v>2415</v>
      </c>
      <c r="K138" s="64">
        <v>14</v>
      </c>
      <c r="L138" s="67">
        <f t="shared" si="2"/>
        <v>172.5</v>
      </c>
      <c r="M138" s="258" t="s">
        <v>470</v>
      </c>
    </row>
    <row r="139" spans="1:13" x14ac:dyDescent="0.25">
      <c r="A139" s="64">
        <v>20</v>
      </c>
      <c r="B139" s="64">
        <v>2</v>
      </c>
      <c r="C139" s="64">
        <v>2022</v>
      </c>
      <c r="D139" s="65" t="s">
        <v>477</v>
      </c>
      <c r="E139" s="65"/>
      <c r="F139" s="259" t="s">
        <v>348</v>
      </c>
      <c r="G139" s="65" t="s">
        <v>140</v>
      </c>
      <c r="H139" s="73" t="s">
        <v>125</v>
      </c>
      <c r="I139" s="259"/>
      <c r="J139" s="66">
        <v>2041</v>
      </c>
      <c r="K139" s="64">
        <v>11</v>
      </c>
      <c r="L139" s="67">
        <f t="shared" si="2"/>
        <v>185.54545454545453</v>
      </c>
      <c r="M139" s="259" t="s">
        <v>435</v>
      </c>
    </row>
    <row r="140" spans="1:13" x14ac:dyDescent="0.25">
      <c r="A140" s="64">
        <v>27</v>
      </c>
      <c r="B140" s="64">
        <v>2</v>
      </c>
      <c r="C140" s="64">
        <v>2022</v>
      </c>
      <c r="D140" s="65" t="s">
        <v>479</v>
      </c>
      <c r="E140" s="65"/>
      <c r="F140" s="260" t="s">
        <v>358</v>
      </c>
      <c r="G140" s="65" t="s">
        <v>140</v>
      </c>
      <c r="H140" s="73" t="s">
        <v>131</v>
      </c>
      <c r="I140" s="260" t="s">
        <v>126</v>
      </c>
      <c r="J140" s="66">
        <v>1338</v>
      </c>
      <c r="K140" s="64">
        <v>7</v>
      </c>
      <c r="L140" s="217">
        <f t="shared" si="2"/>
        <v>191.14285714285714</v>
      </c>
      <c r="M140" s="260" t="s">
        <v>480</v>
      </c>
    </row>
    <row r="141" spans="1:13" x14ac:dyDescent="0.25">
      <c r="A141" s="64">
        <v>27</v>
      </c>
      <c r="B141" s="64">
        <v>2</v>
      </c>
      <c r="C141" s="64">
        <v>2022</v>
      </c>
      <c r="D141" s="65" t="s">
        <v>479</v>
      </c>
      <c r="E141" s="65"/>
      <c r="F141" s="260" t="s">
        <v>358</v>
      </c>
      <c r="G141" s="65" t="s">
        <v>140</v>
      </c>
      <c r="H141" s="73" t="s">
        <v>145</v>
      </c>
      <c r="I141" s="260" t="s">
        <v>126</v>
      </c>
      <c r="J141" s="66">
        <v>1351</v>
      </c>
      <c r="K141" s="64">
        <v>7</v>
      </c>
      <c r="L141" s="217">
        <f t="shared" si="2"/>
        <v>193</v>
      </c>
      <c r="M141" s="260" t="s">
        <v>480</v>
      </c>
    </row>
    <row r="142" spans="1:13" x14ac:dyDescent="0.25">
      <c r="A142" s="64">
        <v>27</v>
      </c>
      <c r="B142" s="64">
        <v>2</v>
      </c>
      <c r="C142" s="64">
        <v>2022</v>
      </c>
      <c r="D142" s="65" t="s">
        <v>479</v>
      </c>
      <c r="E142" s="65"/>
      <c r="F142" s="260" t="s">
        <v>358</v>
      </c>
      <c r="G142" s="65" t="s">
        <v>140</v>
      </c>
      <c r="H142" s="189" t="s">
        <v>130</v>
      </c>
      <c r="I142" s="260" t="s">
        <v>126</v>
      </c>
      <c r="J142" s="66">
        <v>877</v>
      </c>
      <c r="K142" s="64">
        <v>5</v>
      </c>
      <c r="L142" s="67">
        <f t="shared" si="2"/>
        <v>175.4</v>
      </c>
      <c r="M142" s="260" t="s">
        <v>480</v>
      </c>
    </row>
    <row r="143" spans="1:13" x14ac:dyDescent="0.25">
      <c r="A143" s="64">
        <v>27</v>
      </c>
      <c r="B143" s="64">
        <v>2</v>
      </c>
      <c r="C143" s="64">
        <v>2022</v>
      </c>
      <c r="D143" s="65" t="s">
        <v>479</v>
      </c>
      <c r="E143" s="65"/>
      <c r="F143" s="260" t="s">
        <v>358</v>
      </c>
      <c r="G143" s="65" t="s">
        <v>140</v>
      </c>
      <c r="H143" s="189" t="s">
        <v>137</v>
      </c>
      <c r="I143" s="260" t="s">
        <v>126</v>
      </c>
      <c r="J143" s="66">
        <v>1355</v>
      </c>
      <c r="K143" s="64">
        <v>7</v>
      </c>
      <c r="L143" s="217">
        <f t="shared" si="2"/>
        <v>193.57142857142858</v>
      </c>
      <c r="M143" s="260" t="s">
        <v>480</v>
      </c>
    </row>
    <row r="144" spans="1:13" x14ac:dyDescent="0.25">
      <c r="A144" s="64">
        <v>27</v>
      </c>
      <c r="B144" s="64">
        <v>2</v>
      </c>
      <c r="C144" s="64">
        <v>2022</v>
      </c>
      <c r="D144" s="65" t="s">
        <v>479</v>
      </c>
      <c r="E144" s="65"/>
      <c r="F144" s="260" t="s">
        <v>358</v>
      </c>
      <c r="G144" s="65" t="s">
        <v>140</v>
      </c>
      <c r="H144" s="189" t="s">
        <v>133</v>
      </c>
      <c r="I144" s="260" t="s">
        <v>126</v>
      </c>
      <c r="J144" s="66">
        <v>1108</v>
      </c>
      <c r="K144" s="64">
        <v>6</v>
      </c>
      <c r="L144" s="67">
        <f t="shared" si="2"/>
        <v>184.66666666666666</v>
      </c>
      <c r="M144" s="260" t="s">
        <v>480</v>
      </c>
    </row>
    <row r="145" spans="1:13" x14ac:dyDescent="0.25">
      <c r="A145" s="64">
        <v>27</v>
      </c>
      <c r="B145" s="64">
        <v>2</v>
      </c>
      <c r="C145" s="64">
        <v>2022</v>
      </c>
      <c r="D145" s="65" t="s">
        <v>479</v>
      </c>
      <c r="E145" s="65"/>
      <c r="F145" s="260" t="s">
        <v>358</v>
      </c>
      <c r="G145" s="65" t="s">
        <v>140</v>
      </c>
      <c r="H145" s="189" t="s">
        <v>129</v>
      </c>
      <c r="I145" s="260" t="s">
        <v>126</v>
      </c>
      <c r="J145" s="66">
        <v>563</v>
      </c>
      <c r="K145" s="64">
        <v>3</v>
      </c>
      <c r="L145" s="67">
        <f t="shared" si="2"/>
        <v>187.66666666666666</v>
      </c>
      <c r="M145" s="260" t="s">
        <v>480</v>
      </c>
    </row>
    <row r="146" spans="1:13" x14ac:dyDescent="0.25">
      <c r="A146" s="64">
        <v>27</v>
      </c>
      <c r="B146" s="64">
        <v>2</v>
      </c>
      <c r="C146" s="64">
        <v>2022</v>
      </c>
      <c r="D146" s="65" t="s">
        <v>479</v>
      </c>
      <c r="E146" s="65"/>
      <c r="F146" s="260" t="s">
        <v>358</v>
      </c>
      <c r="G146" s="65" t="s">
        <v>140</v>
      </c>
      <c r="H146" s="73" t="s">
        <v>146</v>
      </c>
      <c r="I146" s="260" t="s">
        <v>273</v>
      </c>
      <c r="J146" s="66">
        <v>1339</v>
      </c>
      <c r="K146" s="64">
        <v>7</v>
      </c>
      <c r="L146" s="217">
        <f t="shared" si="2"/>
        <v>191.28571428571428</v>
      </c>
      <c r="M146" s="260" t="s">
        <v>480</v>
      </c>
    </row>
    <row r="147" spans="1:13" x14ac:dyDescent="0.25">
      <c r="A147" s="64">
        <v>27</v>
      </c>
      <c r="B147" s="64">
        <v>2</v>
      </c>
      <c r="C147" s="64">
        <v>2022</v>
      </c>
      <c r="D147" s="65" t="s">
        <v>479</v>
      </c>
      <c r="E147" s="65"/>
      <c r="F147" s="260" t="s">
        <v>358</v>
      </c>
      <c r="G147" s="65" t="s">
        <v>140</v>
      </c>
      <c r="H147" s="189" t="s">
        <v>127</v>
      </c>
      <c r="I147" s="260" t="s">
        <v>273</v>
      </c>
      <c r="J147" s="66">
        <v>1319</v>
      </c>
      <c r="K147" s="64">
        <v>7</v>
      </c>
      <c r="L147" s="67">
        <f t="shared" si="2"/>
        <v>188.42857142857142</v>
      </c>
      <c r="M147" s="260" t="s">
        <v>480</v>
      </c>
    </row>
    <row r="148" spans="1:13" x14ac:dyDescent="0.25">
      <c r="A148" s="64">
        <v>27</v>
      </c>
      <c r="B148" s="64">
        <v>2</v>
      </c>
      <c r="C148" s="64">
        <v>2022</v>
      </c>
      <c r="D148" s="65" t="s">
        <v>479</v>
      </c>
      <c r="E148" s="65"/>
      <c r="F148" s="260" t="s">
        <v>358</v>
      </c>
      <c r="G148" s="65" t="s">
        <v>140</v>
      </c>
      <c r="H148" s="189" t="s">
        <v>271</v>
      </c>
      <c r="I148" s="260" t="s">
        <v>273</v>
      </c>
      <c r="J148" s="66">
        <v>1369</v>
      </c>
      <c r="K148" s="64">
        <v>7</v>
      </c>
      <c r="L148" s="217">
        <f t="shared" si="2"/>
        <v>195.57142857142858</v>
      </c>
      <c r="M148" s="260" t="s">
        <v>480</v>
      </c>
    </row>
    <row r="149" spans="1:13" x14ac:dyDescent="0.25">
      <c r="A149" s="64">
        <v>27</v>
      </c>
      <c r="B149" s="64">
        <v>2</v>
      </c>
      <c r="C149" s="64">
        <v>2022</v>
      </c>
      <c r="D149" s="65" t="s">
        <v>479</v>
      </c>
      <c r="E149" s="65"/>
      <c r="F149" s="260" t="s">
        <v>358</v>
      </c>
      <c r="G149" s="65" t="s">
        <v>140</v>
      </c>
      <c r="H149" s="73" t="s">
        <v>136</v>
      </c>
      <c r="I149" s="260" t="s">
        <v>273</v>
      </c>
      <c r="J149" s="66">
        <v>1203</v>
      </c>
      <c r="K149" s="64">
        <v>7</v>
      </c>
      <c r="L149" s="67">
        <f t="shared" si="2"/>
        <v>171.85714285714286</v>
      </c>
      <c r="M149" s="260" t="s">
        <v>480</v>
      </c>
    </row>
    <row r="150" spans="1:13" x14ac:dyDescent="0.25">
      <c r="A150" s="64">
        <v>27</v>
      </c>
      <c r="B150" s="64">
        <v>2</v>
      </c>
      <c r="C150" s="64">
        <v>2022</v>
      </c>
      <c r="D150" s="65" t="s">
        <v>479</v>
      </c>
      <c r="E150" s="65"/>
      <c r="F150" s="260" t="s">
        <v>358</v>
      </c>
      <c r="G150" s="65" t="s">
        <v>140</v>
      </c>
      <c r="H150" s="189" t="s">
        <v>356</v>
      </c>
      <c r="I150" s="260" t="s">
        <v>273</v>
      </c>
      <c r="J150" s="66">
        <v>1195</v>
      </c>
      <c r="K150" s="64">
        <v>7</v>
      </c>
      <c r="L150" s="67">
        <f t="shared" si="2"/>
        <v>170.71428571428572</v>
      </c>
      <c r="M150" s="260" t="s">
        <v>480</v>
      </c>
    </row>
    <row r="151" spans="1:13" x14ac:dyDescent="0.25">
      <c r="A151" s="64">
        <v>27</v>
      </c>
      <c r="B151" s="64">
        <v>2</v>
      </c>
      <c r="C151" s="64">
        <v>2022</v>
      </c>
      <c r="D151" s="65" t="s">
        <v>484</v>
      </c>
      <c r="E151" s="65"/>
      <c r="F151" s="260" t="s">
        <v>358</v>
      </c>
      <c r="G151" s="65" t="s">
        <v>395</v>
      </c>
      <c r="H151" s="73" t="s">
        <v>361</v>
      </c>
      <c r="I151" s="260"/>
      <c r="J151" s="66">
        <v>1115</v>
      </c>
      <c r="K151" s="64">
        <v>7</v>
      </c>
      <c r="L151" s="67">
        <f t="shared" si="2"/>
        <v>159.28571428571428</v>
      </c>
      <c r="M151" s="260" t="s">
        <v>222</v>
      </c>
    </row>
    <row r="152" spans="1:13" x14ac:dyDescent="0.25">
      <c r="A152" s="64">
        <v>27</v>
      </c>
      <c r="B152" s="64">
        <v>2</v>
      </c>
      <c r="C152" s="64">
        <v>2022</v>
      </c>
      <c r="D152" s="65" t="s">
        <v>484</v>
      </c>
      <c r="E152" s="65"/>
      <c r="F152" s="260" t="s">
        <v>358</v>
      </c>
      <c r="G152" s="65" t="s">
        <v>395</v>
      </c>
      <c r="H152" s="189" t="s">
        <v>289</v>
      </c>
      <c r="I152" s="260"/>
      <c r="J152" s="66">
        <v>1209</v>
      </c>
      <c r="K152" s="64">
        <v>7</v>
      </c>
      <c r="L152" s="67">
        <f t="shared" si="2"/>
        <v>172.71428571428572</v>
      </c>
      <c r="M152" s="260" t="s">
        <v>222</v>
      </c>
    </row>
    <row r="153" spans="1:13" x14ac:dyDescent="0.25">
      <c r="A153" s="64">
        <v>27</v>
      </c>
      <c r="B153" s="64">
        <v>2</v>
      </c>
      <c r="C153" s="64">
        <v>2022</v>
      </c>
      <c r="D153" s="65" t="s">
        <v>484</v>
      </c>
      <c r="E153" s="65"/>
      <c r="F153" s="260" t="s">
        <v>358</v>
      </c>
      <c r="G153" s="65" t="s">
        <v>395</v>
      </c>
      <c r="H153" s="189" t="s">
        <v>235</v>
      </c>
      <c r="I153" s="260"/>
      <c r="J153" s="66">
        <v>979</v>
      </c>
      <c r="K153" s="64">
        <v>7</v>
      </c>
      <c r="L153" s="67">
        <f t="shared" si="2"/>
        <v>139.85714285714286</v>
      </c>
      <c r="M153" s="260" t="s">
        <v>222</v>
      </c>
    </row>
    <row r="154" spans="1:13" x14ac:dyDescent="0.25">
      <c r="A154" s="64">
        <v>27</v>
      </c>
      <c r="B154" s="64">
        <v>2</v>
      </c>
      <c r="C154" s="64">
        <v>2022</v>
      </c>
      <c r="D154" s="65" t="s">
        <v>484</v>
      </c>
      <c r="E154" s="65"/>
      <c r="F154" s="260" t="s">
        <v>358</v>
      </c>
      <c r="G154" s="65" t="s">
        <v>395</v>
      </c>
      <c r="H154" s="189" t="s">
        <v>287</v>
      </c>
      <c r="I154" s="260"/>
      <c r="J154" s="66">
        <v>1109</v>
      </c>
      <c r="K154" s="64">
        <v>7</v>
      </c>
      <c r="L154" s="67">
        <f t="shared" si="2"/>
        <v>158.42857142857142</v>
      </c>
      <c r="M154" s="260" t="s">
        <v>222</v>
      </c>
    </row>
    <row r="155" spans="1:13" x14ac:dyDescent="0.25">
      <c r="A155" s="64">
        <v>6</v>
      </c>
      <c r="B155" s="64">
        <v>3</v>
      </c>
      <c r="C155" s="64">
        <v>2022</v>
      </c>
      <c r="D155" s="65" t="s">
        <v>498</v>
      </c>
      <c r="E155" s="65"/>
      <c r="F155" s="263" t="s">
        <v>317</v>
      </c>
      <c r="G155" s="65" t="s">
        <v>499</v>
      </c>
      <c r="H155" s="189" t="s">
        <v>289</v>
      </c>
      <c r="I155" s="263"/>
      <c r="J155" s="66">
        <v>926</v>
      </c>
      <c r="K155" s="64">
        <v>6</v>
      </c>
      <c r="L155" s="67">
        <f t="shared" si="2"/>
        <v>154.33333333333334</v>
      </c>
      <c r="M155" s="263" t="s">
        <v>500</v>
      </c>
    </row>
    <row r="156" spans="1:13" x14ac:dyDescent="0.25">
      <c r="A156" s="64">
        <v>6</v>
      </c>
      <c r="B156" s="64">
        <v>3</v>
      </c>
      <c r="C156" s="64">
        <v>2022</v>
      </c>
      <c r="D156" s="65" t="s">
        <v>498</v>
      </c>
      <c r="E156" s="65"/>
      <c r="F156" s="263" t="s">
        <v>317</v>
      </c>
      <c r="G156" s="65" t="s">
        <v>499</v>
      </c>
      <c r="H156" s="189" t="s">
        <v>137</v>
      </c>
      <c r="I156" s="263"/>
      <c r="J156" s="66">
        <v>984</v>
      </c>
      <c r="K156" s="64">
        <v>6</v>
      </c>
      <c r="L156" s="67">
        <f t="shared" si="2"/>
        <v>164</v>
      </c>
      <c r="M156" s="263" t="s">
        <v>500</v>
      </c>
    </row>
    <row r="157" spans="1:13" x14ac:dyDescent="0.25">
      <c r="A157" s="64">
        <v>6</v>
      </c>
      <c r="B157" s="64">
        <v>3</v>
      </c>
      <c r="C157" s="64">
        <v>2022</v>
      </c>
      <c r="D157" s="65" t="s">
        <v>506</v>
      </c>
      <c r="E157" s="65"/>
      <c r="F157" s="265" t="s">
        <v>21</v>
      </c>
      <c r="G157" s="65" t="s">
        <v>124</v>
      </c>
      <c r="H157" s="73" t="s">
        <v>125</v>
      </c>
      <c r="I157" s="265" t="s">
        <v>126</v>
      </c>
      <c r="J157" s="66">
        <v>1020</v>
      </c>
      <c r="K157" s="64">
        <v>6</v>
      </c>
      <c r="L157" s="67">
        <f t="shared" si="2"/>
        <v>170</v>
      </c>
      <c r="M157" s="265" t="s">
        <v>507</v>
      </c>
    </row>
    <row r="158" spans="1:13" x14ac:dyDescent="0.25">
      <c r="A158" s="64">
        <v>6</v>
      </c>
      <c r="B158" s="64">
        <v>3</v>
      </c>
      <c r="C158" s="64">
        <v>2022</v>
      </c>
      <c r="D158" s="65" t="s">
        <v>506</v>
      </c>
      <c r="E158" s="65"/>
      <c r="F158" s="265" t="s">
        <v>21</v>
      </c>
      <c r="G158" s="65" t="s">
        <v>124</v>
      </c>
      <c r="H158" s="73" t="s">
        <v>128</v>
      </c>
      <c r="I158" s="265" t="s">
        <v>126</v>
      </c>
      <c r="J158" s="66">
        <v>1053</v>
      </c>
      <c r="K158" s="64">
        <v>6</v>
      </c>
      <c r="L158" s="67">
        <f t="shared" si="2"/>
        <v>175.5</v>
      </c>
      <c r="M158" s="265" t="s">
        <v>507</v>
      </c>
    </row>
    <row r="159" spans="1:13" x14ac:dyDescent="0.25">
      <c r="A159" s="64">
        <v>6</v>
      </c>
      <c r="B159" s="64">
        <v>3</v>
      </c>
      <c r="C159" s="64">
        <v>2022</v>
      </c>
      <c r="D159" s="65" t="s">
        <v>506</v>
      </c>
      <c r="E159" s="65"/>
      <c r="F159" s="265" t="s">
        <v>21</v>
      </c>
      <c r="G159" s="65" t="s">
        <v>124</v>
      </c>
      <c r="H159" s="189" t="s">
        <v>270</v>
      </c>
      <c r="I159" s="265" t="s">
        <v>126</v>
      </c>
      <c r="J159" s="66">
        <v>986</v>
      </c>
      <c r="K159" s="64">
        <v>6</v>
      </c>
      <c r="L159" s="67">
        <f t="shared" si="2"/>
        <v>164.33333333333334</v>
      </c>
      <c r="M159" s="265" t="s">
        <v>507</v>
      </c>
    </row>
    <row r="160" spans="1:13" x14ac:dyDescent="0.25">
      <c r="A160" s="64">
        <v>6</v>
      </c>
      <c r="B160" s="64">
        <v>3</v>
      </c>
      <c r="C160" s="64">
        <v>2022</v>
      </c>
      <c r="D160" s="65" t="s">
        <v>506</v>
      </c>
      <c r="E160" s="65"/>
      <c r="F160" s="265" t="s">
        <v>21</v>
      </c>
      <c r="G160" s="65" t="s">
        <v>124</v>
      </c>
      <c r="H160" s="189" t="s">
        <v>451</v>
      </c>
      <c r="I160" s="265" t="s">
        <v>273</v>
      </c>
      <c r="J160" s="66">
        <v>1198</v>
      </c>
      <c r="K160" s="64">
        <v>6</v>
      </c>
      <c r="L160" s="217">
        <f t="shared" si="2"/>
        <v>199.66666666666666</v>
      </c>
      <c r="M160" s="265" t="s">
        <v>508</v>
      </c>
    </row>
    <row r="161" spans="1:13" x14ac:dyDescent="0.25">
      <c r="A161" s="64">
        <v>6</v>
      </c>
      <c r="B161" s="64">
        <v>3</v>
      </c>
      <c r="C161" s="64">
        <v>2022</v>
      </c>
      <c r="D161" s="65" t="s">
        <v>506</v>
      </c>
      <c r="E161" s="65"/>
      <c r="F161" s="265" t="s">
        <v>21</v>
      </c>
      <c r="G161" s="65" t="s">
        <v>124</v>
      </c>
      <c r="H161" s="189" t="s">
        <v>129</v>
      </c>
      <c r="I161" s="265" t="s">
        <v>273</v>
      </c>
      <c r="J161" s="66">
        <v>1154</v>
      </c>
      <c r="K161" s="64">
        <v>6</v>
      </c>
      <c r="L161" s="217">
        <f t="shared" si="2"/>
        <v>192.33333333333334</v>
      </c>
      <c r="M161" s="265" t="s">
        <v>508</v>
      </c>
    </row>
    <row r="162" spans="1:13" x14ac:dyDescent="0.25">
      <c r="A162" s="64">
        <v>6</v>
      </c>
      <c r="B162" s="64">
        <v>3</v>
      </c>
      <c r="C162" s="64">
        <v>2022</v>
      </c>
      <c r="D162" s="65" t="s">
        <v>506</v>
      </c>
      <c r="E162" s="65"/>
      <c r="F162" s="265" t="s">
        <v>21</v>
      </c>
      <c r="G162" s="65" t="s">
        <v>124</v>
      </c>
      <c r="H162" s="189" t="s">
        <v>132</v>
      </c>
      <c r="I162" s="265" t="s">
        <v>273</v>
      </c>
      <c r="J162" s="66">
        <v>938</v>
      </c>
      <c r="K162" s="64">
        <v>6</v>
      </c>
      <c r="L162" s="67">
        <f t="shared" si="2"/>
        <v>156.33333333333334</v>
      </c>
      <c r="M162" s="265" t="s">
        <v>508</v>
      </c>
    </row>
    <row r="163" spans="1:13" x14ac:dyDescent="0.25">
      <c r="A163" s="64">
        <v>6</v>
      </c>
      <c r="B163" s="64">
        <v>3</v>
      </c>
      <c r="C163" s="64">
        <v>2022</v>
      </c>
      <c r="D163" s="65" t="s">
        <v>506</v>
      </c>
      <c r="E163" s="65"/>
      <c r="F163" s="265" t="s">
        <v>21</v>
      </c>
      <c r="G163" s="65" t="s">
        <v>124</v>
      </c>
      <c r="H163" s="189" t="s">
        <v>138</v>
      </c>
      <c r="I163" s="265" t="s">
        <v>272</v>
      </c>
      <c r="J163" s="66">
        <v>738</v>
      </c>
      <c r="K163" s="64">
        <v>6</v>
      </c>
      <c r="L163" s="67">
        <f t="shared" si="2"/>
        <v>123</v>
      </c>
      <c r="M163" s="265" t="s">
        <v>509</v>
      </c>
    </row>
    <row r="164" spans="1:13" x14ac:dyDescent="0.25">
      <c r="A164" s="64">
        <v>6</v>
      </c>
      <c r="B164" s="64">
        <v>3</v>
      </c>
      <c r="C164" s="64">
        <v>2022</v>
      </c>
      <c r="D164" s="65" t="s">
        <v>506</v>
      </c>
      <c r="E164" s="65"/>
      <c r="F164" s="265" t="s">
        <v>21</v>
      </c>
      <c r="G164" s="65" t="s">
        <v>124</v>
      </c>
      <c r="H164" s="189" t="s">
        <v>127</v>
      </c>
      <c r="I164" s="265" t="s">
        <v>272</v>
      </c>
      <c r="J164" s="66">
        <v>1221</v>
      </c>
      <c r="K164" s="64">
        <v>6</v>
      </c>
      <c r="L164" s="62">
        <f t="shared" si="2"/>
        <v>203.5</v>
      </c>
      <c r="M164" s="265" t="s">
        <v>509</v>
      </c>
    </row>
    <row r="165" spans="1:13" x14ac:dyDescent="0.25">
      <c r="A165" s="64">
        <v>6</v>
      </c>
      <c r="B165" s="64">
        <v>3</v>
      </c>
      <c r="C165" s="64">
        <v>2022</v>
      </c>
      <c r="D165" s="65" t="s">
        <v>506</v>
      </c>
      <c r="E165" s="65"/>
      <c r="F165" s="265" t="s">
        <v>21</v>
      </c>
      <c r="G165" s="65" t="s">
        <v>124</v>
      </c>
      <c r="H165" s="189" t="s">
        <v>356</v>
      </c>
      <c r="I165" s="265" t="s">
        <v>272</v>
      </c>
      <c r="J165" s="66">
        <v>1004</v>
      </c>
      <c r="K165" s="64">
        <v>6</v>
      </c>
      <c r="L165" s="67">
        <f t="shared" si="2"/>
        <v>167.33333333333334</v>
      </c>
      <c r="M165" s="265" t="s">
        <v>509</v>
      </c>
    </row>
    <row r="166" spans="1:13" x14ac:dyDescent="0.25">
      <c r="A166" s="64">
        <v>6</v>
      </c>
      <c r="B166" s="64">
        <v>3</v>
      </c>
      <c r="C166" s="64">
        <v>2022</v>
      </c>
      <c r="D166" s="65" t="s">
        <v>506</v>
      </c>
      <c r="E166" s="65"/>
      <c r="F166" s="265" t="s">
        <v>21</v>
      </c>
      <c r="G166" s="65" t="s">
        <v>124</v>
      </c>
      <c r="H166" s="189" t="s">
        <v>130</v>
      </c>
      <c r="I166" s="265" t="s">
        <v>277</v>
      </c>
      <c r="J166" s="66">
        <v>1039</v>
      </c>
      <c r="K166" s="64">
        <v>6</v>
      </c>
      <c r="L166" s="67">
        <f t="shared" si="2"/>
        <v>173.16666666666666</v>
      </c>
      <c r="M166" s="265" t="s">
        <v>510</v>
      </c>
    </row>
    <row r="167" spans="1:13" x14ac:dyDescent="0.25">
      <c r="A167" s="64">
        <v>6</v>
      </c>
      <c r="B167" s="64">
        <v>3</v>
      </c>
      <c r="C167" s="64">
        <v>2022</v>
      </c>
      <c r="D167" s="65" t="s">
        <v>506</v>
      </c>
      <c r="E167" s="65"/>
      <c r="F167" s="265" t="s">
        <v>21</v>
      </c>
      <c r="G167" s="65" t="s">
        <v>124</v>
      </c>
      <c r="H167" s="73" t="s">
        <v>361</v>
      </c>
      <c r="I167" s="265" t="s">
        <v>277</v>
      </c>
      <c r="J167" s="66">
        <v>1001</v>
      </c>
      <c r="K167" s="64">
        <v>6</v>
      </c>
      <c r="L167" s="67">
        <f t="shared" si="2"/>
        <v>166.83333333333334</v>
      </c>
      <c r="M167" s="265" t="s">
        <v>510</v>
      </c>
    </row>
    <row r="168" spans="1:13" x14ac:dyDescent="0.25">
      <c r="A168" s="64">
        <v>6</v>
      </c>
      <c r="B168" s="64">
        <v>3</v>
      </c>
      <c r="C168" s="64">
        <v>2022</v>
      </c>
      <c r="D168" s="65" t="s">
        <v>506</v>
      </c>
      <c r="E168" s="65"/>
      <c r="F168" s="265" t="s">
        <v>21</v>
      </c>
      <c r="G168" s="65" t="s">
        <v>124</v>
      </c>
      <c r="H168" s="73" t="s">
        <v>319</v>
      </c>
      <c r="I168" s="265" t="s">
        <v>277</v>
      </c>
      <c r="J168" s="66">
        <v>960</v>
      </c>
      <c r="K168" s="64">
        <v>6</v>
      </c>
      <c r="L168" s="67">
        <f t="shared" si="2"/>
        <v>160</v>
      </c>
      <c r="M168" s="265" t="s">
        <v>510</v>
      </c>
    </row>
    <row r="169" spans="1:13" x14ac:dyDescent="0.25">
      <c r="A169" s="64">
        <v>13</v>
      </c>
      <c r="B169" s="64">
        <v>3</v>
      </c>
      <c r="C169" s="64">
        <v>2022</v>
      </c>
      <c r="D169" s="65" t="s">
        <v>526</v>
      </c>
      <c r="E169" s="65"/>
      <c r="F169" s="266" t="s">
        <v>348</v>
      </c>
      <c r="G169" s="65" t="s">
        <v>124</v>
      </c>
      <c r="H169" s="189" t="s">
        <v>130</v>
      </c>
      <c r="I169" s="266" t="s">
        <v>126</v>
      </c>
      <c r="J169" s="66">
        <v>3510</v>
      </c>
      <c r="K169" s="64">
        <v>18</v>
      </c>
      <c r="L169" s="217">
        <f t="shared" si="2"/>
        <v>195</v>
      </c>
      <c r="M169" s="266" t="s">
        <v>527</v>
      </c>
    </row>
    <row r="170" spans="1:13" x14ac:dyDescent="0.25">
      <c r="A170" s="64">
        <v>13</v>
      </c>
      <c r="B170" s="64">
        <v>3</v>
      </c>
      <c r="C170" s="64">
        <v>2022</v>
      </c>
      <c r="D170" s="65" t="s">
        <v>526</v>
      </c>
      <c r="E170" s="65"/>
      <c r="F170" s="266" t="s">
        <v>348</v>
      </c>
      <c r="G170" s="65" t="s">
        <v>124</v>
      </c>
      <c r="H170" s="189" t="s">
        <v>356</v>
      </c>
      <c r="I170" s="266" t="s">
        <v>126</v>
      </c>
      <c r="J170" s="66">
        <v>3366</v>
      </c>
      <c r="K170" s="64">
        <v>18</v>
      </c>
      <c r="L170" s="67">
        <f t="shared" si="2"/>
        <v>187</v>
      </c>
      <c r="M170" s="266" t="s">
        <v>527</v>
      </c>
    </row>
    <row r="171" spans="1:13" x14ac:dyDescent="0.25">
      <c r="A171" s="64">
        <v>13</v>
      </c>
      <c r="B171" s="64">
        <v>3</v>
      </c>
      <c r="C171" s="64">
        <v>2022</v>
      </c>
      <c r="D171" s="65" t="s">
        <v>526</v>
      </c>
      <c r="E171" s="65"/>
      <c r="F171" s="266" t="s">
        <v>348</v>
      </c>
      <c r="G171" s="65" t="s">
        <v>124</v>
      </c>
      <c r="H171" s="189" t="s">
        <v>127</v>
      </c>
      <c r="I171" s="266" t="s">
        <v>273</v>
      </c>
      <c r="J171" s="66">
        <v>3504</v>
      </c>
      <c r="K171" s="64">
        <v>18</v>
      </c>
      <c r="L171" s="217">
        <f t="shared" si="2"/>
        <v>194.66666666666666</v>
      </c>
      <c r="M171" s="266" t="s">
        <v>528</v>
      </c>
    </row>
    <row r="172" spans="1:13" x14ac:dyDescent="0.25">
      <c r="A172" s="64">
        <v>13</v>
      </c>
      <c r="B172" s="64">
        <v>3</v>
      </c>
      <c r="C172" s="64">
        <v>2022</v>
      </c>
      <c r="D172" s="65" t="s">
        <v>526</v>
      </c>
      <c r="E172" s="65"/>
      <c r="F172" s="266" t="s">
        <v>348</v>
      </c>
      <c r="G172" s="65" t="s">
        <v>124</v>
      </c>
      <c r="H172" s="73" t="s">
        <v>125</v>
      </c>
      <c r="I172" s="266" t="s">
        <v>273</v>
      </c>
      <c r="J172" s="66">
        <v>3093</v>
      </c>
      <c r="K172" s="64">
        <v>18</v>
      </c>
      <c r="L172" s="67">
        <f t="shared" si="2"/>
        <v>171.83333333333334</v>
      </c>
      <c r="M172" s="266" t="s">
        <v>528</v>
      </c>
    </row>
    <row r="173" spans="1:13" x14ac:dyDescent="0.25">
      <c r="A173" s="64">
        <v>13</v>
      </c>
      <c r="B173" s="64">
        <v>3</v>
      </c>
      <c r="C173" s="64">
        <v>2022</v>
      </c>
      <c r="D173" s="65" t="s">
        <v>526</v>
      </c>
      <c r="E173" s="65"/>
      <c r="F173" s="266" t="s">
        <v>348</v>
      </c>
      <c r="G173" s="65" t="s">
        <v>124</v>
      </c>
      <c r="H173" s="189" t="s">
        <v>137</v>
      </c>
      <c r="I173" s="266" t="s">
        <v>272</v>
      </c>
      <c r="J173" s="66">
        <v>3354</v>
      </c>
      <c r="K173" s="64">
        <v>18</v>
      </c>
      <c r="L173" s="67">
        <f t="shared" si="2"/>
        <v>186.33333333333334</v>
      </c>
      <c r="M173" s="266" t="s">
        <v>529</v>
      </c>
    </row>
    <row r="174" spans="1:13" x14ac:dyDescent="0.25">
      <c r="A174" s="64">
        <v>13</v>
      </c>
      <c r="B174" s="64">
        <v>3</v>
      </c>
      <c r="C174" s="64">
        <v>2022</v>
      </c>
      <c r="D174" s="65" t="s">
        <v>526</v>
      </c>
      <c r="E174" s="65"/>
      <c r="F174" s="266" t="s">
        <v>348</v>
      </c>
      <c r="G174" s="65" t="s">
        <v>124</v>
      </c>
      <c r="H174" s="73" t="s">
        <v>131</v>
      </c>
      <c r="I174" s="266" t="s">
        <v>272</v>
      </c>
      <c r="J174" s="66">
        <v>3395</v>
      </c>
      <c r="K174" s="64">
        <v>18</v>
      </c>
      <c r="L174" s="67">
        <f t="shared" si="2"/>
        <v>188.61111111111111</v>
      </c>
      <c r="M174" s="266" t="s">
        <v>529</v>
      </c>
    </row>
    <row r="175" spans="1:13" x14ac:dyDescent="0.25">
      <c r="A175" s="53"/>
      <c r="B175" s="53"/>
      <c r="C175" s="53"/>
      <c r="D175" s="33"/>
      <c r="E175" s="33"/>
      <c r="F175" s="55"/>
      <c r="G175" s="60"/>
      <c r="H175" s="72">
        <f>COUNTA(H7:H174)</f>
        <v>168</v>
      </c>
      <c r="I175" s="72"/>
      <c r="J175" s="162">
        <f>SUBTOTAL(9,J7:J174)</f>
        <v>263437</v>
      </c>
      <c r="K175" s="82">
        <f>SUBTOTAL(9,K7:K174)</f>
        <v>1523</v>
      </c>
      <c r="L175" s="163">
        <f t="shared" ref="L175" si="3">J175/K175</f>
        <v>172.97242284963886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9"/>
  <sheetViews>
    <sheetView topLeftCell="A71" workbookViewId="0">
      <selection activeCell="J95" sqref="J95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70" t="s">
        <v>266</v>
      </c>
      <c r="B2" s="271"/>
      <c r="C2" s="271"/>
      <c r="D2" s="271"/>
      <c r="E2" s="271"/>
      <c r="F2" s="271"/>
      <c r="G2" s="271"/>
      <c r="H2" s="271"/>
      <c r="I2" s="272"/>
    </row>
    <row r="4" spans="1:10" x14ac:dyDescent="0.25">
      <c r="J4" s="64" t="s">
        <v>148</v>
      </c>
    </row>
    <row r="5" spans="1:10" ht="15.75" x14ac:dyDescent="0.25">
      <c r="A5" s="74" t="s">
        <v>458</v>
      </c>
    </row>
    <row r="6" spans="1:10" x14ac:dyDescent="0.25">
      <c r="A6" s="65" t="s">
        <v>303</v>
      </c>
      <c r="C6" s="64" t="s">
        <v>298</v>
      </c>
      <c r="D6" s="65" t="s">
        <v>297</v>
      </c>
      <c r="J6" s="53">
        <v>2</v>
      </c>
    </row>
    <row r="7" spans="1:10" x14ac:dyDescent="0.25">
      <c r="A7" s="65" t="s">
        <v>309</v>
      </c>
      <c r="B7" s="80"/>
      <c r="C7" s="64" t="s">
        <v>305</v>
      </c>
      <c r="D7" s="68" t="s">
        <v>310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387</v>
      </c>
      <c r="B8" s="80"/>
      <c r="C8" s="64" t="s">
        <v>124</v>
      </c>
      <c r="D8" s="68" t="s">
        <v>388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409</v>
      </c>
      <c r="B9" s="80"/>
      <c r="C9" s="64" t="s">
        <v>395</v>
      </c>
      <c r="D9" s="68" t="s">
        <v>156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410</v>
      </c>
      <c r="B10" s="80"/>
      <c r="C10" s="64" t="s">
        <v>395</v>
      </c>
      <c r="D10" s="68" t="s">
        <v>411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412</v>
      </c>
      <c r="B11" s="80"/>
      <c r="C11" s="64" t="s">
        <v>395</v>
      </c>
      <c r="D11" s="68" t="s">
        <v>189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412</v>
      </c>
      <c r="B12" s="80"/>
      <c r="C12" s="64" t="s">
        <v>395</v>
      </c>
      <c r="D12" s="68" t="s">
        <v>351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65" t="s">
        <v>442</v>
      </c>
      <c r="B13" s="80"/>
      <c r="C13" s="64" t="s">
        <v>298</v>
      </c>
      <c r="D13" s="68" t="s">
        <v>411</v>
      </c>
      <c r="E13" s="73"/>
      <c r="F13" s="80"/>
      <c r="G13" s="80"/>
      <c r="H13" s="80"/>
      <c r="I13" s="80"/>
      <c r="J13" s="64">
        <v>1</v>
      </c>
    </row>
    <row r="14" spans="1:10" x14ac:dyDescent="0.25">
      <c r="A14" s="65" t="s">
        <v>443</v>
      </c>
      <c r="B14" s="80"/>
      <c r="C14" s="64" t="s">
        <v>124</v>
      </c>
      <c r="D14" s="68" t="s">
        <v>189</v>
      </c>
      <c r="E14" s="73"/>
      <c r="F14" s="80"/>
      <c r="G14" s="80"/>
      <c r="H14" s="80"/>
      <c r="I14" s="80"/>
      <c r="J14" s="64">
        <v>1</v>
      </c>
    </row>
    <row r="15" spans="1:10" x14ac:dyDescent="0.25">
      <c r="A15" s="65" t="s">
        <v>450</v>
      </c>
      <c r="B15" s="80"/>
      <c r="C15" s="64" t="s">
        <v>124</v>
      </c>
      <c r="D15" s="68" t="s">
        <v>247</v>
      </c>
      <c r="E15" s="73"/>
      <c r="F15" s="80"/>
      <c r="G15" s="80"/>
      <c r="H15" s="80"/>
      <c r="I15" s="80"/>
      <c r="J15" s="64">
        <v>1</v>
      </c>
    </row>
    <row r="16" spans="1:10" x14ac:dyDescent="0.25">
      <c r="A16" s="65" t="s">
        <v>452</v>
      </c>
      <c r="B16" s="80"/>
      <c r="C16" s="53" t="s">
        <v>140</v>
      </c>
      <c r="D16" s="68" t="s">
        <v>457</v>
      </c>
      <c r="E16" s="73"/>
      <c r="F16" s="80"/>
      <c r="G16" s="80"/>
      <c r="H16" s="80"/>
      <c r="I16" s="80"/>
      <c r="J16" s="64">
        <v>1</v>
      </c>
    </row>
    <row r="17" spans="1:10" x14ac:dyDescent="0.25">
      <c r="A17" s="73"/>
      <c r="B17" s="80"/>
      <c r="C17" s="80"/>
      <c r="D17" s="81"/>
      <c r="E17" s="73"/>
      <c r="F17" s="80"/>
      <c r="G17" s="80"/>
      <c r="H17" s="80"/>
      <c r="I17" s="80"/>
      <c r="J17" s="82">
        <f>SUM(J6:J16)</f>
        <v>14</v>
      </c>
    </row>
    <row r="18" spans="1:10" ht="15.75" x14ac:dyDescent="0.25">
      <c r="A18" s="74" t="s">
        <v>256</v>
      </c>
      <c r="D18" s="80"/>
      <c r="J18" s="64"/>
    </row>
    <row r="19" spans="1:10" x14ac:dyDescent="0.25">
      <c r="D19" s="80"/>
      <c r="J19" s="64"/>
    </row>
    <row r="20" spans="1:10" x14ac:dyDescent="0.25">
      <c r="A20" s="179" t="s">
        <v>257</v>
      </c>
      <c r="B20" s="65"/>
      <c r="C20" s="64"/>
      <c r="D20" s="65"/>
      <c r="E20" s="33"/>
      <c r="J20" s="64"/>
    </row>
    <row r="21" spans="1:10" x14ac:dyDescent="0.25">
      <c r="A21" s="55"/>
      <c r="B21" s="65"/>
      <c r="C21" s="64"/>
      <c r="D21" s="60"/>
      <c r="E21" s="33"/>
      <c r="J21" s="64"/>
    </row>
    <row r="22" spans="1:10" x14ac:dyDescent="0.25">
      <c r="A22" s="33"/>
      <c r="D22" s="55"/>
      <c r="E22" s="33"/>
      <c r="J22" s="64"/>
    </row>
    <row r="23" spans="1:10" ht="15.75" x14ac:dyDescent="0.25">
      <c r="A23" s="74" t="s">
        <v>215</v>
      </c>
      <c r="D23" s="55"/>
      <c r="E23" s="33"/>
      <c r="J23" s="64"/>
    </row>
    <row r="24" spans="1:10" ht="15.75" x14ac:dyDescent="0.25">
      <c r="A24" s="56" t="s">
        <v>217</v>
      </c>
      <c r="C24" s="53" t="s">
        <v>140</v>
      </c>
      <c r="D24" s="68" t="s">
        <v>278</v>
      </c>
      <c r="E24" s="33"/>
      <c r="J24" s="64">
        <v>3</v>
      </c>
    </row>
    <row r="25" spans="1:10" ht="15.75" x14ac:dyDescent="0.25">
      <c r="A25" s="74"/>
      <c r="D25" s="55"/>
      <c r="E25" s="33"/>
      <c r="J25" s="64"/>
    </row>
    <row r="26" spans="1:10" x14ac:dyDescent="0.25">
      <c r="B26" s="33"/>
      <c r="D26" s="33"/>
      <c r="F26" s="33"/>
      <c r="J26" s="82">
        <f>SUM(J24:J25)</f>
        <v>3</v>
      </c>
    </row>
    <row r="27" spans="1:10" ht="15.75" x14ac:dyDescent="0.25">
      <c r="A27" s="74" t="s">
        <v>245</v>
      </c>
      <c r="B27" s="33"/>
      <c r="D27" s="33"/>
      <c r="F27" s="33"/>
      <c r="J27" s="64"/>
    </row>
    <row r="28" spans="1:10" x14ac:dyDescent="0.25">
      <c r="A28" s="275"/>
      <c r="B28" s="275"/>
      <c r="C28" s="73"/>
      <c r="D28" s="72"/>
      <c r="E28" s="73"/>
      <c r="F28" s="73"/>
      <c r="G28" s="80"/>
      <c r="H28" s="80"/>
      <c r="I28" s="80"/>
      <c r="J28" s="64"/>
    </row>
    <row r="29" spans="1:10" x14ac:dyDescent="0.25">
      <c r="A29" s="83"/>
      <c r="B29" s="73"/>
      <c r="C29" s="80"/>
      <c r="D29" s="72"/>
      <c r="E29" s="73"/>
      <c r="F29" s="73"/>
      <c r="G29" s="80"/>
      <c r="H29" s="80"/>
      <c r="I29" s="80"/>
      <c r="J29" s="82">
        <f>SUM(J28:J28)</f>
        <v>0</v>
      </c>
    </row>
    <row r="30" spans="1:10" x14ac:dyDescent="0.25">
      <c r="A30" s="76" t="s">
        <v>214</v>
      </c>
      <c r="B30" s="73"/>
      <c r="C30" s="80"/>
      <c r="D30" s="72"/>
      <c r="E30" s="73"/>
      <c r="F30" s="73"/>
      <c r="G30" s="80"/>
      <c r="H30" s="80"/>
      <c r="I30" s="80"/>
      <c r="J30" s="81"/>
    </row>
    <row r="31" spans="1:10" x14ac:dyDescent="0.25">
      <c r="A31" s="75"/>
      <c r="B31" s="33"/>
      <c r="D31" s="55"/>
      <c r="E31" s="33"/>
      <c r="F31" s="33"/>
      <c r="J31" s="53"/>
    </row>
    <row r="32" spans="1:10" x14ac:dyDescent="0.25">
      <c r="J32" s="53"/>
    </row>
    <row r="33" spans="1:10" ht="15.75" x14ac:dyDescent="0.25">
      <c r="A33" s="74" t="s">
        <v>460</v>
      </c>
      <c r="J33" s="53"/>
    </row>
    <row r="34" spans="1:10" x14ac:dyDescent="0.25">
      <c r="J34" s="53"/>
    </row>
    <row r="35" spans="1:10" x14ac:dyDescent="0.25">
      <c r="A35" s="208" t="s">
        <v>462</v>
      </c>
      <c r="B35" s="84"/>
      <c r="C35" s="167"/>
      <c r="D35" s="68"/>
      <c r="E35" s="73"/>
      <c r="F35" s="65"/>
      <c r="G35" s="65"/>
      <c r="H35" s="65"/>
      <c r="I35" s="65"/>
      <c r="J35" s="64"/>
    </row>
    <row r="36" spans="1:10" x14ac:dyDescent="0.25">
      <c r="A36" s="168" t="s">
        <v>252</v>
      </c>
      <c r="B36" s="84"/>
      <c r="C36" s="53" t="s">
        <v>140</v>
      </c>
      <c r="D36" s="68" t="s">
        <v>279</v>
      </c>
      <c r="E36" s="73"/>
      <c r="F36" s="65"/>
      <c r="G36" s="65"/>
      <c r="H36" s="65"/>
      <c r="I36" s="65"/>
      <c r="J36" s="64">
        <v>2</v>
      </c>
    </row>
    <row r="37" spans="1:10" x14ac:dyDescent="0.25">
      <c r="A37" s="84" t="s">
        <v>253</v>
      </c>
      <c r="B37" s="84"/>
      <c r="C37" s="53" t="s">
        <v>140</v>
      </c>
      <c r="D37" s="68" t="s">
        <v>300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84" t="s">
        <v>253</v>
      </c>
      <c r="C38" s="53" t="s">
        <v>140</v>
      </c>
      <c r="D38" s="65" t="s">
        <v>299</v>
      </c>
      <c r="E38" s="73"/>
      <c r="F38" s="65"/>
      <c r="G38" s="65"/>
      <c r="H38" s="65"/>
      <c r="I38" s="65"/>
      <c r="J38" s="64">
        <v>2</v>
      </c>
    </row>
    <row r="39" spans="1:10" x14ac:dyDescent="0.25">
      <c r="A39" s="65" t="s">
        <v>343</v>
      </c>
      <c r="B39" s="84"/>
      <c r="C39" s="64" t="s">
        <v>298</v>
      </c>
      <c r="D39" s="68" t="s">
        <v>346</v>
      </c>
      <c r="E39" s="73"/>
      <c r="F39" s="65"/>
      <c r="G39" s="65"/>
      <c r="H39" s="65"/>
      <c r="I39" s="65"/>
      <c r="J39" s="103">
        <v>2</v>
      </c>
    </row>
    <row r="40" spans="1:10" x14ac:dyDescent="0.25">
      <c r="A40" s="65" t="s">
        <v>391</v>
      </c>
      <c r="B40" s="84"/>
      <c r="C40" s="53" t="s">
        <v>140</v>
      </c>
      <c r="D40" s="68" t="s">
        <v>392</v>
      </c>
      <c r="E40" s="73"/>
      <c r="F40" s="65"/>
      <c r="G40" s="65"/>
      <c r="H40" s="65"/>
      <c r="I40" s="65"/>
      <c r="J40" s="103">
        <v>2</v>
      </c>
    </row>
    <row r="41" spans="1:10" x14ac:dyDescent="0.25">
      <c r="A41" s="65" t="s">
        <v>390</v>
      </c>
      <c r="B41" s="80"/>
      <c r="C41" s="64" t="s">
        <v>124</v>
      </c>
      <c r="D41" s="68" t="s">
        <v>389</v>
      </c>
      <c r="E41" s="73"/>
      <c r="F41" s="65"/>
      <c r="G41" s="65"/>
      <c r="H41" s="65"/>
      <c r="I41" s="65"/>
      <c r="J41" s="103">
        <v>2</v>
      </c>
    </row>
    <row r="42" spans="1:10" x14ac:dyDescent="0.25">
      <c r="A42" s="65" t="s">
        <v>410</v>
      </c>
      <c r="B42" s="80"/>
      <c r="C42" s="64" t="s">
        <v>395</v>
      </c>
      <c r="D42" s="68" t="s">
        <v>152</v>
      </c>
      <c r="E42" s="73"/>
      <c r="F42" s="65"/>
      <c r="G42" s="65"/>
      <c r="H42" s="65"/>
      <c r="I42" s="65"/>
      <c r="J42" s="103">
        <v>1</v>
      </c>
    </row>
    <row r="43" spans="1:10" x14ac:dyDescent="0.25">
      <c r="A43" s="65" t="s">
        <v>410</v>
      </c>
      <c r="B43" s="80"/>
      <c r="C43" s="64" t="s">
        <v>395</v>
      </c>
      <c r="D43" s="68" t="s">
        <v>241</v>
      </c>
      <c r="E43" s="73"/>
      <c r="F43" s="65"/>
      <c r="G43" s="65"/>
      <c r="H43" s="65"/>
      <c r="I43" s="65"/>
      <c r="J43" s="103">
        <v>1</v>
      </c>
    </row>
    <row r="44" spans="1:10" x14ac:dyDescent="0.25">
      <c r="A44" s="65" t="s">
        <v>412</v>
      </c>
      <c r="B44" s="80"/>
      <c r="C44" s="64" t="s">
        <v>395</v>
      </c>
      <c r="D44" s="68" t="s">
        <v>413</v>
      </c>
      <c r="E44" s="73"/>
      <c r="F44" s="65"/>
      <c r="G44" s="65"/>
      <c r="H44" s="65"/>
      <c r="I44" s="65"/>
      <c r="J44" s="103">
        <v>1</v>
      </c>
    </row>
    <row r="45" spans="1:10" x14ac:dyDescent="0.25">
      <c r="A45" s="65" t="s">
        <v>443</v>
      </c>
      <c r="C45" s="64" t="s">
        <v>124</v>
      </c>
      <c r="D45" s="68" t="s">
        <v>351</v>
      </c>
      <c r="E45" s="73"/>
      <c r="F45" s="65"/>
      <c r="G45" s="65"/>
      <c r="H45" s="65"/>
      <c r="I45" s="65"/>
      <c r="J45" s="103">
        <v>1</v>
      </c>
    </row>
    <row r="46" spans="1:10" x14ac:dyDescent="0.25">
      <c r="A46" s="65" t="s">
        <v>442</v>
      </c>
      <c r="C46" s="64" t="s">
        <v>298</v>
      </c>
      <c r="D46" s="65" t="s">
        <v>160</v>
      </c>
      <c r="E46" s="73"/>
      <c r="F46" s="65"/>
      <c r="G46" s="65"/>
      <c r="H46" s="65"/>
      <c r="I46" s="65"/>
      <c r="J46" s="103">
        <v>1</v>
      </c>
    </row>
    <row r="47" spans="1:10" x14ac:dyDescent="0.25">
      <c r="A47" s="65" t="s">
        <v>449</v>
      </c>
      <c r="C47" s="64" t="s">
        <v>298</v>
      </c>
      <c r="D47" s="65" t="s">
        <v>413</v>
      </c>
      <c r="E47" s="73"/>
      <c r="F47" s="65"/>
      <c r="G47" s="65"/>
      <c r="H47" s="65"/>
      <c r="I47" s="65"/>
      <c r="J47" s="103">
        <v>1</v>
      </c>
    </row>
    <row r="48" spans="1:10" x14ac:dyDescent="0.25">
      <c r="A48" s="65" t="s">
        <v>452</v>
      </c>
      <c r="C48" s="53" t="s">
        <v>140</v>
      </c>
      <c r="D48" s="68" t="s">
        <v>459</v>
      </c>
      <c r="E48" s="73"/>
      <c r="F48" s="65"/>
      <c r="G48" s="65"/>
      <c r="H48" s="65"/>
      <c r="I48" s="65"/>
      <c r="J48" s="103">
        <v>1</v>
      </c>
    </row>
    <row r="49" spans="1:10" x14ac:dyDescent="0.25">
      <c r="A49" s="65" t="s">
        <v>452</v>
      </c>
      <c r="B49" s="84"/>
      <c r="C49" s="53" t="s">
        <v>140</v>
      </c>
      <c r="D49" s="68" t="s">
        <v>241</v>
      </c>
      <c r="E49" s="73"/>
      <c r="F49" s="65"/>
      <c r="G49" s="65"/>
      <c r="H49" s="65"/>
      <c r="I49" s="65"/>
      <c r="J49" s="255">
        <v>1</v>
      </c>
    </row>
    <row r="50" spans="1:10" x14ac:dyDescent="0.25">
      <c r="A50" s="65"/>
      <c r="B50" s="84"/>
      <c r="C50" s="64"/>
      <c r="D50" s="243"/>
      <c r="E50" s="73"/>
      <c r="F50" s="65"/>
      <c r="G50" s="65"/>
      <c r="H50" s="65"/>
      <c r="I50" s="65"/>
      <c r="J50" s="82">
        <f>SUM(J36:J49)</f>
        <v>20</v>
      </c>
    </row>
    <row r="51" spans="1:10" x14ac:dyDescent="0.25">
      <c r="A51" s="65"/>
      <c r="B51" s="84"/>
      <c r="C51" s="64"/>
      <c r="D51" s="253"/>
      <c r="E51" s="73"/>
      <c r="F51" s="65"/>
      <c r="G51" s="65"/>
      <c r="H51" s="65"/>
      <c r="I51" s="65"/>
      <c r="J51" s="103"/>
    </row>
    <row r="52" spans="1:10" x14ac:dyDescent="0.25">
      <c r="A52" s="208" t="s">
        <v>461</v>
      </c>
      <c r="B52" s="84"/>
      <c r="C52" s="221"/>
      <c r="D52" s="68"/>
      <c r="E52" s="73"/>
      <c r="F52" s="65"/>
      <c r="G52" s="65"/>
      <c r="H52" s="65"/>
      <c r="I52" s="65"/>
      <c r="J52" s="64"/>
    </row>
    <row r="53" spans="1:10" x14ac:dyDescent="0.25">
      <c r="A53" s="84" t="s">
        <v>301</v>
      </c>
      <c r="B53" s="84"/>
      <c r="C53" s="64" t="s">
        <v>298</v>
      </c>
      <c r="D53" s="68" t="s">
        <v>302</v>
      </c>
      <c r="E53" s="73"/>
      <c r="F53" s="65"/>
      <c r="G53" s="65"/>
      <c r="H53" s="65"/>
      <c r="I53" s="65"/>
      <c r="J53" s="64">
        <v>2</v>
      </c>
    </row>
    <row r="54" spans="1:10" x14ac:dyDescent="0.25">
      <c r="A54" s="84" t="s">
        <v>350</v>
      </c>
      <c r="B54" s="84"/>
      <c r="C54" s="53" t="s">
        <v>140</v>
      </c>
      <c r="D54" s="68" t="s">
        <v>351</v>
      </c>
      <c r="E54" s="73"/>
      <c r="F54" s="65"/>
      <c r="G54" s="65"/>
      <c r="H54" s="65"/>
      <c r="I54" s="65"/>
      <c r="J54" s="64">
        <v>1</v>
      </c>
    </row>
    <row r="55" spans="1:10" x14ac:dyDescent="0.25">
      <c r="A55" s="244" t="s">
        <v>421</v>
      </c>
      <c r="B55" s="84"/>
      <c r="C55" s="64" t="s">
        <v>124</v>
      </c>
      <c r="D55" s="68" t="s">
        <v>425</v>
      </c>
      <c r="E55" s="73"/>
      <c r="F55" s="65"/>
      <c r="G55" s="65"/>
      <c r="H55" s="65"/>
      <c r="I55" s="65"/>
      <c r="J55" s="64">
        <v>1</v>
      </c>
    </row>
    <row r="56" spans="1:10" x14ac:dyDescent="0.25">
      <c r="A56" s="65" t="s">
        <v>412</v>
      </c>
      <c r="B56" s="84"/>
      <c r="C56" s="64" t="s">
        <v>395</v>
      </c>
      <c r="D56" s="65" t="s">
        <v>157</v>
      </c>
      <c r="E56" s="68"/>
      <c r="F56" s="65"/>
      <c r="G56" s="65"/>
      <c r="H56" s="65"/>
      <c r="I56" s="65"/>
      <c r="J56" s="64">
        <v>1</v>
      </c>
    </row>
    <row r="57" spans="1:10" x14ac:dyDescent="0.25">
      <c r="A57" s="65" t="s">
        <v>409</v>
      </c>
      <c r="B57" s="80"/>
      <c r="C57" s="64" t="s">
        <v>395</v>
      </c>
      <c r="D57" s="68" t="s">
        <v>155</v>
      </c>
      <c r="E57" s="68"/>
      <c r="F57" s="65"/>
      <c r="G57" s="65"/>
      <c r="H57" s="65"/>
      <c r="I57" s="65"/>
      <c r="J57" s="64">
        <v>1</v>
      </c>
    </row>
    <row r="58" spans="1:10" x14ac:dyDescent="0.25">
      <c r="A58" s="65" t="s">
        <v>428</v>
      </c>
      <c r="B58" s="80"/>
      <c r="C58" s="64" t="s">
        <v>124</v>
      </c>
      <c r="D58" s="68" t="s">
        <v>423</v>
      </c>
      <c r="E58" s="68"/>
      <c r="F58" s="65"/>
      <c r="G58" s="65"/>
      <c r="H58" s="65"/>
      <c r="I58" s="65"/>
      <c r="J58" s="64">
        <v>1</v>
      </c>
    </row>
    <row r="59" spans="1:10" x14ac:dyDescent="0.25">
      <c r="A59" s="65" t="s">
        <v>452</v>
      </c>
      <c r="B59" s="80"/>
      <c r="C59" s="53" t="s">
        <v>140</v>
      </c>
      <c r="D59" s="65" t="s">
        <v>160</v>
      </c>
      <c r="E59" s="68"/>
      <c r="F59" s="65"/>
      <c r="G59" s="65"/>
      <c r="H59" s="65"/>
      <c r="I59" s="65"/>
      <c r="J59" s="64">
        <v>1</v>
      </c>
    </row>
    <row r="60" spans="1:10" x14ac:dyDescent="0.25">
      <c r="A60" s="65" t="s">
        <v>450</v>
      </c>
      <c r="B60" s="80"/>
      <c r="C60" s="64" t="s">
        <v>124</v>
      </c>
      <c r="D60" s="68" t="s">
        <v>411</v>
      </c>
      <c r="E60" s="68"/>
      <c r="F60" s="65"/>
      <c r="G60" s="65"/>
      <c r="H60" s="65"/>
      <c r="I60" s="65"/>
      <c r="J60" s="64">
        <v>1</v>
      </c>
    </row>
    <row r="61" spans="1:10" x14ac:dyDescent="0.25">
      <c r="A61" s="64"/>
      <c r="B61" s="65"/>
      <c r="C61" s="65"/>
      <c r="D61" s="65"/>
      <c r="E61" s="65"/>
      <c r="F61" s="65"/>
      <c r="G61" s="65"/>
      <c r="H61" s="65"/>
      <c r="I61" s="65"/>
      <c r="J61" s="82">
        <f>SUM(J52:J60)</f>
        <v>9</v>
      </c>
    </row>
    <row r="62" spans="1:10" ht="15.75" x14ac:dyDescent="0.25">
      <c r="A62" s="74" t="s">
        <v>164</v>
      </c>
      <c r="J62" s="53"/>
    </row>
    <row r="63" spans="1:10" x14ac:dyDescent="0.25">
      <c r="A63" s="53"/>
      <c r="J63" s="53"/>
    </row>
    <row r="64" spans="1:10" ht="15.75" x14ac:dyDescent="0.25">
      <c r="A64" s="74" t="s">
        <v>165</v>
      </c>
      <c r="J64" s="53"/>
    </row>
    <row r="65" spans="1:10" ht="15.75" x14ac:dyDescent="0.25">
      <c r="A65" s="74"/>
      <c r="J65" s="53"/>
    </row>
    <row r="66" spans="1:10" x14ac:dyDescent="0.25">
      <c r="A66" s="65" t="s">
        <v>393</v>
      </c>
      <c r="B66" s="64" t="s">
        <v>377</v>
      </c>
      <c r="C66" s="241" t="s">
        <v>363</v>
      </c>
      <c r="D66" s="68" t="s">
        <v>310</v>
      </c>
      <c r="E66" s="73"/>
      <c r="F66" s="80"/>
      <c r="G66" s="80"/>
      <c r="H66" s="80"/>
      <c r="I66" s="80"/>
      <c r="J66" s="64">
        <v>2</v>
      </c>
    </row>
    <row r="67" spans="1:10" x14ac:dyDescent="0.25">
      <c r="A67" s="65" t="s">
        <v>503</v>
      </c>
      <c r="B67" s="64" t="s">
        <v>499</v>
      </c>
      <c r="C67" s="262" t="s">
        <v>500</v>
      </c>
      <c r="D67" s="68" t="s">
        <v>504</v>
      </c>
      <c r="E67" s="73"/>
      <c r="F67" s="80"/>
      <c r="G67" s="80"/>
      <c r="H67" s="80"/>
      <c r="I67" s="80"/>
      <c r="J67" s="64">
        <v>2</v>
      </c>
    </row>
    <row r="68" spans="1:10" x14ac:dyDescent="0.25">
      <c r="A68" s="65"/>
      <c r="B68" s="64"/>
      <c r="C68" s="262"/>
      <c r="D68" s="68"/>
      <c r="E68" s="73"/>
      <c r="F68" s="80"/>
      <c r="G68" s="80"/>
      <c r="H68" s="80"/>
      <c r="I68" s="80"/>
      <c r="J68" s="64"/>
    </row>
    <row r="69" spans="1:10" x14ac:dyDescent="0.25">
      <c r="A69" s="72"/>
      <c r="B69" s="84"/>
      <c r="C69" s="80"/>
      <c r="D69" s="80"/>
      <c r="E69" s="80"/>
      <c r="F69" s="80"/>
      <c r="G69" s="80"/>
      <c r="H69" s="80"/>
      <c r="I69" s="80"/>
      <c r="J69" s="82">
        <f>SUM(J66:J67)</f>
        <v>4</v>
      </c>
    </row>
    <row r="70" spans="1:10" ht="15.75" x14ac:dyDescent="0.25">
      <c r="A70" s="74" t="s">
        <v>166</v>
      </c>
      <c r="J70" s="53"/>
    </row>
    <row r="71" spans="1:10" x14ac:dyDescent="0.25">
      <c r="J71" s="53"/>
    </row>
    <row r="72" spans="1:10" x14ac:dyDescent="0.25">
      <c r="A72" s="72" t="s">
        <v>231</v>
      </c>
      <c r="B72" s="184" t="s">
        <v>230</v>
      </c>
      <c r="C72" s="225" t="s">
        <v>329</v>
      </c>
      <c r="D72" s="84" t="s">
        <v>330</v>
      </c>
      <c r="E72" s="73"/>
      <c r="F72" s="80"/>
      <c r="G72" s="80"/>
      <c r="J72" s="53"/>
    </row>
    <row r="73" spans="1:10" x14ac:dyDescent="0.25">
      <c r="A73" s="175" t="s">
        <v>232</v>
      </c>
      <c r="B73" s="184" t="s">
        <v>305</v>
      </c>
      <c r="C73" s="222" t="s">
        <v>328</v>
      </c>
      <c r="D73" s="68" t="s">
        <v>487</v>
      </c>
      <c r="E73" s="73"/>
      <c r="F73" s="80"/>
      <c r="G73" s="80"/>
      <c r="J73" s="53">
        <v>4</v>
      </c>
    </row>
    <row r="74" spans="1:10" x14ac:dyDescent="0.25">
      <c r="A74" s="261" t="s">
        <v>233</v>
      </c>
      <c r="B74" s="261" t="s">
        <v>124</v>
      </c>
      <c r="C74" s="261" t="s">
        <v>496</v>
      </c>
      <c r="D74" s="68" t="s">
        <v>482</v>
      </c>
      <c r="E74" s="73"/>
      <c r="F74" s="80"/>
      <c r="G74" s="80"/>
      <c r="J74" s="53">
        <v>5</v>
      </c>
    </row>
    <row r="75" spans="1:10" x14ac:dyDescent="0.25">
      <c r="A75" s="175" t="s">
        <v>233</v>
      </c>
      <c r="B75" s="53" t="s">
        <v>140</v>
      </c>
      <c r="C75" s="233" t="s">
        <v>481</v>
      </c>
      <c r="D75" s="68" t="s">
        <v>482</v>
      </c>
      <c r="E75" s="73"/>
      <c r="F75" s="80"/>
      <c r="G75" s="80"/>
      <c r="J75" s="53">
        <v>5</v>
      </c>
    </row>
    <row r="76" spans="1:10" x14ac:dyDescent="0.25">
      <c r="A76" s="175" t="s">
        <v>233</v>
      </c>
      <c r="B76" s="53" t="s">
        <v>140</v>
      </c>
      <c r="C76" s="260" t="s">
        <v>481</v>
      </c>
      <c r="D76" s="68" t="s">
        <v>483</v>
      </c>
      <c r="E76" s="73"/>
      <c r="F76" s="80"/>
      <c r="G76" s="80"/>
      <c r="J76" s="53">
        <v>6</v>
      </c>
    </row>
    <row r="77" spans="1:10" x14ac:dyDescent="0.25">
      <c r="A77" s="175" t="s">
        <v>234</v>
      </c>
      <c r="B77" s="53" t="s">
        <v>395</v>
      </c>
      <c r="C77" s="176" t="s">
        <v>485</v>
      </c>
      <c r="D77" s="68" t="s">
        <v>486</v>
      </c>
      <c r="J77" s="53">
        <v>4</v>
      </c>
    </row>
    <row r="78" spans="1:10" x14ac:dyDescent="0.25">
      <c r="A78" s="175"/>
      <c r="J78" s="63">
        <f>SUM(J72:J77)</f>
        <v>24</v>
      </c>
    </row>
    <row r="79" spans="1:10" ht="15.75" x14ac:dyDescent="0.25">
      <c r="A79" s="74" t="s">
        <v>167</v>
      </c>
      <c r="J79" s="53"/>
    </row>
    <row r="80" spans="1:10" ht="15.75" x14ac:dyDescent="0.25">
      <c r="A80" s="74"/>
      <c r="J80" s="53"/>
    </row>
    <row r="81" spans="1:10" x14ac:dyDescent="0.25">
      <c r="A81" s="172" t="s">
        <v>226</v>
      </c>
      <c r="J81" s="53"/>
    </row>
    <row r="82" spans="1:10" x14ac:dyDescent="0.25">
      <c r="A82" s="73"/>
      <c r="B82" s="64"/>
      <c r="C82" s="64"/>
      <c r="D82" s="65"/>
      <c r="J82" s="64"/>
    </row>
    <row r="83" spans="1:10" ht="15.75" x14ac:dyDescent="0.25">
      <c r="A83" s="74"/>
      <c r="J83" s="82">
        <f>SUM(J82:J82)</f>
        <v>0</v>
      </c>
    </row>
    <row r="84" spans="1:10" x14ac:dyDescent="0.25">
      <c r="A84" s="76" t="s">
        <v>168</v>
      </c>
      <c r="J84" s="53"/>
    </row>
    <row r="85" spans="1:10" x14ac:dyDescent="0.25">
      <c r="A85" s="76"/>
      <c r="J85" s="53"/>
    </row>
    <row r="86" spans="1:10" x14ac:dyDescent="0.25">
      <c r="A86" s="76" t="s">
        <v>169</v>
      </c>
      <c r="J86" s="53"/>
    </row>
    <row r="87" spans="1:10" x14ac:dyDescent="0.25">
      <c r="A87" s="76"/>
      <c r="B87" s="76" t="s">
        <v>170</v>
      </c>
      <c r="J87" s="53"/>
    </row>
    <row r="88" spans="1:10" x14ac:dyDescent="0.25">
      <c r="A88" s="33"/>
      <c r="B88" s="33"/>
      <c r="C88" s="33"/>
      <c r="E88" s="33"/>
      <c r="F88" s="33"/>
      <c r="G88" s="33"/>
      <c r="J88" s="53"/>
    </row>
    <row r="89" spans="1:10" x14ac:dyDescent="0.25">
      <c r="B89" s="77" t="s">
        <v>171</v>
      </c>
      <c r="C89" s="33"/>
      <c r="E89" s="33"/>
      <c r="F89" s="33"/>
      <c r="G89" s="33"/>
      <c r="J89" s="53"/>
    </row>
    <row r="90" spans="1:10" x14ac:dyDescent="0.25">
      <c r="A90" s="183"/>
      <c r="B90" s="182"/>
      <c r="C90" s="185"/>
      <c r="D90" s="68"/>
      <c r="E90" s="33"/>
      <c r="F90" s="33"/>
      <c r="G90" s="33"/>
      <c r="J90" s="53"/>
    </row>
    <row r="91" spans="1:10" x14ac:dyDescent="0.25">
      <c r="A91" s="65" t="s">
        <v>355</v>
      </c>
      <c r="B91" s="232" t="s">
        <v>124</v>
      </c>
      <c r="C91" s="188" t="s">
        <v>354</v>
      </c>
      <c r="D91" s="68" t="s">
        <v>160</v>
      </c>
      <c r="E91" s="73"/>
      <c r="F91" s="73"/>
      <c r="G91" s="73"/>
      <c r="H91" s="80"/>
      <c r="I91" s="80"/>
      <c r="J91" s="64">
        <v>1</v>
      </c>
    </row>
    <row r="92" spans="1:10" x14ac:dyDescent="0.25">
      <c r="A92" s="206" t="s">
        <v>421</v>
      </c>
      <c r="B92" s="245" t="s">
        <v>124</v>
      </c>
      <c r="C92" s="205" t="s">
        <v>422</v>
      </c>
      <c r="D92" s="68" t="s">
        <v>423</v>
      </c>
      <c r="E92" s="73"/>
      <c r="F92" s="73"/>
      <c r="G92" s="73"/>
      <c r="H92" s="80"/>
      <c r="I92" s="80"/>
      <c r="J92" s="64">
        <v>1</v>
      </c>
    </row>
    <row r="93" spans="1:10" x14ac:dyDescent="0.25">
      <c r="A93" s="65" t="s">
        <v>452</v>
      </c>
      <c r="B93" s="253" t="s">
        <v>140</v>
      </c>
      <c r="C93" s="253" t="s">
        <v>463</v>
      </c>
      <c r="D93" s="68" t="s">
        <v>241</v>
      </c>
      <c r="E93" s="73"/>
      <c r="F93" s="73"/>
      <c r="G93" s="73"/>
      <c r="H93" s="80"/>
      <c r="I93" s="80"/>
      <c r="J93" s="64">
        <v>1</v>
      </c>
    </row>
    <row r="94" spans="1:10" x14ac:dyDescent="0.25">
      <c r="A94" s="65" t="s">
        <v>514</v>
      </c>
      <c r="B94" s="265" t="s">
        <v>124</v>
      </c>
      <c r="C94" s="265" t="s">
        <v>513</v>
      </c>
      <c r="D94" s="68" t="s">
        <v>160</v>
      </c>
      <c r="E94" s="73"/>
      <c r="F94" s="73"/>
      <c r="G94" s="73"/>
      <c r="H94" s="80"/>
      <c r="I94" s="80"/>
      <c r="J94" s="64">
        <v>1</v>
      </c>
    </row>
    <row r="95" spans="1:10" x14ac:dyDescent="0.25">
      <c r="A95" s="80"/>
      <c r="B95" s="80"/>
      <c r="C95" s="80"/>
      <c r="D95" s="80"/>
      <c r="E95" s="80"/>
      <c r="F95" s="80"/>
      <c r="G95" s="80"/>
      <c r="H95" s="80"/>
      <c r="I95" s="80"/>
      <c r="J95" s="82">
        <f>SUM(J88:J94)</f>
        <v>4</v>
      </c>
    </row>
    <row r="96" spans="1:10" x14ac:dyDescent="0.25">
      <c r="A96" s="80"/>
      <c r="B96" s="80"/>
      <c r="C96" s="80"/>
      <c r="D96" s="80"/>
      <c r="E96" s="80"/>
      <c r="F96" s="80"/>
      <c r="G96" s="80"/>
      <c r="H96" s="80"/>
      <c r="I96" s="80"/>
      <c r="J96" s="103"/>
    </row>
    <row r="97" spans="1:10" x14ac:dyDescent="0.25">
      <c r="A97" s="76" t="s">
        <v>246</v>
      </c>
    </row>
    <row r="98" spans="1:10" x14ac:dyDescent="0.25">
      <c r="A98" s="76"/>
      <c r="I98" s="64" t="s">
        <v>177</v>
      </c>
      <c r="J98" s="64">
        <f>J17+J20+J26+J29+J50+J61+J69+J78+J83+J95</f>
        <v>78</v>
      </c>
    </row>
    <row r="99" spans="1:10" x14ac:dyDescent="0.25">
      <c r="B99" s="273" t="s">
        <v>173</v>
      </c>
      <c r="C99" s="273"/>
      <c r="E99" s="274" t="s">
        <v>174</v>
      </c>
      <c r="F99" s="274"/>
    </row>
    <row r="100" spans="1:10" x14ac:dyDescent="0.25">
      <c r="B100" s="53"/>
      <c r="C100" s="33"/>
      <c r="E100" s="53"/>
      <c r="F100" s="33"/>
    </row>
    <row r="101" spans="1:10" x14ac:dyDescent="0.25">
      <c r="B101" s="53"/>
      <c r="C101" s="33"/>
      <c r="E101" s="78"/>
      <c r="F101" s="33"/>
    </row>
    <row r="102" spans="1:10" x14ac:dyDescent="0.25">
      <c r="A102" s="76" t="s">
        <v>176</v>
      </c>
      <c r="B102" s="53"/>
      <c r="C102" s="33"/>
      <c r="E102" s="79"/>
    </row>
    <row r="104" spans="1:10" x14ac:dyDescent="0.25">
      <c r="B104" s="269"/>
      <c r="C104" s="269"/>
      <c r="D104" s="64"/>
      <c r="E104" s="65"/>
      <c r="F104" s="53"/>
    </row>
    <row r="105" spans="1:10" x14ac:dyDescent="0.25">
      <c r="B105" s="269"/>
      <c r="C105" s="269"/>
      <c r="D105" s="64"/>
      <c r="E105" s="65"/>
      <c r="F105" s="53"/>
    </row>
    <row r="106" spans="1:10" x14ac:dyDescent="0.25">
      <c r="B106" s="269"/>
      <c r="C106" s="269"/>
      <c r="D106" s="64"/>
      <c r="E106" s="65"/>
    </row>
    <row r="107" spans="1:10" x14ac:dyDescent="0.25">
      <c r="B107" s="269"/>
      <c r="C107" s="269"/>
      <c r="D107" s="64"/>
      <c r="E107" s="65"/>
    </row>
    <row r="108" spans="1:10" x14ac:dyDescent="0.25">
      <c r="B108" s="269"/>
      <c r="C108" s="269"/>
      <c r="D108" s="64"/>
    </row>
    <row r="109" spans="1:10" x14ac:dyDescent="0.25">
      <c r="B109" s="269"/>
      <c r="C109" s="269"/>
      <c r="D109" s="64"/>
    </row>
  </sheetData>
  <mergeCells count="10">
    <mergeCell ref="A2:I2"/>
    <mergeCell ref="B99:C99"/>
    <mergeCell ref="E99:F99"/>
    <mergeCell ref="A28:B28"/>
    <mergeCell ref="B104:C104"/>
    <mergeCell ref="B106:C106"/>
    <mergeCell ref="B107:C107"/>
    <mergeCell ref="B108:C108"/>
    <mergeCell ref="B109:C109"/>
    <mergeCell ref="B105:C10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opLeftCell="A9" workbookViewId="0">
      <selection activeCell="I11" sqref="I11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70" t="s">
        <v>267</v>
      </c>
      <c r="C2" s="271"/>
      <c r="D2" s="271"/>
      <c r="E2" s="271"/>
      <c r="F2" s="271"/>
      <c r="G2" s="271"/>
      <c r="H2" s="271"/>
      <c r="I2" s="271"/>
      <c r="J2" s="271"/>
    </row>
    <row r="4" spans="2:10" x14ac:dyDescent="0.25">
      <c r="C4" s="87" t="s">
        <v>497</v>
      </c>
      <c r="D4" s="63" t="s">
        <v>142</v>
      </c>
      <c r="E4" s="63" t="s">
        <v>143</v>
      </c>
      <c r="F4" s="63" t="s">
        <v>178</v>
      </c>
      <c r="G4" s="63" t="s">
        <v>179</v>
      </c>
      <c r="H4" s="63" t="s">
        <v>223</v>
      </c>
      <c r="I4" s="63" t="s">
        <v>180</v>
      </c>
      <c r="J4" s="3" t="s">
        <v>12</v>
      </c>
    </row>
    <row r="5" spans="2:10" x14ac:dyDescent="0.25">
      <c r="C5" s="88" t="s">
        <v>181</v>
      </c>
      <c r="D5" s="89"/>
      <c r="E5" s="89"/>
      <c r="F5" s="89" t="s">
        <v>182</v>
      </c>
      <c r="G5" s="89" t="s">
        <v>183</v>
      </c>
      <c r="H5" s="89"/>
      <c r="I5" s="89" t="s">
        <v>184</v>
      </c>
      <c r="J5" s="11" t="s">
        <v>185</v>
      </c>
    </row>
    <row r="7" spans="2:10" x14ac:dyDescent="0.25">
      <c r="B7" s="73" t="s">
        <v>242</v>
      </c>
      <c r="C7" s="80"/>
      <c r="D7" s="80"/>
      <c r="E7" s="80"/>
      <c r="F7" s="80"/>
      <c r="G7" s="80"/>
      <c r="H7" s="80"/>
    </row>
    <row r="8" spans="2:10" x14ac:dyDescent="0.25">
      <c r="C8" s="95"/>
      <c r="D8" s="169"/>
      <c r="E8" s="94"/>
      <c r="F8" s="170"/>
      <c r="G8" s="93"/>
      <c r="H8" s="173"/>
      <c r="I8" s="92"/>
      <c r="J8" s="90"/>
    </row>
    <row r="9" spans="2:10" x14ac:dyDescent="0.25">
      <c r="C9" s="91"/>
      <c r="D9" s="91"/>
      <c r="E9" s="91"/>
      <c r="F9" s="91"/>
      <c r="G9" s="91"/>
      <c r="H9" s="186"/>
    </row>
    <row r="10" spans="2:10" x14ac:dyDescent="0.25">
      <c r="B10" s="73" t="s">
        <v>160</v>
      </c>
      <c r="C10" s="95">
        <v>2</v>
      </c>
      <c r="D10" s="169">
        <v>4</v>
      </c>
      <c r="E10" s="94">
        <v>1</v>
      </c>
      <c r="F10" s="91"/>
      <c r="G10" s="91"/>
      <c r="H10" s="91"/>
      <c r="I10" s="92">
        <v>2</v>
      </c>
      <c r="J10" s="90">
        <f t="shared" ref="J10:J35" si="0">C10+D10+E10+F10+G10+H10+I10</f>
        <v>9</v>
      </c>
    </row>
    <row r="11" spans="2:10" x14ac:dyDescent="0.25">
      <c r="B11" s="73" t="s">
        <v>158</v>
      </c>
      <c r="C11" s="95">
        <v>1</v>
      </c>
      <c r="D11" s="169">
        <v>2</v>
      </c>
      <c r="E11" s="94">
        <v>2</v>
      </c>
      <c r="F11" s="170">
        <v>1</v>
      </c>
      <c r="G11" s="93">
        <v>1</v>
      </c>
      <c r="H11" s="186"/>
      <c r="I11" s="92">
        <v>1</v>
      </c>
      <c r="J11" s="90">
        <f t="shared" si="0"/>
        <v>8</v>
      </c>
    </row>
    <row r="12" spans="2:10" x14ac:dyDescent="0.25">
      <c r="B12" s="73" t="s">
        <v>149</v>
      </c>
      <c r="C12" s="95">
        <v>3</v>
      </c>
      <c r="D12" s="169">
        <v>2</v>
      </c>
      <c r="E12" s="94">
        <v>1</v>
      </c>
      <c r="F12" s="91"/>
      <c r="G12" s="91"/>
      <c r="H12" s="91"/>
      <c r="I12" s="91"/>
      <c r="J12" s="90">
        <f t="shared" si="0"/>
        <v>6</v>
      </c>
    </row>
    <row r="13" spans="2:10" x14ac:dyDescent="0.25">
      <c r="B13" s="73" t="s">
        <v>254</v>
      </c>
      <c r="C13" s="95">
        <v>3</v>
      </c>
      <c r="D13" s="91"/>
      <c r="E13" s="94">
        <v>1</v>
      </c>
      <c r="F13" s="91"/>
      <c r="G13" s="93">
        <v>1</v>
      </c>
      <c r="H13" s="91"/>
      <c r="I13" s="91"/>
      <c r="J13" s="90">
        <f t="shared" si="0"/>
        <v>5</v>
      </c>
    </row>
    <row r="14" spans="2:10" x14ac:dyDescent="0.25">
      <c r="B14" s="73" t="s">
        <v>189</v>
      </c>
      <c r="C14" s="95">
        <v>1</v>
      </c>
      <c r="D14" s="169">
        <v>3</v>
      </c>
      <c r="E14" s="91"/>
      <c r="F14" s="91"/>
      <c r="G14" s="91"/>
      <c r="H14" s="91"/>
      <c r="I14" s="92">
        <v>1</v>
      </c>
      <c r="J14" s="90">
        <f t="shared" si="0"/>
        <v>5</v>
      </c>
    </row>
    <row r="15" spans="2:10" x14ac:dyDescent="0.25">
      <c r="B15" s="73" t="s">
        <v>163</v>
      </c>
      <c r="C15" s="95">
        <v>2</v>
      </c>
      <c r="D15" s="169">
        <v>1</v>
      </c>
      <c r="E15" s="91"/>
      <c r="F15" s="170">
        <v>1</v>
      </c>
      <c r="G15" s="91"/>
      <c r="H15" s="91"/>
      <c r="I15" s="91"/>
      <c r="J15" s="90">
        <f t="shared" si="0"/>
        <v>4</v>
      </c>
    </row>
    <row r="16" spans="2:10" x14ac:dyDescent="0.25">
      <c r="B16" s="73" t="s">
        <v>247</v>
      </c>
      <c r="C16" s="95">
        <v>2</v>
      </c>
      <c r="D16" s="169">
        <v>1</v>
      </c>
      <c r="E16" s="94">
        <v>1</v>
      </c>
      <c r="F16" s="91"/>
      <c r="G16" s="91"/>
      <c r="H16" s="91"/>
      <c r="I16" s="91"/>
      <c r="J16" s="90">
        <f t="shared" si="0"/>
        <v>4</v>
      </c>
    </row>
    <row r="17" spans="2:10" x14ac:dyDescent="0.25">
      <c r="B17" s="73" t="s">
        <v>157</v>
      </c>
      <c r="C17" s="95">
        <v>1</v>
      </c>
      <c r="D17" s="169">
        <v>3</v>
      </c>
      <c r="E17" s="91"/>
      <c r="F17" s="91"/>
      <c r="G17" s="91"/>
      <c r="H17" s="91"/>
      <c r="I17" s="91"/>
      <c r="J17" s="90">
        <f t="shared" si="0"/>
        <v>4</v>
      </c>
    </row>
    <row r="18" spans="2:10" x14ac:dyDescent="0.25">
      <c r="B18" s="73" t="s">
        <v>191</v>
      </c>
      <c r="C18" s="95">
        <v>2</v>
      </c>
      <c r="D18" s="91"/>
      <c r="E18" s="91"/>
      <c r="F18" s="91"/>
      <c r="G18" s="93">
        <v>1</v>
      </c>
      <c r="H18" s="91"/>
      <c r="I18" s="91"/>
      <c r="J18" s="90">
        <f t="shared" si="0"/>
        <v>3</v>
      </c>
    </row>
    <row r="19" spans="2:10" x14ac:dyDescent="0.25">
      <c r="B19" s="73" t="s">
        <v>241</v>
      </c>
      <c r="C19" s="95">
        <v>1</v>
      </c>
      <c r="D19" s="169">
        <v>1</v>
      </c>
      <c r="E19" s="91"/>
      <c r="F19" s="170">
        <v>1</v>
      </c>
      <c r="G19" s="91"/>
      <c r="H19" s="186"/>
      <c r="I19" s="91"/>
      <c r="J19" s="90">
        <f t="shared" si="0"/>
        <v>3</v>
      </c>
    </row>
    <row r="20" spans="2:10" x14ac:dyDescent="0.25">
      <c r="B20" s="65" t="s">
        <v>154</v>
      </c>
      <c r="C20" s="95">
        <v>1</v>
      </c>
      <c r="D20" s="169">
        <v>1</v>
      </c>
      <c r="E20" s="94">
        <v>1</v>
      </c>
      <c r="F20" s="91"/>
      <c r="G20" s="91"/>
      <c r="H20" s="91"/>
      <c r="I20" s="91"/>
      <c r="J20" s="90">
        <f t="shared" si="0"/>
        <v>3</v>
      </c>
    </row>
    <row r="21" spans="2:10" x14ac:dyDescent="0.25">
      <c r="B21" s="73" t="s">
        <v>161</v>
      </c>
      <c r="C21" s="91"/>
      <c r="D21" s="169">
        <v>3</v>
      </c>
      <c r="E21" s="91"/>
      <c r="F21" s="91"/>
      <c r="G21" s="91"/>
      <c r="H21" s="91"/>
      <c r="I21" s="91"/>
      <c r="J21" s="90">
        <f t="shared" si="0"/>
        <v>3</v>
      </c>
    </row>
    <row r="22" spans="2:10" x14ac:dyDescent="0.25">
      <c r="B22" s="73" t="s">
        <v>152</v>
      </c>
      <c r="C22" s="95">
        <v>1</v>
      </c>
      <c r="D22" s="169">
        <v>1</v>
      </c>
      <c r="E22" s="91"/>
      <c r="F22" s="91"/>
      <c r="G22" s="91"/>
      <c r="H22" s="91"/>
      <c r="I22" s="91"/>
      <c r="J22" s="90">
        <f t="shared" si="0"/>
        <v>2</v>
      </c>
    </row>
    <row r="23" spans="2:10" x14ac:dyDescent="0.25">
      <c r="B23" s="73" t="s">
        <v>151</v>
      </c>
      <c r="C23" s="95">
        <v>1</v>
      </c>
      <c r="D23" s="169">
        <v>1</v>
      </c>
      <c r="E23" s="91"/>
      <c r="F23" s="91"/>
      <c r="G23" s="91"/>
      <c r="H23" s="91"/>
      <c r="I23" s="91"/>
      <c r="J23" s="90">
        <f t="shared" si="0"/>
        <v>2</v>
      </c>
    </row>
    <row r="24" spans="2:10" x14ac:dyDescent="0.25">
      <c r="B24" s="73" t="s">
        <v>192</v>
      </c>
      <c r="C24" s="95">
        <v>1</v>
      </c>
      <c r="D24" s="169">
        <v>1</v>
      </c>
      <c r="E24" s="91"/>
      <c r="F24" s="91"/>
      <c r="G24" s="91"/>
      <c r="H24" s="91"/>
      <c r="I24" s="91"/>
      <c r="J24" s="90">
        <f t="shared" si="0"/>
        <v>2</v>
      </c>
    </row>
    <row r="25" spans="2:10" x14ac:dyDescent="0.25">
      <c r="B25" s="73" t="s">
        <v>175</v>
      </c>
      <c r="C25" s="95">
        <v>1</v>
      </c>
      <c r="D25" s="169">
        <v>1</v>
      </c>
      <c r="E25" s="91"/>
      <c r="F25" s="91"/>
      <c r="G25" s="91"/>
      <c r="H25" s="91"/>
      <c r="I25" s="91"/>
      <c r="J25" s="90">
        <f t="shared" si="0"/>
        <v>2</v>
      </c>
    </row>
    <row r="26" spans="2:10" x14ac:dyDescent="0.25">
      <c r="B26" s="73" t="s">
        <v>156</v>
      </c>
      <c r="C26" s="95">
        <v>1</v>
      </c>
      <c r="D26" s="91"/>
      <c r="E26" s="94">
        <v>1</v>
      </c>
      <c r="F26" s="91"/>
      <c r="G26" s="91"/>
      <c r="H26" s="91"/>
      <c r="I26" s="91"/>
      <c r="J26" s="90">
        <f t="shared" si="0"/>
        <v>2</v>
      </c>
    </row>
    <row r="27" spans="2:10" x14ac:dyDescent="0.25">
      <c r="B27" s="73" t="s">
        <v>188</v>
      </c>
      <c r="C27" s="91"/>
      <c r="D27" s="91"/>
      <c r="E27" s="94">
        <v>1</v>
      </c>
      <c r="F27" s="91"/>
      <c r="G27" s="93">
        <v>1</v>
      </c>
      <c r="H27" s="91"/>
      <c r="I27" s="91"/>
      <c r="J27" s="90">
        <f t="shared" si="0"/>
        <v>2</v>
      </c>
    </row>
    <row r="28" spans="2:10" x14ac:dyDescent="0.25">
      <c r="B28" s="73" t="s">
        <v>162</v>
      </c>
      <c r="C28" s="91"/>
      <c r="D28" s="91"/>
      <c r="E28" s="94">
        <v>2</v>
      </c>
      <c r="F28" s="91"/>
      <c r="G28" s="91"/>
      <c r="H28" s="91"/>
      <c r="I28" s="91"/>
      <c r="J28" s="90">
        <f t="shared" si="0"/>
        <v>2</v>
      </c>
    </row>
    <row r="29" spans="2:10" x14ac:dyDescent="0.25">
      <c r="B29" s="73" t="s">
        <v>155</v>
      </c>
      <c r="C29" s="95">
        <v>1</v>
      </c>
      <c r="D29" s="91"/>
      <c r="E29" s="91"/>
      <c r="F29" s="91"/>
      <c r="G29" s="91"/>
      <c r="H29" s="91"/>
      <c r="I29" s="91"/>
      <c r="J29" s="90">
        <f t="shared" si="0"/>
        <v>1</v>
      </c>
    </row>
    <row r="30" spans="2:10" x14ac:dyDescent="0.25">
      <c r="B30" s="65" t="s">
        <v>194</v>
      </c>
      <c r="C30" s="95">
        <v>1</v>
      </c>
      <c r="D30" s="91"/>
      <c r="E30" s="91"/>
      <c r="F30" s="91"/>
      <c r="G30" s="91"/>
      <c r="H30" s="91"/>
      <c r="I30" s="91"/>
      <c r="J30" s="90">
        <f t="shared" si="0"/>
        <v>1</v>
      </c>
    </row>
    <row r="31" spans="2:10" x14ac:dyDescent="0.25">
      <c r="B31" s="73" t="s">
        <v>186</v>
      </c>
      <c r="C31" s="95">
        <v>1</v>
      </c>
      <c r="D31" s="91"/>
      <c r="E31" s="91"/>
      <c r="F31" s="91"/>
      <c r="G31" s="91"/>
      <c r="H31" s="91"/>
      <c r="I31" s="91"/>
      <c r="J31" s="90">
        <f t="shared" si="0"/>
        <v>1</v>
      </c>
    </row>
    <row r="32" spans="2:10" x14ac:dyDescent="0.25">
      <c r="B32" s="73" t="s">
        <v>172</v>
      </c>
      <c r="C32" s="95">
        <v>1</v>
      </c>
      <c r="D32" s="91"/>
      <c r="E32" s="91"/>
      <c r="F32" s="91"/>
      <c r="G32" s="91"/>
      <c r="H32" s="91"/>
      <c r="I32" s="91"/>
      <c r="J32" s="90">
        <f t="shared" si="0"/>
        <v>1</v>
      </c>
    </row>
    <row r="33" spans="1:10" x14ac:dyDescent="0.25">
      <c r="B33" s="65" t="s">
        <v>193</v>
      </c>
      <c r="C33" s="95">
        <v>1</v>
      </c>
      <c r="D33" s="91"/>
      <c r="E33" s="91"/>
      <c r="F33" s="91"/>
      <c r="G33" s="91"/>
      <c r="H33" s="91"/>
      <c r="I33" s="91"/>
      <c r="J33" s="90">
        <f t="shared" si="0"/>
        <v>1</v>
      </c>
    </row>
    <row r="34" spans="1:10" x14ac:dyDescent="0.25">
      <c r="B34" s="73" t="s">
        <v>465</v>
      </c>
      <c r="C34" s="91"/>
      <c r="D34" s="91"/>
      <c r="E34" s="94">
        <v>1</v>
      </c>
      <c r="F34" s="91"/>
      <c r="G34" s="91"/>
      <c r="H34" s="91"/>
      <c r="I34" s="91"/>
      <c r="J34" s="90">
        <f t="shared" si="0"/>
        <v>1</v>
      </c>
    </row>
    <row r="35" spans="1:10" x14ac:dyDescent="0.25">
      <c r="B35" s="73" t="s">
        <v>159</v>
      </c>
      <c r="C35" s="91"/>
      <c r="D35" s="91"/>
      <c r="E35" s="94">
        <v>1</v>
      </c>
      <c r="F35" s="91"/>
      <c r="G35" s="91"/>
      <c r="H35" s="91"/>
      <c r="I35" s="91"/>
      <c r="J35" s="90">
        <f t="shared" si="0"/>
        <v>1</v>
      </c>
    </row>
    <row r="36" spans="1:10" x14ac:dyDescent="0.25">
      <c r="B36" s="73"/>
      <c r="C36" s="91"/>
      <c r="D36" s="91"/>
      <c r="E36" s="91"/>
      <c r="F36" s="91"/>
      <c r="G36" s="91"/>
      <c r="H36" s="91"/>
      <c r="I36" s="64"/>
      <c r="J36" s="186"/>
    </row>
    <row r="37" spans="1:10" x14ac:dyDescent="0.25">
      <c r="A37" t="s">
        <v>12</v>
      </c>
      <c r="B37" s="64">
        <f>COUNTA(B10:B35)</f>
        <v>26</v>
      </c>
      <c r="C37" s="64">
        <f>SUM(C10:C35)</f>
        <v>29</v>
      </c>
      <c r="D37" s="64">
        <f t="shared" ref="D37:I37" si="1">SUM(D10:D35)</f>
        <v>25</v>
      </c>
      <c r="E37" s="64">
        <f t="shared" si="1"/>
        <v>13</v>
      </c>
      <c r="F37" s="64">
        <f t="shared" si="1"/>
        <v>3</v>
      </c>
      <c r="G37" s="64">
        <f t="shared" si="1"/>
        <v>4</v>
      </c>
      <c r="H37" s="64">
        <f t="shared" si="1"/>
        <v>0</v>
      </c>
      <c r="I37" s="64">
        <f t="shared" si="1"/>
        <v>4</v>
      </c>
      <c r="J37" s="64">
        <f>SUM(J10:J35)</f>
        <v>78</v>
      </c>
    </row>
    <row r="38" spans="1:10" x14ac:dyDescent="0.25">
      <c r="B38" s="73"/>
      <c r="C38" s="64"/>
      <c r="D38" s="91"/>
      <c r="E38" s="91"/>
      <c r="F38" s="64"/>
      <c r="G38" s="64"/>
      <c r="H38" s="64"/>
      <c r="I38" s="64"/>
      <c r="J38" s="64"/>
    </row>
    <row r="39" spans="1:10" x14ac:dyDescent="0.25">
      <c r="B39" s="73" t="s">
        <v>196</v>
      </c>
      <c r="C39" s="64"/>
      <c r="D39" s="91"/>
      <c r="E39" s="91"/>
      <c r="F39" s="64"/>
      <c r="G39" s="64"/>
      <c r="H39" s="64"/>
      <c r="I39" s="64"/>
      <c r="J39" s="64"/>
    </row>
    <row r="40" spans="1:10" x14ac:dyDescent="0.25">
      <c r="B40" s="73" t="s">
        <v>464</v>
      </c>
      <c r="C40" s="64"/>
      <c r="D40" s="91"/>
      <c r="E40" s="91"/>
      <c r="F40" s="64"/>
      <c r="G40" s="64"/>
      <c r="H40" s="64"/>
      <c r="I40" s="64"/>
      <c r="J40" s="64"/>
    </row>
    <row r="41" spans="1:10" x14ac:dyDescent="0.25">
      <c r="B41" s="65" t="s">
        <v>198</v>
      </c>
      <c r="C41" s="64"/>
      <c r="D41" s="91"/>
      <c r="E41" s="91"/>
      <c r="F41" s="64"/>
      <c r="G41" s="64"/>
      <c r="H41" s="64"/>
      <c r="I41" s="64"/>
      <c r="J41" s="64"/>
    </row>
    <row r="42" spans="1:10" x14ac:dyDescent="0.25">
      <c r="B42" s="65" t="s">
        <v>197</v>
      </c>
      <c r="C42" s="64"/>
      <c r="D42" s="91"/>
      <c r="E42" s="91"/>
      <c r="F42" s="64"/>
      <c r="G42" s="64"/>
      <c r="H42" s="64"/>
      <c r="I42" s="64"/>
      <c r="J42" s="64"/>
    </row>
    <row r="43" spans="1:10" x14ac:dyDescent="0.25">
      <c r="B43" s="65" t="s">
        <v>255</v>
      </c>
      <c r="C43" s="64"/>
      <c r="D43" s="91"/>
      <c r="E43" s="91"/>
      <c r="F43" s="64"/>
      <c r="G43" s="64"/>
      <c r="H43" s="64"/>
      <c r="I43" s="64"/>
      <c r="J43" s="64"/>
    </row>
    <row r="44" spans="1:10" x14ac:dyDescent="0.25">
      <c r="B44" s="73" t="s">
        <v>172</v>
      </c>
      <c r="C44" s="64"/>
      <c r="D44" s="91"/>
      <c r="E44" s="91"/>
      <c r="F44" s="64"/>
      <c r="G44" s="64"/>
      <c r="H44" s="64"/>
      <c r="I44" s="64"/>
      <c r="J44" s="64"/>
    </row>
    <row r="45" spans="1:10" x14ac:dyDescent="0.25">
      <c r="B45" s="65" t="s">
        <v>193</v>
      </c>
      <c r="C45" s="64"/>
      <c r="D45" s="91"/>
      <c r="E45" s="91"/>
      <c r="F45" s="64"/>
      <c r="G45" s="64"/>
      <c r="H45" s="64"/>
      <c r="I45" s="64"/>
      <c r="J45" s="64"/>
    </row>
    <row r="46" spans="1:10" x14ac:dyDescent="0.25">
      <c r="B46" s="73" t="s">
        <v>187</v>
      </c>
      <c r="C46" s="64"/>
      <c r="D46" s="91"/>
      <c r="E46" s="91"/>
      <c r="F46" s="64"/>
      <c r="G46" s="64"/>
      <c r="H46" s="64"/>
      <c r="I46" s="64"/>
      <c r="J46" s="64"/>
    </row>
    <row r="47" spans="1:10" x14ac:dyDescent="0.25">
      <c r="B47" s="65" t="s">
        <v>240</v>
      </c>
      <c r="C47" s="64"/>
      <c r="D47" s="91"/>
      <c r="E47" s="91"/>
      <c r="F47" s="64"/>
      <c r="G47" s="64"/>
      <c r="H47" s="64"/>
      <c r="I47" s="64"/>
      <c r="J47" s="64"/>
    </row>
    <row r="48" spans="1:10" x14ac:dyDescent="0.25">
      <c r="B48" s="73" t="s">
        <v>150</v>
      </c>
      <c r="C48" s="80"/>
      <c r="D48" s="80"/>
      <c r="E48" s="80"/>
      <c r="F48" s="80"/>
      <c r="G48" s="80"/>
      <c r="H48" s="80"/>
      <c r="I48" s="80"/>
      <c r="J48" s="64"/>
    </row>
    <row r="49" spans="1:10" x14ac:dyDescent="0.25">
      <c r="B49" s="73" t="s">
        <v>153</v>
      </c>
      <c r="C49" s="64"/>
      <c r="D49" s="64"/>
      <c r="E49" s="91"/>
      <c r="F49" s="64"/>
      <c r="G49" s="64"/>
      <c r="H49" s="64"/>
      <c r="I49" s="64"/>
      <c r="J49" s="64"/>
    </row>
    <row r="50" spans="1:10" x14ac:dyDescent="0.25">
      <c r="B50" s="73" t="s">
        <v>260</v>
      </c>
      <c r="C50" s="64"/>
      <c r="D50" s="64"/>
      <c r="E50" s="64"/>
      <c r="F50" s="64"/>
      <c r="G50" s="64"/>
      <c r="H50" s="64"/>
      <c r="I50" s="64"/>
      <c r="J50" s="64"/>
    </row>
    <row r="51" spans="1:10" x14ac:dyDescent="0.25">
      <c r="B51" s="73" t="s">
        <v>190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5">
      <c r="B52" s="65" t="s">
        <v>195</v>
      </c>
      <c r="C52" s="80"/>
      <c r="D52" s="80"/>
      <c r="E52" s="80"/>
      <c r="F52" s="80"/>
      <c r="G52" s="80"/>
      <c r="H52" s="80"/>
      <c r="I52" s="80"/>
      <c r="J52" s="64"/>
    </row>
    <row r="53" spans="1:10" x14ac:dyDescent="0.25">
      <c r="B53" s="65" t="s">
        <v>199</v>
      </c>
      <c r="C53" s="80"/>
      <c r="D53" s="80"/>
      <c r="E53" s="80"/>
      <c r="F53" s="80"/>
      <c r="G53" s="80"/>
      <c r="H53" s="80"/>
      <c r="I53" s="80"/>
      <c r="J53" s="80"/>
    </row>
    <row r="54" spans="1:10" x14ac:dyDescent="0.25">
      <c r="B54" s="180"/>
      <c r="C54" s="80"/>
      <c r="D54" s="80"/>
      <c r="E54" s="80"/>
      <c r="F54" s="80"/>
      <c r="G54" s="80"/>
      <c r="H54" s="80"/>
      <c r="I54" s="80"/>
      <c r="J54" s="80"/>
    </row>
    <row r="55" spans="1:10" x14ac:dyDescent="0.25">
      <c r="A55" t="s">
        <v>12</v>
      </c>
      <c r="B55" s="64">
        <f>COUNTA(B41:B53)</f>
        <v>13</v>
      </c>
    </row>
  </sheetData>
  <sortState ref="B10:J35">
    <sortCondition descending="1" ref="J10:J35"/>
    <sortCondition descending="1" ref="C10:C35"/>
    <sortCondition ref="F10:F35"/>
    <sortCondition ref="H10:H35"/>
    <sortCondition ref="G10:G35"/>
    <sortCondition ref="I10:I35"/>
    <sortCondition ref="D10:D35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topLeftCell="A62"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327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200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201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76" t="s">
        <v>202</v>
      </c>
      <c r="F9" s="276"/>
      <c r="G9" s="276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203</v>
      </c>
      <c r="F11" s="72">
        <v>4</v>
      </c>
      <c r="G11" s="73" t="s">
        <v>230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203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203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4">
        <v>10</v>
      </c>
      <c r="C16" s="64">
        <v>10</v>
      </c>
      <c r="D16" s="64">
        <v>2021</v>
      </c>
      <c r="E16" s="72" t="s">
        <v>203</v>
      </c>
      <c r="F16" s="72">
        <v>4</v>
      </c>
      <c r="G16" s="73" t="s">
        <v>230</v>
      </c>
      <c r="H16" s="73" t="s">
        <v>306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5"/>
      <c r="E17" s="72" t="s">
        <v>203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5" t="s">
        <v>203</v>
      </c>
      <c r="F18" s="175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4">
        <v>10</v>
      </c>
      <c r="C21" s="64">
        <v>10</v>
      </c>
      <c r="D21" s="64">
        <v>2021</v>
      </c>
      <c r="E21" s="72" t="s">
        <v>203</v>
      </c>
      <c r="F21" s="72">
        <v>4</v>
      </c>
      <c r="G21" s="73" t="s">
        <v>230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5"/>
      <c r="E22" s="72" t="s">
        <v>203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203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4">
        <v>10</v>
      </c>
      <c r="C26" s="64">
        <v>10</v>
      </c>
      <c r="D26" s="64">
        <v>2021</v>
      </c>
      <c r="E26" s="72" t="s">
        <v>203</v>
      </c>
      <c r="F26" s="72">
        <v>4</v>
      </c>
      <c r="G26" s="73" t="s">
        <v>230</v>
      </c>
      <c r="H26" s="73" t="s">
        <v>204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5"/>
      <c r="E27" s="72" t="s">
        <v>203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203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24">
        <v>10</v>
      </c>
      <c r="C31" s="64">
        <v>10</v>
      </c>
      <c r="D31" s="64">
        <v>2021</v>
      </c>
      <c r="E31" s="72" t="s">
        <v>203</v>
      </c>
      <c r="F31" s="72">
        <v>4</v>
      </c>
      <c r="G31" s="73" t="s">
        <v>230</v>
      </c>
      <c r="H31" s="73" t="s">
        <v>205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5"/>
      <c r="E32" s="72" t="s">
        <v>203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203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206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76" t="s">
        <v>207</v>
      </c>
      <c r="F39" s="276"/>
      <c r="G39" s="276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24">
        <v>10</v>
      </c>
      <c r="C41" s="64">
        <v>10</v>
      </c>
      <c r="D41" s="64">
        <v>2021</v>
      </c>
      <c r="E41" s="72" t="s">
        <v>208</v>
      </c>
      <c r="F41" s="72">
        <v>4</v>
      </c>
      <c r="G41" s="73" t="s">
        <v>305</v>
      </c>
      <c r="H41" s="73" t="s">
        <v>135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5"/>
      <c r="E42" s="72" t="s">
        <v>208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208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24">
        <v>10</v>
      </c>
      <c r="C46" s="64">
        <v>10</v>
      </c>
      <c r="D46" s="64">
        <v>2021</v>
      </c>
      <c r="E46" s="72" t="s">
        <v>208</v>
      </c>
      <c r="F46" s="72">
        <v>4</v>
      </c>
      <c r="G46" s="73" t="s">
        <v>305</v>
      </c>
      <c r="H46" s="73" t="s">
        <v>134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5"/>
      <c r="E47" s="72" t="s">
        <v>208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208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24">
        <v>10</v>
      </c>
      <c r="C51" s="64">
        <v>10</v>
      </c>
      <c r="D51" s="64">
        <v>2021</v>
      </c>
      <c r="E51" s="72" t="s">
        <v>208</v>
      </c>
      <c r="F51" s="72">
        <v>4</v>
      </c>
      <c r="G51" s="73" t="s">
        <v>305</v>
      </c>
      <c r="H51" s="73" t="s">
        <v>132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5"/>
      <c r="E52" s="72" t="s">
        <v>208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5" t="s">
        <v>208</v>
      </c>
      <c r="F53" s="175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5"/>
      <c r="C56" s="64"/>
      <c r="D56" s="64"/>
      <c r="E56" s="72" t="s">
        <v>208</v>
      </c>
      <c r="F56" s="72">
        <v>4</v>
      </c>
      <c r="G56" s="73"/>
      <c r="H56" s="73" t="s">
        <v>141</v>
      </c>
      <c r="I56" s="64"/>
      <c r="J56" s="64"/>
      <c r="K56" s="67"/>
    </row>
    <row r="57" spans="2:11" x14ac:dyDescent="0.25">
      <c r="B57" s="101"/>
      <c r="C57" s="64"/>
      <c r="D57" s="175"/>
      <c r="E57" s="72" t="s">
        <v>208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24">
        <v>10</v>
      </c>
      <c r="C61" s="64">
        <v>10</v>
      </c>
      <c r="D61" s="64">
        <v>2021</v>
      </c>
      <c r="E61" s="72" t="s">
        <v>208</v>
      </c>
      <c r="F61" s="72">
        <v>4</v>
      </c>
      <c r="G61" s="73" t="s">
        <v>305</v>
      </c>
      <c r="H61" s="68" t="s">
        <v>144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5"/>
      <c r="E62" s="72" t="s">
        <v>208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5" t="s">
        <v>208</v>
      </c>
      <c r="F63" s="175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206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76" t="s">
        <v>209</v>
      </c>
      <c r="F67" s="276"/>
      <c r="G67" s="276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5">
        <v>17</v>
      </c>
      <c r="C69" s="64">
        <v>11</v>
      </c>
      <c r="D69" s="64">
        <v>2019</v>
      </c>
      <c r="E69" s="72" t="s">
        <v>210</v>
      </c>
      <c r="F69" s="72">
        <v>3</v>
      </c>
      <c r="G69" s="73" t="s">
        <v>124</v>
      </c>
      <c r="H69" s="65" t="s">
        <v>211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210</v>
      </c>
      <c r="F70" s="175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210</v>
      </c>
      <c r="F71" s="175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5">
        <v>17</v>
      </c>
      <c r="C74" s="64">
        <v>11</v>
      </c>
      <c r="D74" s="64">
        <v>2019</v>
      </c>
      <c r="E74" s="72" t="s">
        <v>210</v>
      </c>
      <c r="F74" s="175">
        <v>3</v>
      </c>
      <c r="G74" s="73" t="s">
        <v>124</v>
      </c>
      <c r="H74" s="73" t="s">
        <v>138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5"/>
      <c r="C75" s="64"/>
      <c r="D75" s="64"/>
      <c r="E75" s="175" t="s">
        <v>210</v>
      </c>
      <c r="F75" s="175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210</v>
      </c>
      <c r="F76" s="175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5">
        <v>17</v>
      </c>
      <c r="C79" s="64">
        <v>11</v>
      </c>
      <c r="D79" s="64">
        <v>2019</v>
      </c>
      <c r="E79" s="72" t="s">
        <v>210</v>
      </c>
      <c r="F79" s="175">
        <v>3</v>
      </c>
      <c r="G79" s="73" t="s">
        <v>124</v>
      </c>
      <c r="H79" s="65" t="s">
        <v>134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210</v>
      </c>
      <c r="F80" s="175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210</v>
      </c>
      <c r="F81" s="175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5">
        <v>17</v>
      </c>
      <c r="C84" s="64">
        <v>11</v>
      </c>
      <c r="D84" s="64">
        <v>2019</v>
      </c>
      <c r="E84" s="72" t="s">
        <v>210</v>
      </c>
      <c r="F84" s="175">
        <v>3</v>
      </c>
      <c r="G84" s="73" t="s">
        <v>140</v>
      </c>
      <c r="H84" s="73" t="s">
        <v>139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5"/>
      <c r="C85" s="64"/>
      <c r="D85" s="64"/>
      <c r="E85" s="175" t="s">
        <v>210</v>
      </c>
      <c r="F85" s="175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210</v>
      </c>
      <c r="F86" s="175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206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5"/>
  <sheetViews>
    <sheetView workbookViewId="0">
      <selection activeCell="M93" sqref="M9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327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212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201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213</v>
      </c>
      <c r="H8" s="99"/>
      <c r="I8" s="97"/>
      <c r="J8" s="97"/>
      <c r="K8" s="97"/>
    </row>
    <row r="9" spans="2:11" x14ac:dyDescent="0.25">
      <c r="B9" s="72">
        <v>14</v>
      </c>
      <c r="C9" s="64">
        <v>11</v>
      </c>
      <c r="D9" s="64">
        <v>2021</v>
      </c>
      <c r="E9" s="72" t="s">
        <v>210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>
        <v>27</v>
      </c>
      <c r="C10" s="64">
        <v>2</v>
      </c>
      <c r="D10" s="55">
        <v>2022</v>
      </c>
      <c r="E10" s="72" t="s">
        <v>210</v>
      </c>
      <c r="F10" s="72">
        <v>5</v>
      </c>
      <c r="G10" s="65" t="s">
        <v>124</v>
      </c>
      <c r="H10" s="73"/>
      <c r="I10" s="103">
        <v>1108</v>
      </c>
      <c r="J10" s="103">
        <v>6</v>
      </c>
      <c r="K10" s="67">
        <f>I10/J10</f>
        <v>184.66666666666666</v>
      </c>
    </row>
    <row r="11" spans="2:11" x14ac:dyDescent="0.25">
      <c r="B11" s="81"/>
      <c r="C11" s="64"/>
      <c r="D11" s="64"/>
      <c r="E11" s="72" t="s">
        <v>210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2382</v>
      </c>
      <c r="J12" s="82">
        <f>SUM(J9:J11)</f>
        <v>13</v>
      </c>
      <c r="K12" s="67">
        <f>I12/J12</f>
        <v>183.23076923076923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261">
        <v>14</v>
      </c>
      <c r="C14" s="64">
        <v>11</v>
      </c>
      <c r="D14" s="64">
        <v>2021</v>
      </c>
      <c r="E14" s="177" t="s">
        <v>210</v>
      </c>
      <c r="F14" s="177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>
        <v>27</v>
      </c>
      <c r="C15" s="64">
        <v>2</v>
      </c>
      <c r="D15" s="55">
        <v>2022</v>
      </c>
      <c r="E15" s="261" t="s">
        <v>210</v>
      </c>
      <c r="F15" s="261">
        <v>5</v>
      </c>
      <c r="G15" s="65" t="s">
        <v>124</v>
      </c>
      <c r="H15" s="80"/>
      <c r="I15" s="64">
        <v>563</v>
      </c>
      <c r="J15" s="64">
        <v>3</v>
      </c>
      <c r="K15" s="67">
        <f>I15/J15</f>
        <v>187.66666666666666</v>
      </c>
    </row>
    <row r="16" spans="2:11" x14ac:dyDescent="0.25">
      <c r="B16" s="81"/>
      <c r="C16" s="64"/>
      <c r="D16" s="64"/>
      <c r="E16" s="72" t="s">
        <v>210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1865</v>
      </c>
      <c r="J17" s="82">
        <f>SUM(J14:J16)</f>
        <v>10</v>
      </c>
      <c r="K17" s="67">
        <f>I17/J17</f>
        <v>186.5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261">
        <v>14</v>
      </c>
      <c r="C19" s="64">
        <v>11</v>
      </c>
      <c r="D19" s="64">
        <v>2021</v>
      </c>
      <c r="E19" s="177" t="s">
        <v>210</v>
      </c>
      <c r="F19" s="177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>
        <v>27</v>
      </c>
      <c r="C20" s="64">
        <v>2</v>
      </c>
      <c r="D20" s="55">
        <v>2022</v>
      </c>
      <c r="E20" s="261" t="s">
        <v>210</v>
      </c>
      <c r="F20" s="261">
        <v>5</v>
      </c>
      <c r="G20" s="65" t="s">
        <v>124</v>
      </c>
      <c r="H20" s="80"/>
      <c r="I20" s="64">
        <v>877</v>
      </c>
      <c r="J20" s="64">
        <v>5</v>
      </c>
      <c r="K20" s="67">
        <f>I20/J20</f>
        <v>175.4</v>
      </c>
    </row>
    <row r="21" spans="2:11" x14ac:dyDescent="0.25">
      <c r="B21" s="81"/>
      <c r="C21" s="64"/>
      <c r="D21" s="64"/>
      <c r="E21" s="72" t="s">
        <v>210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2156</v>
      </c>
      <c r="J22" s="82">
        <f>SUM(J19:J21)</f>
        <v>12</v>
      </c>
      <c r="K22" s="67">
        <f>I22/J22</f>
        <v>179.66666666666666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261">
        <v>14</v>
      </c>
      <c r="C24" s="64">
        <v>11</v>
      </c>
      <c r="D24" s="64">
        <v>2021</v>
      </c>
      <c r="E24" s="177" t="s">
        <v>210</v>
      </c>
      <c r="F24" s="177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>
        <v>27</v>
      </c>
      <c r="C25" s="64">
        <v>2</v>
      </c>
      <c r="D25" s="55">
        <v>2022</v>
      </c>
      <c r="E25" s="261" t="s">
        <v>210</v>
      </c>
      <c r="F25" s="261">
        <v>5</v>
      </c>
      <c r="G25" s="65" t="s">
        <v>124</v>
      </c>
      <c r="H25" s="80"/>
      <c r="I25" s="64">
        <v>1355</v>
      </c>
      <c r="J25" s="64">
        <v>7</v>
      </c>
      <c r="K25" s="67">
        <f>I25/J25</f>
        <v>193.57142857142858</v>
      </c>
    </row>
    <row r="26" spans="2:11" x14ac:dyDescent="0.25">
      <c r="B26" s="81"/>
      <c r="C26" s="64"/>
      <c r="D26" s="64"/>
      <c r="E26" s="72" t="s">
        <v>210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2549</v>
      </c>
      <c r="J27" s="82">
        <f>SUM(J24:J26)</f>
        <v>14</v>
      </c>
      <c r="K27" s="67">
        <f>I27/J27</f>
        <v>182.07142857142858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261">
        <v>14</v>
      </c>
      <c r="C29" s="64">
        <v>11</v>
      </c>
      <c r="D29" s="64">
        <v>2021</v>
      </c>
      <c r="E29" s="177" t="s">
        <v>210</v>
      </c>
      <c r="F29" s="177">
        <v>5</v>
      </c>
      <c r="G29" s="65" t="s">
        <v>124</v>
      </c>
      <c r="H29" s="73" t="s">
        <v>145</v>
      </c>
      <c r="I29" s="64">
        <v>1351</v>
      </c>
      <c r="J29" s="64">
        <v>7</v>
      </c>
      <c r="K29" s="178">
        <f>I29/J29</f>
        <v>193</v>
      </c>
    </row>
    <row r="30" spans="2:11" x14ac:dyDescent="0.25">
      <c r="B30" s="101">
        <v>27</v>
      </c>
      <c r="C30" s="64">
        <v>2</v>
      </c>
      <c r="D30" s="55">
        <v>2022</v>
      </c>
      <c r="E30" s="261" t="s">
        <v>210</v>
      </c>
      <c r="F30" s="261">
        <v>5</v>
      </c>
      <c r="G30" s="65" t="s">
        <v>124</v>
      </c>
      <c r="H30" s="33"/>
      <c r="I30" s="64"/>
      <c r="J30" s="64"/>
      <c r="K30" s="67"/>
    </row>
    <row r="31" spans="2:11" x14ac:dyDescent="0.25">
      <c r="B31" s="81"/>
      <c r="C31" s="64"/>
      <c r="D31" s="64"/>
      <c r="E31" s="72"/>
      <c r="F31" s="64"/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1351</v>
      </c>
      <c r="J32" s="82">
        <f>SUM(J29:J31)</f>
        <v>7</v>
      </c>
      <c r="K32" s="67">
        <f>I32/J32</f>
        <v>193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261">
        <v>14</v>
      </c>
      <c r="C34" s="64">
        <v>11</v>
      </c>
      <c r="D34" s="64">
        <v>2021</v>
      </c>
      <c r="E34" s="177" t="s">
        <v>210</v>
      </c>
      <c r="F34" s="177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>
        <v>27</v>
      </c>
      <c r="C35" s="64">
        <v>2</v>
      </c>
      <c r="D35" s="55">
        <v>2022</v>
      </c>
      <c r="E35" s="261" t="s">
        <v>210</v>
      </c>
      <c r="F35" s="261">
        <v>5</v>
      </c>
      <c r="G35" s="65" t="s">
        <v>124</v>
      </c>
      <c r="H35" s="73"/>
      <c r="I35" s="103">
        <v>1338</v>
      </c>
      <c r="J35" s="103">
        <v>7</v>
      </c>
      <c r="K35" s="67">
        <f>I35/J35</f>
        <v>191.14285714285714</v>
      </c>
    </row>
    <row r="36" spans="2:11" x14ac:dyDescent="0.25">
      <c r="B36" s="64"/>
      <c r="C36" s="64"/>
      <c r="D36" s="64"/>
      <c r="E36" s="72" t="s">
        <v>210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2551</v>
      </c>
      <c r="J37" s="82">
        <f>SUM(J34:J36)</f>
        <v>14</v>
      </c>
      <c r="K37" s="67">
        <f>I37/J37</f>
        <v>182.21428571428572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206</v>
      </c>
      <c r="I39" s="104">
        <f>I12+I17+I22+I27+I32+I37</f>
        <v>12854</v>
      </c>
      <c r="J39" s="105">
        <f>J12+J17+J22+J27+J32+J37</f>
        <v>70</v>
      </c>
      <c r="K39" s="106">
        <f>I39/J39</f>
        <v>183.62857142857143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213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261">
        <v>14</v>
      </c>
      <c r="C42" s="64">
        <v>11</v>
      </c>
      <c r="D42" s="64">
        <v>2021</v>
      </c>
      <c r="E42" s="177" t="s">
        <v>210</v>
      </c>
      <c r="F42" s="177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101">
        <v>27</v>
      </c>
      <c r="C43" s="64">
        <v>2</v>
      </c>
      <c r="D43" s="55">
        <v>2022</v>
      </c>
      <c r="E43" s="261" t="s">
        <v>210</v>
      </c>
      <c r="F43" s="261">
        <v>5</v>
      </c>
      <c r="G43" s="65" t="s">
        <v>124</v>
      </c>
      <c r="H43" s="73"/>
      <c r="I43" s="64">
        <v>1339</v>
      </c>
      <c r="J43" s="64">
        <v>7</v>
      </c>
      <c r="K43" s="67">
        <f>I43/J43</f>
        <v>191.28571428571428</v>
      </c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2315</v>
      </c>
      <c r="J45" s="82">
        <f>SUM(J42:J44)</f>
        <v>12</v>
      </c>
      <c r="K45" s="67">
        <f>I45/J45</f>
        <v>192.91666666666666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261">
        <v>14</v>
      </c>
      <c r="C47" s="64">
        <v>11</v>
      </c>
      <c r="D47" s="64">
        <v>2021</v>
      </c>
      <c r="E47" s="177" t="s">
        <v>210</v>
      </c>
      <c r="F47" s="177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>
        <v>27</v>
      </c>
      <c r="C48" s="64">
        <v>2</v>
      </c>
      <c r="D48" s="55">
        <v>2022</v>
      </c>
      <c r="E48" s="261" t="s">
        <v>210</v>
      </c>
      <c r="F48" s="261">
        <v>5</v>
      </c>
      <c r="G48" s="65" t="s">
        <v>124</v>
      </c>
      <c r="H48" s="73"/>
      <c r="I48" s="64">
        <v>1319</v>
      </c>
      <c r="J48" s="64">
        <v>7</v>
      </c>
      <c r="K48" s="67">
        <f>I48/J48</f>
        <v>188.42857142857142</v>
      </c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2656</v>
      </c>
      <c r="J50" s="82">
        <f>SUM(J47:J49)</f>
        <v>14</v>
      </c>
      <c r="K50" s="67">
        <f>I50/J50</f>
        <v>189.71428571428572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261">
        <v>14</v>
      </c>
      <c r="C52" s="64">
        <v>11</v>
      </c>
      <c r="D52" s="64">
        <v>2021</v>
      </c>
      <c r="E52" s="177" t="s">
        <v>210</v>
      </c>
      <c r="F52" s="177">
        <v>5</v>
      </c>
      <c r="G52" s="65" t="s">
        <v>124</v>
      </c>
      <c r="H52" s="73" t="s">
        <v>271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101">
        <v>27</v>
      </c>
      <c r="C53" s="64">
        <v>2</v>
      </c>
      <c r="D53" s="55">
        <v>2022</v>
      </c>
      <c r="E53" s="261" t="s">
        <v>210</v>
      </c>
      <c r="F53" s="261">
        <v>5</v>
      </c>
      <c r="G53" s="65" t="s">
        <v>124</v>
      </c>
      <c r="H53" s="73"/>
      <c r="I53" s="64">
        <v>1369</v>
      </c>
      <c r="J53" s="64">
        <v>7</v>
      </c>
      <c r="K53" s="67">
        <f>I53/J53</f>
        <v>195.57142857142858</v>
      </c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SUM(I52:I54)</f>
        <v>2631</v>
      </c>
      <c r="J55" s="82">
        <f>SUM(J52:J54)</f>
        <v>14</v>
      </c>
      <c r="K55" s="67">
        <f>I55/J55</f>
        <v>187.92857142857142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261">
        <v>14</v>
      </c>
      <c r="C57" s="64">
        <v>11</v>
      </c>
      <c r="D57" s="64">
        <v>2021</v>
      </c>
      <c r="E57" s="177" t="s">
        <v>210</v>
      </c>
      <c r="F57" s="177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>
        <v>27</v>
      </c>
      <c r="C58" s="64">
        <v>2</v>
      </c>
      <c r="D58" s="55">
        <v>2022</v>
      </c>
      <c r="E58" s="261" t="s">
        <v>210</v>
      </c>
      <c r="F58" s="261">
        <v>5</v>
      </c>
      <c r="G58" s="65" t="s">
        <v>124</v>
      </c>
      <c r="H58" s="80"/>
      <c r="I58" s="64">
        <v>1203</v>
      </c>
      <c r="J58" s="64">
        <v>7</v>
      </c>
      <c r="K58" s="67">
        <f>I58/J58</f>
        <v>171.85714285714286</v>
      </c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1984</v>
      </c>
      <c r="J60" s="82">
        <f>SUM(J57:J59)</f>
        <v>12</v>
      </c>
      <c r="K60" s="67">
        <f>I60/J60</f>
        <v>165.33333333333334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261">
        <v>14</v>
      </c>
      <c r="C63" s="64">
        <v>11</v>
      </c>
      <c r="D63" s="64">
        <v>2021</v>
      </c>
      <c r="E63" s="177" t="s">
        <v>210</v>
      </c>
      <c r="F63" s="177">
        <v>5</v>
      </c>
      <c r="G63" s="65" t="s">
        <v>124</v>
      </c>
      <c r="H63" s="73" t="s">
        <v>356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>
        <v>27</v>
      </c>
      <c r="C64" s="64">
        <v>2</v>
      </c>
      <c r="D64" s="55">
        <v>2022</v>
      </c>
      <c r="E64" s="261" t="s">
        <v>210</v>
      </c>
      <c r="F64" s="261">
        <v>5</v>
      </c>
      <c r="G64" s="65" t="s">
        <v>124</v>
      </c>
      <c r="H64" s="80"/>
      <c r="I64" s="64">
        <v>1195</v>
      </c>
      <c r="J64" s="64">
        <v>7</v>
      </c>
      <c r="K64" s="67">
        <f>I64/J64</f>
        <v>170.71428571428572</v>
      </c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1853</v>
      </c>
      <c r="J66" s="82">
        <f>SUM(J63:J65)</f>
        <v>11</v>
      </c>
      <c r="K66" s="67">
        <f>I66/J66</f>
        <v>168.45454545454547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7">
        <v>17</v>
      </c>
      <c r="C68" s="64">
        <v>11</v>
      </c>
      <c r="D68" s="64">
        <v>2019</v>
      </c>
      <c r="E68" s="177" t="s">
        <v>210</v>
      </c>
      <c r="F68" s="177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261"/>
      <c r="F69" s="261"/>
      <c r="G69" s="65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7" t="s">
        <v>206</v>
      </c>
      <c r="I73" s="104">
        <f>I45+I50+I55+I60+I66+I71</f>
        <v>12655</v>
      </c>
      <c r="J73" s="105">
        <f>J45+J50+J55+J60+J66+J71</f>
        <v>70</v>
      </c>
      <c r="K73" s="106">
        <f>I73/J73</f>
        <v>180.78571428571428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237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7">
        <v>14</v>
      </c>
      <c r="C77" s="64">
        <v>11</v>
      </c>
      <c r="D77" s="64">
        <v>2021</v>
      </c>
      <c r="E77" s="177" t="s">
        <v>238</v>
      </c>
      <c r="F77" s="177">
        <v>4</v>
      </c>
      <c r="G77" s="65" t="s">
        <v>140</v>
      </c>
      <c r="H77" s="65" t="s">
        <v>236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82">
        <f>SUM(I77:I78)</f>
        <v>819</v>
      </c>
      <c r="J79" s="82">
        <f>SUM(J77:J78)</f>
        <v>7</v>
      </c>
      <c r="K79" s="67">
        <f>I79/J79</f>
        <v>117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261">
        <v>14</v>
      </c>
      <c r="C81" s="64">
        <v>11</v>
      </c>
      <c r="D81" s="64">
        <v>2021</v>
      </c>
      <c r="E81" s="177" t="s">
        <v>238</v>
      </c>
      <c r="F81" s="177">
        <v>4</v>
      </c>
      <c r="G81" s="65" t="s">
        <v>140</v>
      </c>
      <c r="H81" s="65" t="s">
        <v>361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>
        <v>27</v>
      </c>
      <c r="C82" s="53">
        <v>2</v>
      </c>
      <c r="D82" s="53">
        <v>2022</v>
      </c>
      <c r="E82" s="261" t="s">
        <v>238</v>
      </c>
      <c r="F82" s="261">
        <v>4</v>
      </c>
      <c r="G82" t="s">
        <v>395</v>
      </c>
      <c r="H82" s="80"/>
      <c r="I82" s="103">
        <v>1115</v>
      </c>
      <c r="J82" s="103">
        <v>7</v>
      </c>
      <c r="K82" s="67">
        <f>I82/J82</f>
        <v>159.28571428571428</v>
      </c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82">
        <f>SUM(I81:I83)</f>
        <v>2158</v>
      </c>
      <c r="J84" s="82">
        <f>SUM(J81:J83)</f>
        <v>14</v>
      </c>
      <c r="K84" s="67">
        <f>I84/J84</f>
        <v>154.14285714285714</v>
      </c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261">
        <v>14</v>
      </c>
      <c r="C86" s="64">
        <v>11</v>
      </c>
      <c r="D86" s="64">
        <v>2021</v>
      </c>
      <c r="E86" s="177" t="s">
        <v>238</v>
      </c>
      <c r="F86" s="177">
        <v>4</v>
      </c>
      <c r="G86" s="65" t="s">
        <v>140</v>
      </c>
      <c r="H86" s="65" t="s">
        <v>289</v>
      </c>
      <c r="I86" s="103">
        <v>1148</v>
      </c>
      <c r="J86" s="103">
        <v>7</v>
      </c>
      <c r="K86" s="67">
        <f>I86/J86</f>
        <v>164</v>
      </c>
    </row>
    <row r="87" spans="2:11" x14ac:dyDescent="0.25">
      <c r="B87" s="55">
        <v>27</v>
      </c>
      <c r="C87" s="53">
        <v>2</v>
      </c>
      <c r="D87" s="53">
        <v>2022</v>
      </c>
      <c r="E87" s="261" t="s">
        <v>238</v>
      </c>
      <c r="F87" s="261">
        <v>4</v>
      </c>
      <c r="G87" t="s">
        <v>395</v>
      </c>
      <c r="H87" s="80"/>
      <c r="I87" s="103">
        <v>1209</v>
      </c>
      <c r="J87" s="103">
        <v>7</v>
      </c>
      <c r="K87" s="67">
        <f>I87/J87</f>
        <v>172.71428571428572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82">
        <f>SUM(I86:I88)</f>
        <v>2357</v>
      </c>
      <c r="J89" s="82">
        <f>SUM(J86:J88)</f>
        <v>14</v>
      </c>
      <c r="K89" s="67">
        <f>I89/J89</f>
        <v>168.35714285714286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261">
        <v>14</v>
      </c>
      <c r="C91" s="64">
        <v>11</v>
      </c>
      <c r="D91" s="64">
        <v>2021</v>
      </c>
      <c r="E91" s="177" t="s">
        <v>238</v>
      </c>
      <c r="F91" s="177">
        <v>4</v>
      </c>
      <c r="G91" s="65" t="s">
        <v>140</v>
      </c>
      <c r="H91" s="65" t="s">
        <v>235</v>
      </c>
      <c r="I91" s="103">
        <v>1022</v>
      </c>
      <c r="J91" s="103">
        <v>7</v>
      </c>
      <c r="K91" s="67">
        <f>I91/J91</f>
        <v>146</v>
      </c>
    </row>
    <row r="92" spans="2:11" x14ac:dyDescent="0.25">
      <c r="B92" s="55">
        <v>27</v>
      </c>
      <c r="C92" s="53">
        <v>2</v>
      </c>
      <c r="D92" s="53">
        <v>2022</v>
      </c>
      <c r="E92" s="261" t="s">
        <v>238</v>
      </c>
      <c r="F92" s="261">
        <v>4</v>
      </c>
      <c r="G92" t="s">
        <v>395</v>
      </c>
      <c r="H92" s="80"/>
      <c r="I92" s="103">
        <v>979</v>
      </c>
      <c r="J92" s="103">
        <v>7</v>
      </c>
      <c r="K92" s="67">
        <f>I92/J92</f>
        <v>139.85714285714286</v>
      </c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82">
        <f>SUM(I91:I93)</f>
        <v>2001</v>
      </c>
      <c r="J94" s="82">
        <f>SUM(J91:J93)</f>
        <v>14</v>
      </c>
      <c r="K94" s="67">
        <f>I94/J94</f>
        <v>142.92857142857142</v>
      </c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B96" s="55">
        <v>27</v>
      </c>
      <c r="C96" s="53">
        <v>2</v>
      </c>
      <c r="D96" s="53">
        <v>2022</v>
      </c>
      <c r="E96" s="261" t="s">
        <v>238</v>
      </c>
      <c r="F96" s="261">
        <v>4</v>
      </c>
      <c r="G96" t="s">
        <v>395</v>
      </c>
      <c r="H96" s="80" t="s">
        <v>287</v>
      </c>
      <c r="I96" s="103">
        <v>1109</v>
      </c>
      <c r="J96" s="103">
        <v>7</v>
      </c>
      <c r="K96" s="67">
        <f>I96/J96</f>
        <v>158.42857142857142</v>
      </c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B98" s="55"/>
      <c r="C98" s="53"/>
      <c r="D98" s="53"/>
      <c r="E98" s="33"/>
      <c r="F98" s="55"/>
      <c r="H98" s="80"/>
      <c r="I98" s="82">
        <f>SUM(I96:I97)</f>
        <v>1109</v>
      </c>
      <c r="J98" s="82">
        <f>SUM(J96:J97)</f>
        <v>7</v>
      </c>
      <c r="K98" s="67">
        <f>I98/J98</f>
        <v>158.42857142857142</v>
      </c>
    </row>
    <row r="99" spans="2:11" x14ac:dyDescent="0.25">
      <c r="B99" s="55"/>
      <c r="C99" s="53"/>
      <c r="D99" s="53"/>
      <c r="E99" s="33"/>
      <c r="F99" s="55"/>
      <c r="H99" s="80"/>
      <c r="I99" s="103"/>
      <c r="J99" s="103"/>
      <c r="K99" s="67"/>
    </row>
    <row r="100" spans="2:11" x14ac:dyDescent="0.25">
      <c r="B100" s="55"/>
      <c r="C100" s="53"/>
      <c r="D100" s="53"/>
      <c r="E100" s="33"/>
      <c r="F100" s="55"/>
      <c r="H100" s="177" t="s">
        <v>206</v>
      </c>
      <c r="I100" s="104">
        <f>I79+I84+I89+I94+I98</f>
        <v>8444</v>
      </c>
      <c r="J100" s="105">
        <f>J79+J84+J89+J94+J98</f>
        <v>56</v>
      </c>
      <c r="K100" s="106">
        <f>I100/J100</f>
        <v>150.78571428571428</v>
      </c>
    </row>
    <row r="101" spans="2:11" x14ac:dyDescent="0.25">
      <c r="B101" s="177"/>
      <c r="C101" s="64"/>
      <c r="D101" s="64"/>
      <c r="E101" s="177"/>
      <c r="F101" s="177"/>
      <c r="G101" s="65"/>
      <c r="H101" s="80"/>
      <c r="I101" s="103"/>
      <c r="J101" s="103"/>
      <c r="K101" s="67"/>
    </row>
    <row r="102" spans="2:11" x14ac:dyDescent="0.25">
      <c r="B102" s="55"/>
      <c r="C102" s="53"/>
      <c r="D102" s="53"/>
      <c r="E102" s="33"/>
      <c r="F102" s="55"/>
      <c r="H102" s="80"/>
      <c r="I102" s="103"/>
      <c r="J102" s="103"/>
      <c r="K102" s="67"/>
    </row>
    <row r="103" spans="2:11" x14ac:dyDescent="0.25">
      <c r="B103" s="55"/>
      <c r="C103" s="53"/>
      <c r="D103" s="53"/>
      <c r="E103" s="33"/>
      <c r="F103" s="55"/>
      <c r="H103" s="80"/>
      <c r="I103" s="103"/>
      <c r="J103" s="103"/>
      <c r="K103" s="67"/>
    </row>
    <row r="104" spans="2:11" x14ac:dyDescent="0.25">
      <c r="H104" s="80"/>
      <c r="I104" s="64"/>
      <c r="J104" s="64"/>
      <c r="K104" s="64"/>
    </row>
    <row r="105" spans="2:11" x14ac:dyDescent="0.25">
      <c r="H105" s="72" t="s">
        <v>239</v>
      </c>
      <c r="I105" s="104">
        <f>I39+I73+I100</f>
        <v>33953</v>
      </c>
      <c r="J105" s="105">
        <f>J39+J73+J100</f>
        <v>196</v>
      </c>
      <c r="K105" s="106">
        <f>I105/J105</f>
        <v>173.2295918367347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2022-03-14T15:42:06Z</dcterms:modified>
</cp:coreProperties>
</file>