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O123" i="1" l="1"/>
  <c r="AO124" i="1" s="1"/>
  <c r="AN123" i="1"/>
  <c r="AN124" i="1" s="1"/>
  <c r="AM123" i="1"/>
  <c r="AM124" i="1" s="1"/>
  <c r="AL123" i="1"/>
  <c r="AK123" i="1"/>
  <c r="AK124" i="1" s="1"/>
  <c r="AJ123" i="1"/>
  <c r="AJ124" i="1" s="1"/>
  <c r="AI123" i="1"/>
  <c r="AI124" i="1" s="1"/>
  <c r="AH123" i="1"/>
  <c r="AG123" i="1"/>
  <c r="AG124" i="1" s="1"/>
  <c r="AF123" i="1"/>
  <c r="AF124" i="1" s="1"/>
  <c r="AE123" i="1"/>
  <c r="AE124" i="1" s="1"/>
  <c r="AD123" i="1"/>
  <c r="AC123" i="1"/>
  <c r="AC124" i="1" s="1"/>
  <c r="AB123" i="1"/>
  <c r="AB124" i="1" s="1"/>
  <c r="AA123" i="1"/>
  <c r="AA124" i="1" s="1"/>
  <c r="Z123" i="1"/>
  <c r="Y123" i="1"/>
  <c r="Y124" i="1" s="1"/>
  <c r="X123" i="1"/>
  <c r="X124" i="1" s="1"/>
  <c r="W123" i="1"/>
  <c r="W124" i="1" s="1"/>
  <c r="V123" i="1"/>
  <c r="U123" i="1"/>
  <c r="U124" i="1" s="1"/>
  <c r="T123" i="1"/>
  <c r="T124" i="1" s="1"/>
  <c r="S123" i="1"/>
  <c r="S124" i="1" s="1"/>
  <c r="R123" i="1"/>
  <c r="Q123" i="1"/>
  <c r="Q124" i="1" s="1"/>
  <c r="P123" i="1"/>
  <c r="P124" i="1" s="1"/>
  <c r="O123" i="1"/>
  <c r="O124" i="1" s="1"/>
  <c r="N123" i="1"/>
  <c r="M123" i="1"/>
  <c r="M124" i="1" s="1"/>
  <c r="L123" i="1"/>
  <c r="L124" i="1" s="1"/>
  <c r="K123" i="1"/>
  <c r="K124" i="1" s="1"/>
  <c r="J123" i="1"/>
  <c r="I123" i="1"/>
  <c r="I124" i="1" s="1"/>
  <c r="H123" i="1"/>
  <c r="H124" i="1" s="1"/>
  <c r="G123" i="1"/>
  <c r="G124" i="1" s="1"/>
  <c r="F123" i="1"/>
  <c r="E123" i="1"/>
  <c r="E124" i="1" s="1"/>
  <c r="D123" i="1"/>
  <c r="D124" i="1" s="1"/>
  <c r="AO122" i="1"/>
  <c r="AN122" i="1"/>
  <c r="AM122" i="1"/>
  <c r="AL122" i="1"/>
  <c r="AL124" i="1" s="1"/>
  <c r="AK122" i="1"/>
  <c r="AJ122" i="1"/>
  <c r="AI122" i="1"/>
  <c r="AH122" i="1"/>
  <c r="AH124" i="1" s="1"/>
  <c r="AG122" i="1"/>
  <c r="AF122" i="1"/>
  <c r="AE122" i="1"/>
  <c r="AD122" i="1"/>
  <c r="AD124" i="1" s="1"/>
  <c r="AC122" i="1"/>
  <c r="AB122" i="1"/>
  <c r="AA122" i="1"/>
  <c r="Z122" i="1"/>
  <c r="Z124" i="1" s="1"/>
  <c r="Y122" i="1"/>
  <c r="X122" i="1"/>
  <c r="W122" i="1"/>
  <c r="V122" i="1"/>
  <c r="V124" i="1" s="1"/>
  <c r="U122" i="1"/>
  <c r="T122" i="1"/>
  <c r="S122" i="1"/>
  <c r="R122" i="1"/>
  <c r="R124" i="1" s="1"/>
  <c r="Q122" i="1"/>
  <c r="P122" i="1"/>
  <c r="O122" i="1"/>
  <c r="N122" i="1"/>
  <c r="N124" i="1" s="1"/>
  <c r="M122" i="1"/>
  <c r="L122" i="1"/>
  <c r="K122" i="1"/>
  <c r="J122" i="1"/>
  <c r="J124" i="1" s="1"/>
  <c r="I122" i="1"/>
  <c r="H122" i="1"/>
  <c r="G122" i="1"/>
  <c r="F122" i="1"/>
  <c r="F124" i="1" s="1"/>
  <c r="E122" i="1"/>
  <c r="D122" i="1"/>
  <c r="AP123" i="1"/>
  <c r="AP122" i="1"/>
  <c r="B52" i="4"/>
  <c r="J18" i="3"/>
  <c r="J64" i="3"/>
  <c r="J52" i="3"/>
  <c r="AR117" i="1" l="1"/>
  <c r="AQ117" i="1"/>
  <c r="AQ116" i="1"/>
  <c r="AR111" i="1"/>
  <c r="AQ111" i="1"/>
  <c r="AQ110" i="1"/>
  <c r="AQ112" i="1" s="1"/>
  <c r="AR108" i="1"/>
  <c r="AQ108" i="1"/>
  <c r="AQ107" i="1"/>
  <c r="AR105" i="1"/>
  <c r="AQ105" i="1"/>
  <c r="AQ104" i="1"/>
  <c r="AQ106" i="1" s="1"/>
  <c r="AR102" i="1"/>
  <c r="AQ102" i="1"/>
  <c r="AQ101" i="1"/>
  <c r="AR99" i="1"/>
  <c r="AQ99" i="1"/>
  <c r="AQ98" i="1"/>
  <c r="AQ100" i="1" s="1"/>
  <c r="AR96" i="1"/>
  <c r="AQ96" i="1"/>
  <c r="AQ95" i="1"/>
  <c r="AR93" i="1"/>
  <c r="AQ93" i="1"/>
  <c r="AQ92" i="1"/>
  <c r="AQ94" i="1" s="1"/>
  <c r="AR87" i="1"/>
  <c r="AQ87" i="1"/>
  <c r="AQ86" i="1"/>
  <c r="AR84" i="1"/>
  <c r="AQ84" i="1"/>
  <c r="AQ83" i="1"/>
  <c r="AQ85" i="1" s="1"/>
  <c r="AR78" i="1"/>
  <c r="AQ78" i="1"/>
  <c r="AQ77" i="1"/>
  <c r="AR75" i="1"/>
  <c r="AQ75" i="1"/>
  <c r="AQ74" i="1"/>
  <c r="AQ76" i="1" s="1"/>
  <c r="AR72" i="1"/>
  <c r="AQ72" i="1"/>
  <c r="AQ71" i="1"/>
  <c r="AR69" i="1"/>
  <c r="AQ69" i="1"/>
  <c r="AQ68" i="1"/>
  <c r="AQ70" i="1" s="1"/>
  <c r="AR66" i="1"/>
  <c r="AQ66" i="1"/>
  <c r="AQ65" i="1"/>
  <c r="AR63" i="1"/>
  <c r="AQ63" i="1"/>
  <c r="AQ62" i="1"/>
  <c r="AQ64" i="1" s="1"/>
  <c r="AR60" i="1"/>
  <c r="AQ60" i="1"/>
  <c r="AQ59" i="1"/>
  <c r="AR57" i="1"/>
  <c r="AQ57" i="1"/>
  <c r="AQ56" i="1"/>
  <c r="AQ58" i="1" s="1"/>
  <c r="AR54" i="1"/>
  <c r="AQ54" i="1"/>
  <c r="AQ53" i="1"/>
  <c r="AR51" i="1"/>
  <c r="AQ51" i="1"/>
  <c r="AQ50" i="1"/>
  <c r="AQ52" i="1" s="1"/>
  <c r="AR45" i="1"/>
  <c r="AQ45" i="1"/>
  <c r="AQ44" i="1"/>
  <c r="AR42" i="1"/>
  <c r="AQ42" i="1"/>
  <c r="AQ41" i="1"/>
  <c r="AQ43" i="1" s="1"/>
  <c r="AR39" i="1"/>
  <c r="AQ39" i="1"/>
  <c r="AQ38" i="1"/>
  <c r="AR36" i="1"/>
  <c r="AQ36" i="1"/>
  <c r="AQ35" i="1"/>
  <c r="AQ37" i="1" s="1"/>
  <c r="AR33" i="1"/>
  <c r="AQ33" i="1"/>
  <c r="AQ32" i="1"/>
  <c r="AR30" i="1"/>
  <c r="AQ30" i="1"/>
  <c r="AQ29" i="1"/>
  <c r="AQ31" i="1" s="1"/>
  <c r="AR21" i="1"/>
  <c r="AQ21" i="1"/>
  <c r="AQ20" i="1"/>
  <c r="AR18" i="1"/>
  <c r="AQ18" i="1"/>
  <c r="AQ17" i="1"/>
  <c r="AQ19" i="1" s="1"/>
  <c r="AR15" i="1"/>
  <c r="AQ15" i="1"/>
  <c r="AQ14" i="1"/>
  <c r="AR12" i="1"/>
  <c r="AQ12" i="1"/>
  <c r="AQ11" i="1"/>
  <c r="H193" i="2"/>
  <c r="AP109" i="1"/>
  <c r="AP103" i="1"/>
  <c r="AP31" i="1"/>
  <c r="AP37" i="1"/>
  <c r="K193" i="2"/>
  <c r="L192" i="2"/>
  <c r="J193" i="2"/>
  <c r="L191" i="2"/>
  <c r="L190" i="2"/>
  <c r="L189" i="2"/>
  <c r="AP112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Q16" i="1" l="1"/>
  <c r="AQ34" i="1"/>
  <c r="AQ46" i="1"/>
  <c r="AQ61" i="1"/>
  <c r="AQ73" i="1"/>
  <c r="AQ88" i="1"/>
  <c r="AQ103" i="1"/>
  <c r="AQ118" i="1"/>
  <c r="AP126" i="1"/>
  <c r="AQ22" i="1"/>
  <c r="AQ40" i="1"/>
  <c r="AQ55" i="1"/>
  <c r="AQ67" i="1"/>
  <c r="AQ79" i="1"/>
  <c r="AQ97" i="1"/>
  <c r="AQ109" i="1"/>
  <c r="AP124" i="1"/>
  <c r="J100" i="3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6" i="1" l="1"/>
  <c r="AN109" i="1"/>
  <c r="AN70" i="1"/>
  <c r="AN55" i="1"/>
  <c r="AN43" i="1"/>
  <c r="AN34" i="1"/>
  <c r="AN31" i="1"/>
  <c r="AN126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6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2" i="3" l="1"/>
  <c r="AQ13" i="1"/>
  <c r="AL88" i="1"/>
  <c r="AL70" i="1"/>
  <c r="AL126" i="1" s="1"/>
  <c r="L156" i="2"/>
  <c r="L155" i="2"/>
  <c r="J33" i="4" l="1"/>
  <c r="J28" i="4"/>
  <c r="J34" i="4"/>
  <c r="J35" i="4"/>
  <c r="J29" i="4"/>
  <c r="I37" i="4"/>
  <c r="H37" i="4"/>
  <c r="G37" i="4"/>
  <c r="F37" i="4"/>
  <c r="E37" i="4"/>
  <c r="D37" i="4"/>
  <c r="B37" i="4"/>
  <c r="C37" i="4"/>
  <c r="J25" i="4"/>
  <c r="J26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6" i="1" s="1"/>
  <c r="AK112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6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6" i="1" s="1"/>
  <c r="L139" i="2"/>
  <c r="AH31" i="1" l="1"/>
  <c r="AH126" i="1" s="1"/>
  <c r="L138" i="2"/>
  <c r="AE94" i="1" l="1"/>
  <c r="AE70" i="1"/>
  <c r="L131" i="2"/>
  <c r="L130" i="2"/>
  <c r="AG112" i="1" l="1"/>
  <c r="AG67" i="1"/>
  <c r="AG61" i="1"/>
  <c r="AG126" i="1" s="1"/>
  <c r="AF109" i="1"/>
  <c r="AF106" i="1"/>
  <c r="AF76" i="1"/>
  <c r="AF73" i="1"/>
  <c r="AF58" i="1"/>
  <c r="AF126" i="1" s="1"/>
  <c r="AF55" i="1"/>
  <c r="AE103" i="1"/>
  <c r="AE31" i="1"/>
  <c r="AE126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6" i="1" l="1"/>
  <c r="AC109" i="1"/>
  <c r="AC70" i="1"/>
  <c r="AC55" i="1"/>
  <c r="AC31" i="1"/>
  <c r="AB112" i="1"/>
  <c r="AB67" i="1"/>
  <c r="AB61" i="1"/>
  <c r="AB58" i="1"/>
  <c r="AB46" i="1"/>
  <c r="AB43" i="1"/>
  <c r="AB126" i="1" s="1"/>
  <c r="L121" i="2"/>
  <c r="L122" i="2"/>
  <c r="L120" i="2"/>
  <c r="L119" i="2"/>
  <c r="L117" i="2"/>
  <c r="L118" i="2"/>
  <c r="L116" i="2"/>
  <c r="L115" i="2"/>
  <c r="L114" i="2"/>
  <c r="L113" i="2"/>
  <c r="AC126" i="1" l="1"/>
  <c r="Q118" i="1"/>
  <c r="AA94" i="1" l="1"/>
  <c r="AA70" i="1"/>
  <c r="AA31" i="1"/>
  <c r="L112" i="2"/>
  <c r="L111" i="2"/>
  <c r="L110" i="2"/>
  <c r="AA126" i="1" l="1"/>
  <c r="Z126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6" i="1" l="1"/>
  <c r="J32" i="4"/>
  <c r="J27" i="4"/>
  <c r="J15" i="4"/>
  <c r="Y112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6" i="1" l="1"/>
  <c r="W112" i="1"/>
  <c r="W88" i="1"/>
  <c r="W61" i="1"/>
  <c r="W58" i="1"/>
  <c r="V67" i="1"/>
  <c r="V13" i="1"/>
  <c r="U73" i="1"/>
  <c r="U70" i="1"/>
  <c r="U55" i="1"/>
  <c r="U43" i="1"/>
  <c r="T103" i="1"/>
  <c r="T31" i="1"/>
  <c r="T126" i="1" s="1"/>
  <c r="L88" i="2"/>
  <c r="L87" i="2"/>
  <c r="L86" i="2"/>
  <c r="L85" i="2"/>
  <c r="L84" i="2"/>
  <c r="L83" i="2"/>
  <c r="L82" i="2"/>
  <c r="L81" i="2"/>
  <c r="L80" i="2"/>
  <c r="L79" i="2"/>
  <c r="L78" i="2"/>
  <c r="L77" i="2"/>
  <c r="V126" i="1" l="1"/>
  <c r="W126" i="1"/>
  <c r="U126" i="1"/>
  <c r="AQ123" i="1"/>
  <c r="AQ122" i="1"/>
  <c r="S112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6" i="1" l="1"/>
  <c r="R126" i="1"/>
  <c r="Q70" i="1"/>
  <c r="Q55" i="1"/>
  <c r="Q46" i="1"/>
  <c r="Q43" i="1"/>
  <c r="Q34" i="1"/>
  <c r="Q31" i="1"/>
  <c r="L61" i="2"/>
  <c r="L60" i="2"/>
  <c r="L59" i="2"/>
  <c r="L58" i="2"/>
  <c r="L57" i="2"/>
  <c r="L56" i="2"/>
  <c r="Q126" i="1" l="1"/>
  <c r="P46" i="1"/>
  <c r="P126" i="1" s="1"/>
  <c r="J17" i="4"/>
  <c r="L55" i="2"/>
  <c r="M70" i="1" l="1"/>
  <c r="M58" i="1"/>
  <c r="L52" i="2"/>
  <c r="L51" i="2"/>
  <c r="M126" i="1" l="1"/>
  <c r="L54" i="2"/>
  <c r="AR120" i="1"/>
  <c r="AQ120" i="1"/>
  <c r="AQ119" i="1"/>
  <c r="AQ121" i="1" s="1"/>
  <c r="AR114" i="1"/>
  <c r="AQ114" i="1"/>
  <c r="AQ113" i="1"/>
  <c r="AQ115" i="1" s="1"/>
  <c r="AR90" i="1"/>
  <c r="AQ90" i="1"/>
  <c r="AQ89" i="1"/>
  <c r="AQ91" i="1" s="1"/>
  <c r="AR81" i="1"/>
  <c r="AQ81" i="1"/>
  <c r="AQ80" i="1"/>
  <c r="AQ82" i="1" s="1"/>
  <c r="AR48" i="1"/>
  <c r="AQ48" i="1"/>
  <c r="AQ47" i="1"/>
  <c r="AQ49" i="1" s="1"/>
  <c r="AR27" i="1"/>
  <c r="AQ27" i="1"/>
  <c r="AQ26" i="1"/>
  <c r="AQ28" i="1" s="1"/>
  <c r="AR24" i="1"/>
  <c r="AQ24" i="1"/>
  <c r="AQ23" i="1"/>
  <c r="AQ25" i="1" s="1"/>
  <c r="O16" i="1"/>
  <c r="O126" i="1" s="1"/>
  <c r="N31" i="1" l="1"/>
  <c r="L53" i="2"/>
  <c r="J22" i="4" l="1"/>
  <c r="J24" i="4"/>
  <c r="J31" i="4"/>
  <c r="J81" i="3"/>
  <c r="J103" i="3" s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J13" i="4" l="1"/>
  <c r="J20" i="4"/>
  <c r="G37" i="1"/>
  <c r="G34" i="1"/>
  <c r="G103" i="1"/>
  <c r="G31" i="1"/>
  <c r="L36" i="2"/>
  <c r="L35" i="2"/>
  <c r="L34" i="2"/>
  <c r="L33" i="2"/>
  <c r="J23" i="4" l="1"/>
  <c r="J19" i="4"/>
  <c r="J14" i="4"/>
  <c r="J30" i="4"/>
  <c r="J12" i="4"/>
  <c r="I106" i="1"/>
  <c r="I76" i="1"/>
  <c r="I73" i="1"/>
  <c r="I70" i="1"/>
  <c r="I55" i="1"/>
  <c r="I43" i="1"/>
  <c r="H112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7" i="3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4" i="1" l="1"/>
  <c r="A118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AX43" i="1" s="1"/>
  <c r="A19" i="1"/>
  <c r="A13" i="1"/>
  <c r="A34" i="1"/>
  <c r="A31" i="1"/>
  <c r="J16" i="4" l="1"/>
  <c r="J21" i="4"/>
  <c r="J11" i="4"/>
  <c r="J18" i="4"/>
  <c r="J37" i="4" l="1"/>
  <c r="AV123" i="1"/>
  <c r="AV122" i="1"/>
  <c r="D55" i="1" l="1"/>
  <c r="D34" i="1"/>
  <c r="D31" i="1"/>
  <c r="AX103" i="1" l="1"/>
  <c r="AR123" i="1" l="1"/>
  <c r="K91" i="6" l="1"/>
  <c r="K86" i="6"/>
  <c r="K81" i="6"/>
  <c r="K77" i="6"/>
  <c r="K100" i="6" l="1"/>
  <c r="N126" i="1" l="1"/>
  <c r="L126" i="1" l="1"/>
  <c r="J86" i="3" l="1"/>
  <c r="J126" i="1" l="1"/>
  <c r="K126" i="1" l="1"/>
  <c r="H126" i="1" l="1"/>
  <c r="AX106" i="1" l="1"/>
  <c r="AX58" i="1"/>
  <c r="AX34" i="1"/>
  <c r="AX73" i="1" l="1"/>
  <c r="AX61" i="1"/>
  <c r="AX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K27" i="6" l="1"/>
  <c r="K50" i="6"/>
  <c r="K60" i="6"/>
  <c r="I37" i="5"/>
  <c r="J37" i="5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93" i="2"/>
  <c r="K45" i="6"/>
  <c r="K14" i="5"/>
  <c r="I66" i="5"/>
  <c r="K72" i="5"/>
  <c r="AT125" i="1"/>
  <c r="E126" i="1"/>
  <c r="AX13" i="1"/>
  <c r="K105" i="6" l="1"/>
  <c r="K39" i="6"/>
  <c r="K89" i="5"/>
  <c r="K37" i="5"/>
  <c r="K66" i="5"/>
  <c r="AX70" i="1"/>
  <c r="AX55" i="1"/>
  <c r="AV124" i="1"/>
  <c r="D126" i="1"/>
  <c r="F126" i="1"/>
  <c r="G126" i="1"/>
  <c r="I126" i="1"/>
  <c r="AX67" i="1"/>
  <c r="AX31" i="1"/>
  <c r="AQ124" i="1"/>
  <c r="AQ126" i="1" l="1"/>
  <c r="AX76" i="1"/>
</calcChain>
</file>

<file path=xl/sharedStrings.xml><?xml version="1.0" encoding="utf-8"?>
<sst xmlns="http://schemas.openxmlformats.org/spreadsheetml/2006/main" count="2060" uniqueCount="550">
  <si>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</si>
  <si>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</si>
  <si>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</si>
  <si>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</si>
  <si>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</si>
  <si>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</si>
  <si>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</si>
  <si>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</si>
  <si>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</si>
  <si>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</si>
  <si>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</si>
  <si>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</si>
  <si>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</si>
  <si>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</si>
  <si>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</si>
  <si>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</si>
  <si>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</si>
  <si>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</si>
  <si>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</si>
  <si>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</si>
  <si>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</si>
  <si>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</si>
  <si>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</si>
  <si>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</si>
  <si>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</si>
  <si>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</si>
  <si>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</si>
  <si>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</si>
  <si>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</si>
  <si>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</si>
  <si>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</si>
  <si>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</si>
  <si>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</si>
  <si>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</si>
  <si>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</si>
  <si>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</si>
  <si>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</si>
  <si>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</si>
  <si>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</si>
  <si>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</si>
  <si>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</si>
  <si>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</si>
  <si>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</si>
  <si>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</si>
  <si>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</si>
  <si>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</si>
  <si>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</si>
  <si>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</si>
  <si>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</si>
  <si>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</si>
  <si>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</si>
  <si>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</si>
  <si>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</si>
  <si>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</si>
  <si>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</si>
  <si>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</si>
  <si>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</si>
  <si>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</si>
  <si>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</si>
  <si>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</si>
  <si>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</si>
  <si>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</si>
  <si>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</si>
  <si>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</si>
  <si>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</si>
  <si>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</si>
  <si>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</si>
  <si>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</si>
  <si>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</si>
  <si>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</si>
  <si>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</si>
  <si>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</si>
  <si>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</si>
  <si>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</si>
  <si>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</si>
  <si>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</si>
  <si>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</si>
  <si>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</si>
  <si>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</si>
  <si>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</si>
  <si>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</si>
  <si>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</si>
  <si>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</si>
  <si>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</si>
  <si>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</si>
  <si>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</si>
  <si>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</si>
  <si>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</si>
  <si>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</si>
  <si>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</si>
  <si>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</si>
  <si>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</si>
  <si>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</si>
  <si>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</si>
  <si>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</si>
  <si>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</si>
  <si>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</si>
  <si>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</si>
  <si>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</si>
  <si>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</si>
  <si>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</si>
  <si>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</si>
  <si>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</si>
  <si>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</si>
  <si>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</si>
  <si>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</si>
  <si>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</si>
  <si>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</si>
  <si>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</si>
  <si>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</si>
  <si>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</si>
  <si>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</si>
  <si>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</si>
  <si>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</si>
  <si>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</si>
  <si>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</si>
  <si>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</si>
  <si>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</si>
  <si>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</si>
  <si>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</si>
  <si>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</si>
  <si>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</si>
  <si>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</si>
  <si>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</si>
  <si>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</si>
  <si>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</si>
  <si>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</si>
  <si>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</si>
  <si>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</si>
  <si>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</si>
  <si>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</si>
  <si>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</si>
  <si>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</si>
  <si>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</si>
  <si>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</si>
  <si>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</si>
  <si>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</si>
  <si>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</si>
  <si>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</si>
  <si>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</si>
  <si>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</si>
  <si>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</si>
  <si>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</si>
  <si>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</si>
  <si>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</si>
  <si>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</si>
  <si>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</si>
  <si>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</si>
  <si>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</si>
  <si>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</si>
  <si>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</si>
  <si>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</si>
  <si>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</si>
  <si>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</si>
  <si>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</si>
  <si>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</si>
  <si>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</si>
  <si>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</si>
  <si>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</si>
  <si>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</si>
  <si>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</si>
  <si>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</si>
  <si>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</si>
  <si>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</si>
  <si>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</si>
  <si>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</si>
  <si>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</si>
  <si>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</si>
  <si>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</si>
  <si>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</si>
  <si>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</si>
  <si>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</si>
  <si>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</si>
  <si>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</si>
  <si>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</si>
  <si>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</si>
  <si>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</si>
  <si>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</si>
  <si>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</si>
  <si>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</si>
  <si>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</si>
  <si>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</si>
  <si>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</si>
  <si>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</si>
  <si>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</si>
  <si>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</si>
  <si>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</si>
  <si>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</si>
  <si>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</si>
  <si>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</si>
  <si>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</si>
  <si>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</si>
  <si>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</si>
  <si>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</si>
  <si>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</si>
  <si>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</si>
  <si>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</si>
  <si>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</si>
  <si>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</si>
  <si>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</si>
  <si>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</si>
  <si>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</si>
  <si>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</si>
  <si>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</si>
  <si>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</si>
  <si>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</si>
  <si>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</si>
  <si>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</si>
  <si>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</si>
  <si>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</si>
  <si>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</si>
  <si>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</si>
  <si>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</si>
  <si>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</si>
  <si>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</si>
  <si>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</si>
  <si>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</si>
  <si>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</si>
  <si>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</si>
  <si>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</si>
  <si>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</si>
  <si>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</si>
  <si>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</si>
  <si>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</si>
  <si>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</si>
  <si>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</si>
  <si>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</si>
  <si>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</si>
  <si>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</si>
  <si>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</si>
  <si>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</si>
  <si>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</si>
  <si>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</si>
  <si>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</si>
  <si>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</si>
  <si>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</si>
  <si>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</si>
  <si>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</si>
  <si>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</si>
  <si>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</si>
  <si>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</si>
  <si>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</si>
  <si>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</si>
  <si>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</si>
  <si>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</si>
  <si>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</si>
  <si>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</si>
  <si>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</si>
  <si>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</si>
  <si>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</si>
  <si>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</si>
  <si>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</si>
  <si>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</si>
  <si>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</si>
  <si>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</si>
  <si>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</si>
  <si>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</si>
  <si>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</si>
  <si>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</si>
  <si>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</si>
  <si>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</si>
  <si>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</si>
  <si>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</si>
  <si>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</si>
  <si>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</si>
  <si>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</si>
  <si>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</si>
  <si>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</si>
  <si>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</si>
  <si>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</si>
  <si>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</si>
  <si>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</si>
  <si>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</si>
  <si>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</si>
  <si>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</si>
  <si>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</si>
  <si>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</si>
  <si>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</si>
  <si>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</si>
  <si>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</si>
  <si>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</si>
  <si>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</si>
  <si>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</si>
  <si>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</si>
  <si>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</si>
  <si>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</si>
  <si>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</si>
  <si>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</si>
  <si>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</si>
  <si>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</si>
  <si>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</si>
  <si>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</si>
  <si>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</si>
  <si>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</si>
  <si>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</si>
  <si>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</si>
  <si>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</si>
  <si>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</si>
  <si>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</si>
  <si>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</si>
  <si>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</si>
  <si>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</si>
  <si>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</si>
  <si>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</si>
  <si>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</si>
  <si>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</si>
  <si>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</si>
  <si>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</si>
  <si>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</si>
  <si>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</si>
  <si>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</si>
  <si>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</si>
  <si>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</si>
  <si>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</si>
  <si>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</si>
  <si>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</si>
  <si>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</si>
  <si>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</si>
  <si>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</si>
  <si>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</si>
  <si>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</si>
  <si>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</si>
  <si>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</si>
  <si>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</si>
  <si>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</si>
  <si>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</si>
  <si>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</si>
  <si>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</si>
  <si>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</si>
  <si>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</si>
  <si>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</si>
  <si>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</si>
  <si>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</si>
  <si>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</si>
  <si>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</si>
  <si>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</si>
  <si>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</si>
  <si>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</si>
  <si>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</si>
  <si>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</si>
  <si>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</si>
  <si>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</si>
  <si>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</si>
  <si>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</si>
  <si>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</si>
  <si>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</si>
  <si>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</si>
  <si>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</si>
  <si>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</si>
  <si>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</si>
  <si>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</si>
  <si>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</si>
  <si>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</si>
  <si>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</si>
  <si>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</si>
  <si>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</si>
  <si>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</si>
  <si>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</si>
  <si>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</si>
  <si>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</si>
  <si>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</si>
  <si>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</si>
  <si>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</si>
  <si>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</si>
  <si>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</si>
  <si>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</si>
  <si>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</si>
  <si>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</si>
  <si>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</si>
  <si>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</si>
  <si>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</si>
  <si>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</si>
  <si>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</si>
  <si>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</si>
  <si>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</si>
  <si>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</si>
  <si>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</si>
  <si>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</si>
  <si>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</si>
  <si>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</si>
  <si>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</si>
  <si>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</si>
  <si>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</si>
  <si>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</si>
  <si>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</si>
  <si>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</si>
  <si>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</si>
  <si>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</si>
  <si>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</si>
  <si>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</si>
  <si>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</si>
  <si>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</si>
  <si>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</si>
  <si>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</si>
  <si>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</si>
  <si>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</si>
  <si>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</si>
  <si>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</si>
  <si>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</si>
  <si>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</si>
  <si>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</si>
  <si>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</si>
  <si>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</si>
  <si>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</si>
  <si>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</si>
  <si>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</si>
  <si>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</si>
  <si>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</si>
  <si>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</si>
  <si>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</si>
  <si>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</si>
  <si>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</si>
  <si>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</si>
  <si>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</si>
  <si>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</si>
  <si>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</si>
  <si>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</si>
  <si>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</si>
  <si>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</si>
  <si>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</si>
  <si>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</si>
  <si>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</si>
  <si>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</si>
  <si>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</si>
  <si>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</si>
  <si>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</si>
  <si>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</si>
  <si>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</si>
  <si>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</si>
  <si>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</si>
  <si>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</si>
  <si>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</si>
  <si>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</si>
  <si>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</si>
  <si>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</si>
  <si>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</si>
  <si>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</si>
  <si>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</si>
  <si>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</si>
  <si>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</si>
  <si>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</si>
  <si>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</si>
  <si>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</si>
  <si>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</si>
  <si>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</si>
  <si>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</si>
  <si>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</si>
  <si>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</si>
  <si>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</si>
  <si>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</si>
  <si>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</si>
  <si>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</si>
  <si>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</si>
  <si>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</si>
  <si>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</si>
  <si>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</si>
  <si>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</si>
  <si>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</si>
  <si>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</si>
  <si>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</si>
  <si>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</si>
  <si>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</si>
  <si>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</si>
  <si>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</si>
  <si>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</si>
  <si>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</si>
  <si>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</si>
  <si>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</si>
  <si>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</si>
  <si>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</si>
  <si>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</si>
  <si>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</si>
  <si>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</si>
  <si>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</si>
  <si>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</si>
  <si>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</si>
  <si>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</si>
  <si>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</si>
  <si>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</si>
  <si>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</si>
  <si>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le meilleur du club !</t>
  </si>
  <si>
    <t>joue cool !</t>
  </si>
  <si>
    <t>2 ème J1</t>
  </si>
  <si>
    <t>1er et titres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</si>
  <si>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</si>
  <si>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</si>
  <si>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</si>
  <si>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</si>
  <si>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</si>
  <si>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</si>
  <si>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</si>
  <si>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</si>
  <si>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</si>
  <si>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</si>
  <si>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</si>
  <si>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</si>
  <si>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</si>
  <si>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</si>
  <si>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</si>
  <si>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</si>
  <si>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</si>
  <si>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</si>
  <si>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</si>
  <si>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</si>
  <si>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</si>
  <si>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</si>
  <si>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progression à petits pas ! Suite !</t>
  </si>
  <si>
    <t>assure ! Le brio, c'est plus tard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</si>
  <si>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</si>
  <si>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</si>
  <si>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</si>
  <si>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</si>
  <si>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</si>
  <si>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</si>
  <si>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</si>
  <si>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</si>
  <si>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</si>
  <si>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</si>
  <si>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</si>
  <si>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retour dans la moyenne !</t>
  </si>
  <si>
    <t>La régularité, en plein dedans  !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</si>
  <si>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</si>
  <si>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</si>
  <si>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</si>
  <si>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</si>
  <si>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</si>
  <si>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</si>
  <si>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</si>
  <si>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</si>
  <si>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</si>
  <si>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</si>
  <si>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</si>
  <si>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</si>
  <si>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 xml:space="preserve">a poutant l''habitude de jouer à </t>
  </si>
  <si>
    <t>l'extérieur !</t>
  </si>
  <si>
    <t>l'attaque, un jour peut-être !</t>
  </si>
  <si>
    <t>motivé par fifille !</t>
  </si>
  <si>
    <t>avec papa, faut assurer !</t>
  </si>
  <si>
    <t>reprenons les bases !</t>
  </si>
  <si>
    <t>à domicile, c'est pas mal non plus !</t>
  </si>
  <si>
    <t>ralentit, pour mieux repartir !</t>
  </si>
  <si>
    <t>se décide à jouer le handicap !</t>
  </si>
  <si>
    <t>pas prophète !</t>
  </si>
  <si>
    <t>je les connait, mes pistes !</t>
  </si>
  <si>
    <t>une pause et ça repart !</t>
  </si>
  <si>
    <t>a compris et accéléré !</t>
  </si>
  <si>
    <t>challenge fédéral département</t>
  </si>
  <si>
    <t>CLAVIER Fanfan2 - DELAFOSSE Nicolas - NIOBEY Hubert</t>
  </si>
  <si>
    <t>9    3 èmes   places</t>
  </si>
  <si>
    <t>15    2 èmes  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</si>
</sst>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4" fillId="14" borderId="0" xfId="0" applyFont="1" applyFill="1"/>
    <xf numFmtId="0" fontId="15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9"/>
  <sheetViews>
    <sheetView tabSelected="1" topLeftCell="AC99" workbookViewId="0">
      <selection activeCell="AI127" sqref="AI12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2" width="9.7109375" customWidth="1"/>
    <col min="43" max="43" width="10.7109375" customWidth="1"/>
    <col min="44" max="44" width="8.5703125" customWidth="1"/>
    <col min="45" max="45" width="35.140625" customWidth="1"/>
    <col min="46" max="46" width="12.42578125" customWidth="1"/>
    <col min="47" max="47" width="2.28515625" customWidth="1"/>
    <col min="48" max="48" width="9.28515625" customWidth="1"/>
    <col min="49" max="49" width="2.42578125" customWidth="1"/>
    <col min="50" max="50" width="9.85546875" customWidth="1"/>
  </cols>
  <sheetData>
    <row r="1" spans="1:52" ht="15.75" x14ac:dyDescent="0.25">
      <c r="A1" s="56" t="s">
        <v>259</v>
      </c>
    </row>
    <row r="2" spans="1:52" x14ac:dyDescent="0.25">
      <c r="Q2" s="254"/>
      <c r="R2" s="254"/>
      <c r="S2" s="254"/>
      <c r="T2" s="254"/>
      <c r="U2" s="254"/>
      <c r="V2" s="254"/>
      <c r="W2" s="254"/>
      <c r="X2" s="254"/>
      <c r="Y2" s="254"/>
    </row>
    <row r="4" spans="1:52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254</v>
      </c>
      <c r="I4" s="109" t="s">
        <v>215</v>
      </c>
      <c r="J4" s="109" t="s">
        <v>1</v>
      </c>
      <c r="K4" s="164" t="s">
        <v>316</v>
      </c>
      <c r="L4" s="164" t="s">
        <v>224</v>
      </c>
      <c r="M4" s="109" t="s">
        <v>254</v>
      </c>
      <c r="N4" s="109" t="s">
        <v>329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378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401</v>
      </c>
      <c r="Z4" s="109" t="s">
        <v>254</v>
      </c>
      <c r="AA4" s="109" t="s">
        <v>1</v>
      </c>
      <c r="AB4" s="109" t="s">
        <v>1</v>
      </c>
      <c r="AC4" s="109" t="s">
        <v>254</v>
      </c>
      <c r="AD4" s="164" t="s">
        <v>401</v>
      </c>
      <c r="AE4" s="109" t="s">
        <v>1</v>
      </c>
      <c r="AF4" s="109" t="s">
        <v>215</v>
      </c>
      <c r="AG4" s="109" t="s">
        <v>254</v>
      </c>
      <c r="AH4" s="109" t="s">
        <v>1</v>
      </c>
      <c r="AI4" s="109" t="s">
        <v>215</v>
      </c>
      <c r="AJ4" s="109" t="s">
        <v>215</v>
      </c>
      <c r="AK4" s="164" t="s">
        <v>401</v>
      </c>
      <c r="AL4" s="164" t="s">
        <v>487</v>
      </c>
      <c r="AM4" s="109" t="s">
        <v>1</v>
      </c>
      <c r="AN4" s="109" t="s">
        <v>1</v>
      </c>
      <c r="AO4" s="109" t="s">
        <v>1</v>
      </c>
      <c r="AP4" s="109" t="s">
        <v>254</v>
      </c>
      <c r="AQ4" s="120"/>
      <c r="AR4" s="121"/>
      <c r="AT4" s="4"/>
      <c r="AV4" s="5" t="s">
        <v>412</v>
      </c>
      <c r="AX4" s="6" t="s">
        <v>2</v>
      </c>
    </row>
    <row r="5" spans="1:52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258</v>
      </c>
      <c r="I5" s="122"/>
      <c r="J5" s="122"/>
      <c r="K5" s="122"/>
      <c r="L5" s="122"/>
      <c r="M5" s="122" t="s">
        <v>258</v>
      </c>
      <c r="N5" s="122"/>
      <c r="O5" s="122"/>
      <c r="P5" s="122"/>
      <c r="Q5" s="122"/>
      <c r="R5" s="122"/>
      <c r="S5" s="122"/>
      <c r="T5" s="122" t="s">
        <v>379</v>
      </c>
      <c r="U5" s="122"/>
      <c r="V5" s="122"/>
      <c r="W5" s="122"/>
      <c r="X5" s="122"/>
      <c r="Y5" s="122"/>
      <c r="Z5" s="122" t="s">
        <v>258</v>
      </c>
      <c r="AA5" s="122"/>
      <c r="AB5" s="122"/>
      <c r="AC5" s="122" t="s">
        <v>258</v>
      </c>
      <c r="AD5" s="122"/>
      <c r="AE5" s="122"/>
      <c r="AF5" s="122"/>
      <c r="AG5" s="122" t="s">
        <v>258</v>
      </c>
      <c r="AH5" s="122"/>
      <c r="AI5" s="122"/>
      <c r="AJ5" s="122"/>
      <c r="AK5" s="122"/>
      <c r="AL5" s="122" t="s">
        <v>497</v>
      </c>
      <c r="AM5" s="122"/>
      <c r="AN5" s="122"/>
      <c r="AO5" s="122"/>
      <c r="AP5" s="122" t="s">
        <v>258</v>
      </c>
      <c r="AQ5" s="271" t="s">
        <v>261</v>
      </c>
      <c r="AR5" s="272"/>
      <c r="AT5" s="8"/>
      <c r="AV5" s="9" t="s">
        <v>4</v>
      </c>
      <c r="AX5" s="10" t="s">
        <v>5</v>
      </c>
    </row>
    <row r="6" spans="1:52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23"/>
      <c r="AR6" s="124"/>
      <c r="AT6" s="4"/>
      <c r="AV6" s="9" t="s">
        <v>3</v>
      </c>
      <c r="AX6" s="10" t="s">
        <v>7</v>
      </c>
    </row>
    <row r="7" spans="1:52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341</v>
      </c>
      <c r="N7" s="125" t="s">
        <v>9</v>
      </c>
      <c r="O7" s="125" t="s">
        <v>333</v>
      </c>
      <c r="P7" s="112" t="s">
        <v>9</v>
      </c>
      <c r="Q7" s="112" t="s">
        <v>9</v>
      </c>
      <c r="R7" s="112" t="s">
        <v>360</v>
      </c>
      <c r="S7" s="112" t="s">
        <v>360</v>
      </c>
      <c r="T7" s="112" t="s">
        <v>380</v>
      </c>
      <c r="U7" s="112" t="s">
        <v>380</v>
      </c>
      <c r="V7" s="112" t="s">
        <v>380</v>
      </c>
      <c r="W7" s="112" t="s">
        <v>380</v>
      </c>
      <c r="X7" s="112" t="s">
        <v>415</v>
      </c>
      <c r="Y7" s="112" t="s">
        <v>402</v>
      </c>
      <c r="Z7" s="125" t="s">
        <v>423</v>
      </c>
      <c r="AA7" s="125" t="s">
        <v>9</v>
      </c>
      <c r="AB7" s="125" t="s">
        <v>402</v>
      </c>
      <c r="AC7" s="125" t="s">
        <v>402</v>
      </c>
      <c r="AD7" s="125" t="s">
        <v>467</v>
      </c>
      <c r="AE7" s="125" t="s">
        <v>402</v>
      </c>
      <c r="AF7" s="125" t="s">
        <v>402</v>
      </c>
      <c r="AG7" s="125" t="s">
        <v>402</v>
      </c>
      <c r="AH7" s="125" t="s">
        <v>9</v>
      </c>
      <c r="AI7" s="125" t="s">
        <v>9</v>
      </c>
      <c r="AJ7" s="112" t="s">
        <v>360</v>
      </c>
      <c r="AK7" s="112" t="s">
        <v>360</v>
      </c>
      <c r="AL7" s="112" t="s">
        <v>488</v>
      </c>
      <c r="AM7" s="112" t="s">
        <v>498</v>
      </c>
      <c r="AN7" s="125" t="s">
        <v>9</v>
      </c>
      <c r="AO7" s="125" t="s">
        <v>9</v>
      </c>
      <c r="AP7" s="125" t="s">
        <v>524</v>
      </c>
      <c r="AQ7" s="117" t="s">
        <v>11</v>
      </c>
      <c r="AR7" s="117" t="s">
        <v>12</v>
      </c>
      <c r="AT7" s="4"/>
      <c r="AV7" s="9" t="s">
        <v>413</v>
      </c>
      <c r="AX7" s="10" t="s">
        <v>16</v>
      </c>
    </row>
    <row r="8" spans="1:52" x14ac:dyDescent="0.25">
      <c r="A8" s="141"/>
      <c r="B8" s="147" t="s">
        <v>13</v>
      </c>
      <c r="C8" s="7"/>
      <c r="D8" s="112"/>
      <c r="E8" s="112"/>
      <c r="F8" s="125" t="s">
        <v>281</v>
      </c>
      <c r="G8" s="125" t="s">
        <v>218</v>
      </c>
      <c r="H8" s="189" t="s">
        <v>289</v>
      </c>
      <c r="I8" s="125" t="s">
        <v>291</v>
      </c>
      <c r="J8" s="125" t="s">
        <v>10</v>
      </c>
      <c r="K8" s="125" t="s">
        <v>317</v>
      </c>
      <c r="L8" s="125" t="s">
        <v>317</v>
      </c>
      <c r="M8" s="125" t="s">
        <v>291</v>
      </c>
      <c r="N8" s="125"/>
      <c r="O8" s="125" t="s">
        <v>334</v>
      </c>
      <c r="P8" s="125" t="s">
        <v>10</v>
      </c>
      <c r="Q8" s="125" t="s">
        <v>10</v>
      </c>
      <c r="R8" s="125" t="s">
        <v>362</v>
      </c>
      <c r="S8" s="125" t="s">
        <v>362</v>
      </c>
      <c r="T8" s="125" t="s">
        <v>381</v>
      </c>
      <c r="U8" s="125" t="s">
        <v>291</v>
      </c>
      <c r="V8" s="125" t="s">
        <v>289</v>
      </c>
      <c r="W8" s="125" t="s">
        <v>289</v>
      </c>
      <c r="X8" s="125" t="s">
        <v>291</v>
      </c>
      <c r="Y8" s="125" t="s">
        <v>403</v>
      </c>
      <c r="Z8" s="125" t="s">
        <v>334</v>
      </c>
      <c r="AA8" s="125" t="s">
        <v>402</v>
      </c>
      <c r="AB8" s="125" t="s">
        <v>436</v>
      </c>
      <c r="AC8" s="125" t="s">
        <v>435</v>
      </c>
      <c r="AD8" s="125" t="s">
        <v>334</v>
      </c>
      <c r="AE8" s="125" t="s">
        <v>449</v>
      </c>
      <c r="AF8" s="125" t="s">
        <v>449</v>
      </c>
      <c r="AG8" s="125" t="s">
        <v>449</v>
      </c>
      <c r="AH8" s="125" t="s">
        <v>463</v>
      </c>
      <c r="AI8" s="125" t="s">
        <v>380</v>
      </c>
      <c r="AJ8" s="125" t="s">
        <v>362</v>
      </c>
      <c r="AK8" s="125" t="s">
        <v>362</v>
      </c>
      <c r="AL8" s="125" t="s">
        <v>502</v>
      </c>
      <c r="AM8" s="125" t="s">
        <v>17</v>
      </c>
      <c r="AN8" s="125" t="s">
        <v>380</v>
      </c>
      <c r="AO8" s="125" t="s">
        <v>380</v>
      </c>
      <c r="AP8" s="125" t="s">
        <v>525</v>
      </c>
      <c r="AQ8" s="117" t="s">
        <v>14</v>
      </c>
      <c r="AR8" s="117" t="s">
        <v>15</v>
      </c>
      <c r="AT8" s="4"/>
      <c r="AV8" s="9"/>
      <c r="AX8" s="10" t="s">
        <v>292</v>
      </c>
    </row>
    <row r="9" spans="1:52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290</v>
      </c>
      <c r="I9" s="125" t="s">
        <v>17</v>
      </c>
      <c r="J9" s="125"/>
      <c r="K9" s="125" t="s">
        <v>318</v>
      </c>
      <c r="L9" s="125" t="s">
        <v>320</v>
      </c>
      <c r="M9" s="125"/>
      <c r="N9" s="125"/>
      <c r="O9" s="125"/>
      <c r="P9" s="125" t="s">
        <v>348</v>
      </c>
      <c r="Q9" s="125"/>
      <c r="R9" s="125" t="s">
        <v>361</v>
      </c>
      <c r="S9" s="125" t="s">
        <v>363</v>
      </c>
      <c r="T9" s="125" t="s">
        <v>348</v>
      </c>
      <c r="U9" s="125" t="s">
        <v>382</v>
      </c>
      <c r="V9" s="125" t="s">
        <v>17</v>
      </c>
      <c r="W9" s="125" t="s">
        <v>17</v>
      </c>
      <c r="X9" s="125" t="s">
        <v>414</v>
      </c>
      <c r="Y9" s="125" t="s">
        <v>404</v>
      </c>
      <c r="Z9" s="125"/>
      <c r="AA9" s="125" t="s">
        <v>428</v>
      </c>
      <c r="AB9" s="125" t="s">
        <v>17</v>
      </c>
      <c r="AC9" s="125" t="s">
        <v>17</v>
      </c>
      <c r="AD9" s="125"/>
      <c r="AE9" s="125" t="s">
        <v>450</v>
      </c>
      <c r="AF9" s="125" t="s">
        <v>17</v>
      </c>
      <c r="AG9" s="125" t="s">
        <v>451</v>
      </c>
      <c r="AH9" s="125" t="s">
        <v>464</v>
      </c>
      <c r="AI9" s="125" t="s">
        <v>469</v>
      </c>
      <c r="AJ9" s="125" t="s">
        <v>361</v>
      </c>
      <c r="AK9" s="125" t="s">
        <v>363</v>
      </c>
      <c r="AL9" s="125" t="s">
        <v>501</v>
      </c>
      <c r="AM9" s="125"/>
      <c r="AN9" s="125"/>
      <c r="AO9" s="125"/>
      <c r="AP9" s="125" t="s">
        <v>526</v>
      </c>
      <c r="AQ9" s="117" t="s">
        <v>18</v>
      </c>
      <c r="AR9" s="117" t="s">
        <v>19</v>
      </c>
      <c r="AS9" s="208"/>
      <c r="AT9" s="8"/>
      <c r="AV9" s="12"/>
      <c r="AX9" s="10"/>
    </row>
    <row r="10" spans="1:52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277</v>
      </c>
      <c r="G10" s="126" t="s">
        <v>22</v>
      </c>
      <c r="H10" s="126" t="s">
        <v>22</v>
      </c>
      <c r="I10" s="126" t="s">
        <v>22</v>
      </c>
      <c r="J10" s="126" t="s">
        <v>310</v>
      </c>
      <c r="K10" s="126" t="s">
        <v>319</v>
      </c>
      <c r="L10" s="126" t="s">
        <v>313</v>
      </c>
      <c r="M10" s="126" t="s">
        <v>313</v>
      </c>
      <c r="N10" s="126" t="s">
        <v>277</v>
      </c>
      <c r="O10" s="126" t="s">
        <v>335</v>
      </c>
      <c r="P10" s="126" t="s">
        <v>344</v>
      </c>
      <c r="Q10" s="126" t="s">
        <v>344</v>
      </c>
      <c r="R10" s="126" t="s">
        <v>354</v>
      </c>
      <c r="S10" s="126" t="s">
        <v>313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420</v>
      </c>
      <c r="Z10" s="126" t="s">
        <v>335</v>
      </c>
      <c r="AA10" s="126">
        <v>1</v>
      </c>
      <c r="AB10" s="126">
        <v>1</v>
      </c>
      <c r="AC10" s="126">
        <v>1</v>
      </c>
      <c r="AD10" s="126" t="s">
        <v>335</v>
      </c>
      <c r="AE10" s="126" t="s">
        <v>335</v>
      </c>
      <c r="AF10" s="126" t="s">
        <v>335</v>
      </c>
      <c r="AG10" s="126" t="s">
        <v>335</v>
      </c>
      <c r="AH10" s="126" t="s">
        <v>462</v>
      </c>
      <c r="AI10" s="126" t="s">
        <v>344</v>
      </c>
      <c r="AJ10" s="126" t="s">
        <v>354</v>
      </c>
      <c r="AK10" s="126" t="s">
        <v>313</v>
      </c>
      <c r="AL10" s="126" t="s">
        <v>313</v>
      </c>
      <c r="AM10" s="126" t="s">
        <v>21</v>
      </c>
      <c r="AN10" s="126" t="s">
        <v>344</v>
      </c>
      <c r="AO10" s="126" t="s">
        <v>344</v>
      </c>
      <c r="AP10" s="126" t="s">
        <v>21</v>
      </c>
      <c r="AQ10" s="118" t="s">
        <v>17</v>
      </c>
      <c r="AR10" s="119"/>
      <c r="AT10" s="15"/>
      <c r="AV10" s="16"/>
      <c r="AX10" s="17"/>
    </row>
    <row r="11" spans="1:52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49">
        <f>IF(SUM(D11:AP11)=0,"",SUM(D11:AP11))</f>
        <v>3701</v>
      </c>
      <c r="AR11" s="20"/>
      <c r="AS11" s="21"/>
      <c r="AT11" s="22" t="s">
        <v>23</v>
      </c>
      <c r="AV11" s="115"/>
      <c r="AX11" s="19"/>
    </row>
    <row r="12" spans="1:52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49">
        <f>IF(SUM(D12:AP12)=0,"",SUM(D12:AP12))</f>
        <v>28</v>
      </c>
      <c r="AR12" s="117">
        <f>IF(COUNTA(D12:AP12)=0,"",COUNTA(D12:AP12))</f>
        <v>3</v>
      </c>
      <c r="AS12" s="265" t="s">
        <v>503</v>
      </c>
      <c r="AT12" s="25" t="s">
        <v>25</v>
      </c>
      <c r="AV12" s="117"/>
      <c r="AX12" s="19"/>
      <c r="AY12" s="234"/>
      <c r="AZ12" s="235"/>
    </row>
    <row r="13" spans="1:52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>
        <f t="shared" ref="AQ13:AQ22" si="0">IF(AQ11="","",AQ11/AQ12)</f>
        <v>132.17857142857142</v>
      </c>
      <c r="AR13" s="26"/>
      <c r="AS13" s="165"/>
      <c r="AT13" s="137" t="s">
        <v>27</v>
      </c>
      <c r="AV13" s="142"/>
      <c r="AX13" s="145">
        <f>AQ13-A13</f>
        <v>-3.1714285714285779</v>
      </c>
      <c r="AY13" s="234"/>
      <c r="AZ13" s="235"/>
    </row>
    <row r="14" spans="1:52" x14ac:dyDescent="0.25">
      <c r="A14" s="171"/>
      <c r="B14" s="38" t="s">
        <v>330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>
        <f t="shared" ref="AQ14:AQ15" si="1">IF(SUM(D14:AP14)=0,"",SUM(D14:AP14))</f>
        <v>2686</v>
      </c>
      <c r="AR14" s="20"/>
      <c r="AS14" s="165"/>
      <c r="AT14" s="38" t="s">
        <v>330</v>
      </c>
      <c r="AV14" s="171"/>
      <c r="AX14" s="154"/>
      <c r="AY14" s="200"/>
      <c r="AZ14" s="235"/>
    </row>
    <row r="15" spans="1:52" x14ac:dyDescent="0.25">
      <c r="A15" s="171"/>
      <c r="B15" s="138" t="s">
        <v>331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>
        <f t="shared" si="1"/>
        <v>24</v>
      </c>
      <c r="AR15" s="117">
        <f t="shared" ref="AR15" si="2">IF(COUNTA(D15:AP15)=0,"",COUNTA(D15:AP15))</f>
        <v>3</v>
      </c>
      <c r="AS15" s="165" t="s">
        <v>443</v>
      </c>
      <c r="AT15" s="138" t="s">
        <v>331</v>
      </c>
      <c r="AV15" s="171"/>
      <c r="AX15" s="154"/>
      <c r="AY15" s="234"/>
      <c r="AZ15" s="234"/>
    </row>
    <row r="16" spans="1:52" x14ac:dyDescent="0.25">
      <c r="A16" s="142"/>
      <c r="B16" s="139" t="s">
        <v>332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>
        <f t="shared" si="0"/>
        <v>111.91666666666667</v>
      </c>
      <c r="AR16" s="26"/>
      <c r="AS16" s="165"/>
      <c r="AT16" s="138" t="s">
        <v>332</v>
      </c>
      <c r="AV16" s="142"/>
      <c r="AX16" s="145"/>
      <c r="AY16" s="234"/>
      <c r="AZ16" s="234"/>
    </row>
    <row r="17" spans="1:52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49">
        <f t="shared" ref="AQ17:AQ18" si="3">IF(SUM(D17:AP17)=0,"",SUM(D17:AP17))</f>
        <v>2315</v>
      </c>
      <c r="AR17" s="20"/>
      <c r="AS17" s="24"/>
      <c r="AT17" s="27" t="s">
        <v>29</v>
      </c>
      <c r="AV17" s="143"/>
      <c r="AX17" s="149"/>
      <c r="AY17" s="235"/>
      <c r="AZ17" s="200"/>
    </row>
    <row r="18" spans="1:52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49">
        <f t="shared" si="3"/>
        <v>12</v>
      </c>
      <c r="AR18" s="117">
        <f t="shared" ref="AR18" si="4">IF(COUNTA(D18:AP18)=0,"",COUNTA(D18:AP18))</f>
        <v>2</v>
      </c>
      <c r="AS18" s="165" t="s">
        <v>479</v>
      </c>
      <c r="AT18" s="28" t="s">
        <v>30</v>
      </c>
      <c r="AV18" s="143"/>
      <c r="AX18" s="149"/>
    </row>
    <row r="19" spans="1:52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270">
        <f t="shared" si="0"/>
        <v>192.91666666666666</v>
      </c>
      <c r="AR19" s="26"/>
      <c r="AS19" s="165"/>
      <c r="AT19" s="139" t="s">
        <v>31</v>
      </c>
      <c r="AV19" s="142"/>
      <c r="AX19" s="145"/>
    </row>
    <row r="20" spans="1:52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>
        <f t="shared" ref="AQ20:AQ21" si="5">IF(SUM(D20:AP20)=0,"",SUM(D20:AP20))</f>
        <v>819</v>
      </c>
      <c r="AR20" s="20"/>
      <c r="AS20" s="29"/>
      <c r="AT20" s="30" t="s">
        <v>32</v>
      </c>
      <c r="AV20" s="143"/>
      <c r="AX20" s="149"/>
    </row>
    <row r="21" spans="1:52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>
        <f t="shared" si="5"/>
        <v>7</v>
      </c>
      <c r="AR21" s="117">
        <f t="shared" ref="AR21" si="6">IF(COUNTA(D21:AP21)=0,"",COUNTA(D21:AP21))</f>
        <v>1</v>
      </c>
      <c r="AS21" s="165" t="s">
        <v>365</v>
      </c>
      <c r="AT21" s="28" t="s">
        <v>33</v>
      </c>
      <c r="AV21" s="143"/>
      <c r="AX21" s="149"/>
    </row>
    <row r="22" spans="1:52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>
        <f t="shared" si="0"/>
        <v>117</v>
      </c>
      <c r="AR22" s="26"/>
      <c r="AS22" s="29"/>
      <c r="AT22" s="166" t="s">
        <v>34</v>
      </c>
      <c r="AV22" s="142"/>
      <c r="AX22" s="145"/>
    </row>
    <row r="23" spans="1:52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49" t="str">
        <f t="shared" ref="AQ23:AQ24" si="7">IF(SUM(D23:O23)=0,"",SUM(D23:O23))</f>
        <v/>
      </c>
      <c r="AR23" s="20"/>
      <c r="AS23" s="31"/>
      <c r="AT23" s="22" t="s">
        <v>35</v>
      </c>
      <c r="AV23" s="115"/>
      <c r="AX23" s="149"/>
    </row>
    <row r="24" spans="1:52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49" t="str">
        <f t="shared" si="7"/>
        <v/>
      </c>
      <c r="AR24" s="117" t="str">
        <f t="shared" ref="AR24" si="8">IF(COUNTA(D24:O24)=0,"",COUNTA(D24:O24))</f>
        <v/>
      </c>
      <c r="AS24" s="165"/>
      <c r="AT24" s="32" t="s">
        <v>36</v>
      </c>
      <c r="AU24" s="33"/>
      <c r="AV24" s="115"/>
      <c r="AX24" s="149"/>
    </row>
    <row r="25" spans="1:52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2" t="str">
        <f t="shared" ref="AQ25" si="9">IF(AQ23="","",AQ23/AQ24)</f>
        <v/>
      </c>
      <c r="AR25" s="26"/>
      <c r="AS25" s="24"/>
      <c r="AT25" s="137" t="s">
        <v>37</v>
      </c>
      <c r="AU25" s="33"/>
      <c r="AV25" s="142"/>
      <c r="AW25" s="31"/>
      <c r="AX25" s="145"/>
    </row>
    <row r="26" spans="1:52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49" t="str">
        <f t="shared" ref="AQ26:AQ27" si="10">IF(SUM(D26:O26)=0,"",SUM(D26:O26))</f>
        <v/>
      </c>
      <c r="AR26" s="20"/>
      <c r="AS26" s="24"/>
      <c r="AT26" s="34" t="s">
        <v>35</v>
      </c>
      <c r="AU26" s="33"/>
      <c r="AV26" s="115"/>
      <c r="AW26" s="35"/>
      <c r="AX26" s="149"/>
    </row>
    <row r="27" spans="1:52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49" t="str">
        <f t="shared" si="10"/>
        <v/>
      </c>
      <c r="AR27" s="117" t="str">
        <f t="shared" ref="AR27" si="11">IF(COUNTA(D27:O27)=0,"",COUNTA(D27:O27))</f>
        <v/>
      </c>
      <c r="AS27" s="165"/>
      <c r="AT27" s="28" t="s">
        <v>38</v>
      </c>
      <c r="AU27" s="33"/>
      <c r="AV27" s="115"/>
      <c r="AW27" s="35"/>
      <c r="AX27" s="149"/>
    </row>
    <row r="28" spans="1:52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2" t="str">
        <f t="shared" ref="AQ28" si="12">IF(AQ26="","",AQ26/AQ27)</f>
        <v/>
      </c>
      <c r="AR28" s="26"/>
      <c r="AS28" s="24"/>
      <c r="AT28" s="139" t="s">
        <v>39</v>
      </c>
      <c r="AU28" s="33"/>
      <c r="AV28" s="142"/>
      <c r="AW28" s="31"/>
      <c r="AX28" s="145"/>
    </row>
    <row r="29" spans="1:52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995</v>
      </c>
      <c r="AQ29" s="149">
        <f t="shared" ref="AQ29:AQ30" si="13">IF(SUM(D29:AP29)=0,"",SUM(D29:AP29))</f>
        <v>37359</v>
      </c>
      <c r="AR29" s="20"/>
      <c r="AS29" s="21"/>
      <c r="AT29" s="37" t="s">
        <v>41</v>
      </c>
      <c r="AU29" s="31"/>
      <c r="AV29" s="115"/>
      <c r="AW29" s="31"/>
      <c r="AX29" s="149"/>
    </row>
    <row r="30" spans="1:52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49">
        <f t="shared" si="13"/>
        <v>214</v>
      </c>
      <c r="AR30" s="117">
        <f t="shared" ref="AR30" si="14">IF(COUNTA(D30:AP30)=0,"",COUNTA(D30:AP30))</f>
        <v>19</v>
      </c>
      <c r="AS30" s="207" t="s">
        <v>541</v>
      </c>
      <c r="AT30" s="32" t="s">
        <v>42</v>
      </c>
      <c r="AU30" s="31"/>
      <c r="AV30" s="115"/>
      <c r="AW30" s="31"/>
      <c r="AX30" s="149"/>
    </row>
    <row r="31" spans="1:52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165.83333333333334</v>
      </c>
      <c r="AQ31" s="142">
        <f t="shared" ref="AQ31:AQ46" si="15">IF(AQ29="","",AQ29/AQ30)</f>
        <v>174.57476635514018</v>
      </c>
      <c r="AR31" s="26"/>
      <c r="AS31" s="165"/>
      <c r="AT31" s="137" t="s">
        <v>43</v>
      </c>
      <c r="AU31" s="31"/>
      <c r="AV31" s="142"/>
      <c r="AW31" s="31"/>
      <c r="AX31" s="145">
        <f>AQ31-A31</f>
        <v>-4.8618533631696721</v>
      </c>
    </row>
    <row r="32" spans="1:52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49">
        <f t="shared" ref="AQ32:AQ33" si="16">IF(SUM(D32:AP32)=0,"",SUM(D32:AP32))</f>
        <v>15186</v>
      </c>
      <c r="AR32" s="20"/>
      <c r="AS32" s="205"/>
      <c r="AT32" s="38" t="s">
        <v>44</v>
      </c>
      <c r="AU32" s="31"/>
      <c r="AV32" s="115"/>
      <c r="AW32" s="31"/>
      <c r="AX32" s="149"/>
    </row>
    <row r="33" spans="1:50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49">
        <f t="shared" si="16"/>
        <v>83</v>
      </c>
      <c r="AR33" s="117">
        <f t="shared" ref="AR33" si="17">IF(COUNTA(D33:AP33)=0,"",COUNTA(D33:AP33))</f>
        <v>8</v>
      </c>
      <c r="AS33" s="207" t="s">
        <v>542</v>
      </c>
      <c r="AT33" s="28" t="s">
        <v>45</v>
      </c>
      <c r="AU33" s="31"/>
      <c r="AV33" s="115"/>
      <c r="AW33" s="31"/>
      <c r="AX33" s="149"/>
    </row>
    <row r="34" spans="1:50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>
        <f t="shared" si="15"/>
        <v>182.96385542168676</v>
      </c>
      <c r="AR34" s="26"/>
      <c r="AS34" s="165"/>
      <c r="AT34" s="139" t="s">
        <v>46</v>
      </c>
      <c r="AU34" s="31"/>
      <c r="AV34" s="142"/>
      <c r="AW34" s="31"/>
      <c r="AX34" s="145">
        <f>AQ34-A34</f>
        <v>1.6684008762322264</v>
      </c>
    </row>
    <row r="35" spans="1:50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49">
        <f t="shared" ref="AQ35:AQ36" si="18">IF(SUM(D35:AP35)=0,"",SUM(D35:AP35))</f>
        <v>4007</v>
      </c>
      <c r="AR35" s="20"/>
      <c r="AS35" s="24"/>
      <c r="AT35" s="38" t="s">
        <v>44</v>
      </c>
      <c r="AV35" s="115"/>
      <c r="AX35" s="149"/>
    </row>
    <row r="36" spans="1:50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49">
        <f t="shared" si="18"/>
        <v>21</v>
      </c>
      <c r="AR36" s="117">
        <f t="shared" ref="AR36" si="19">IF(COUNTA(D36:AP36)=0,"",COUNTA(D36:AP36))</f>
        <v>3</v>
      </c>
      <c r="AS36" s="207" t="s">
        <v>543</v>
      </c>
      <c r="AT36" s="28" t="s">
        <v>47</v>
      </c>
      <c r="AV36" s="115"/>
      <c r="AX36" s="149"/>
    </row>
    <row r="37" spans="1:50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270">
        <f t="shared" si="15"/>
        <v>190.8095238095238</v>
      </c>
      <c r="AR37" s="26"/>
      <c r="AS37" s="24"/>
      <c r="AT37" s="139" t="s">
        <v>48</v>
      </c>
      <c r="AU37" s="31"/>
      <c r="AV37" s="142"/>
      <c r="AW37" s="31"/>
      <c r="AX37" s="145"/>
    </row>
    <row r="38" spans="1:50" x14ac:dyDescent="0.25">
      <c r="A38" s="171"/>
      <c r="B38" s="38" t="s">
        <v>371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>
        <f t="shared" ref="AQ38:AQ39" si="20">IF(SUM(D38:AP38)=0,"",SUM(D38:AP38))</f>
        <v>1013</v>
      </c>
      <c r="AR38" s="20"/>
      <c r="AS38" s="24"/>
      <c r="AT38" s="38" t="s">
        <v>371</v>
      </c>
      <c r="AU38" s="31"/>
      <c r="AV38" s="171"/>
      <c r="AW38" s="31"/>
      <c r="AX38" s="154"/>
    </row>
    <row r="39" spans="1:50" x14ac:dyDescent="0.25">
      <c r="A39" s="171"/>
      <c r="B39" s="28" t="s">
        <v>429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>
        <f t="shared" si="20"/>
        <v>8</v>
      </c>
      <c r="AR39" s="117">
        <f t="shared" ref="AR39" si="21">IF(COUNTA(D39:AP39)=0,"",COUNTA(D39:AP39))</f>
        <v>1</v>
      </c>
      <c r="AS39" s="165" t="s">
        <v>442</v>
      </c>
      <c r="AT39" s="28" t="s">
        <v>429</v>
      </c>
      <c r="AU39" s="31"/>
      <c r="AV39" s="171"/>
      <c r="AW39" s="31"/>
      <c r="AX39" s="154"/>
    </row>
    <row r="40" spans="1:50" x14ac:dyDescent="0.25">
      <c r="A40" s="142"/>
      <c r="B40" s="139" t="s">
        <v>372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>
        <f t="shared" si="15"/>
        <v>126.625</v>
      </c>
      <c r="AR40" s="26"/>
      <c r="AS40" s="24"/>
      <c r="AT40" s="139" t="s">
        <v>372</v>
      </c>
      <c r="AU40" s="31"/>
      <c r="AV40" s="142"/>
      <c r="AW40" s="31"/>
      <c r="AX40" s="145"/>
    </row>
    <row r="41" spans="1:50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49">
        <f t="shared" ref="AQ41:AQ42" si="22">IF(SUM(D41:AP41)=0,"",SUM(D41:AP41))</f>
        <v>19984</v>
      </c>
      <c r="AR41" s="20"/>
      <c r="AS41" s="165"/>
      <c r="AT41" s="38" t="s">
        <v>49</v>
      </c>
      <c r="AV41" s="115"/>
      <c r="AX41" s="149"/>
    </row>
    <row r="42" spans="1:50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49">
        <f t="shared" si="22"/>
        <v>109</v>
      </c>
      <c r="AR42" s="117">
        <f t="shared" ref="AR42" si="23">IF(COUNTA(D42:AP42)=0,"",COUNTA(D42:AP42))</f>
        <v>11</v>
      </c>
      <c r="AS42" s="165" t="s">
        <v>519</v>
      </c>
      <c r="AT42" s="28" t="s">
        <v>50</v>
      </c>
      <c r="AV42" s="115"/>
      <c r="AX42" s="149"/>
    </row>
    <row r="43" spans="1:50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>
        <f t="shared" si="15"/>
        <v>183.33944954128441</v>
      </c>
      <c r="AR43" s="26"/>
      <c r="AS43" s="165"/>
      <c r="AT43" s="139" t="s">
        <v>51</v>
      </c>
      <c r="AU43" s="31"/>
      <c r="AV43" s="142"/>
      <c r="AW43" s="31"/>
      <c r="AX43" s="145">
        <f>AQ43-A43</f>
        <v>0.60868031051518301</v>
      </c>
    </row>
    <row r="44" spans="1:50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49">
        <f t="shared" ref="AQ44:AQ45" si="24">IF(SUM(D44:AP44)=0,"",SUM(D44:AP44))</f>
        <v>9487</v>
      </c>
      <c r="AR44" s="20"/>
      <c r="AS44" s="165"/>
      <c r="AT44" s="37" t="s">
        <v>49</v>
      </c>
      <c r="AU44" s="31"/>
      <c r="AV44" s="115"/>
      <c r="AW44" s="31"/>
      <c r="AX44" s="149"/>
    </row>
    <row r="45" spans="1:50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49">
        <f t="shared" si="24"/>
        <v>59</v>
      </c>
      <c r="AR45" s="117">
        <f t="shared" ref="AR45" si="25">IF(COUNTA(D45:AP45)=0,"",COUNTA(D45:AP45))</f>
        <v>7</v>
      </c>
      <c r="AS45" s="165" t="s">
        <v>504</v>
      </c>
      <c r="AT45" s="39" t="s">
        <v>52</v>
      </c>
      <c r="AU45" s="31"/>
      <c r="AV45" s="115"/>
      <c r="AW45" s="31"/>
      <c r="AX45" s="149"/>
    </row>
    <row r="46" spans="1:50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>
        <f t="shared" si="15"/>
        <v>160.79661016949152</v>
      </c>
      <c r="AR46" s="26"/>
      <c r="AS46" s="24"/>
      <c r="AT46" s="137" t="s">
        <v>53</v>
      </c>
      <c r="AU46" s="31"/>
      <c r="AV46" s="142"/>
      <c r="AW46" s="31"/>
      <c r="AX46" s="145"/>
    </row>
    <row r="47" spans="1:50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49" t="str">
        <f t="shared" ref="AQ47:AQ48" si="26">IF(SUM(D47:O47)=0,"",SUM(D47:O47))</f>
        <v/>
      </c>
      <c r="AR47" s="20"/>
      <c r="AS47" s="24"/>
      <c r="AT47" s="37" t="s">
        <v>49</v>
      </c>
      <c r="AU47" s="31"/>
      <c r="AV47" s="115"/>
      <c r="AW47" s="31"/>
      <c r="AX47" s="149"/>
    </row>
    <row r="48" spans="1:50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49" t="str">
        <f t="shared" si="26"/>
        <v/>
      </c>
      <c r="AR48" s="117" t="str">
        <f t="shared" ref="AR48" si="27">IF(COUNTA(D48:O48)=0,"",COUNTA(D48:O48))</f>
        <v/>
      </c>
      <c r="AS48" s="165"/>
      <c r="AT48" s="32" t="s">
        <v>54</v>
      </c>
      <c r="AU48" s="31"/>
      <c r="AV48" s="115"/>
      <c r="AW48" s="31"/>
      <c r="AX48" s="149"/>
    </row>
    <row r="49" spans="1:50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 t="str">
        <f t="shared" ref="AQ49" si="28">IF(AQ47="","",AQ47/AQ48)</f>
        <v/>
      </c>
      <c r="AR49" s="26"/>
      <c r="AS49" s="24"/>
      <c r="AT49" s="137" t="s">
        <v>55</v>
      </c>
      <c r="AU49" s="31"/>
      <c r="AV49" s="142"/>
      <c r="AW49" s="31"/>
      <c r="AX49" s="145"/>
    </row>
    <row r="50" spans="1:50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49">
        <f t="shared" ref="AQ50:AQ51" si="29">IF(SUM(D50:AP50)=0,"",SUM(D50:AP50))</f>
        <v>3159</v>
      </c>
      <c r="AR50" s="20"/>
      <c r="AS50" s="24"/>
      <c r="AT50" s="38" t="s">
        <v>49</v>
      </c>
      <c r="AU50" s="31"/>
      <c r="AV50" s="171"/>
      <c r="AW50" s="31"/>
      <c r="AX50" s="154"/>
    </row>
    <row r="51" spans="1:50" x14ac:dyDescent="0.25">
      <c r="A51" s="171"/>
      <c r="B51" s="28" t="s">
        <v>364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49">
        <f t="shared" si="29"/>
        <v>20</v>
      </c>
      <c r="AR51" s="117">
        <f t="shared" ref="AR51" si="30">IF(COUNTA(D51:AP51)=0,"",COUNTA(D51:AP51))</f>
        <v>3</v>
      </c>
      <c r="AS51" s="165" t="s">
        <v>505</v>
      </c>
      <c r="AT51" s="28" t="s">
        <v>364</v>
      </c>
      <c r="AU51" s="31"/>
      <c r="AV51" s="171"/>
      <c r="AW51" s="31"/>
      <c r="AX51" s="154"/>
    </row>
    <row r="52" spans="1:50" x14ac:dyDescent="0.25">
      <c r="A52" s="142"/>
      <c r="B52" s="139" t="s">
        <v>367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>
        <f t="shared" ref="AQ52:AQ79" si="31">IF(AQ50="","",AQ50/AQ51)</f>
        <v>157.94999999999999</v>
      </c>
      <c r="AR52" s="26"/>
      <c r="AS52" s="24"/>
      <c r="AT52" s="139" t="s">
        <v>367</v>
      </c>
      <c r="AU52" s="31"/>
      <c r="AV52" s="142"/>
      <c r="AW52" s="31"/>
      <c r="AX52" s="145"/>
    </row>
    <row r="53" spans="1:50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>
        <f t="shared" ref="AQ53:AQ54" si="32">IF(SUM(D53:AP53)=0,"",SUM(D53:AP53))</f>
        <v>29310</v>
      </c>
      <c r="AR53" s="20"/>
      <c r="AS53" s="165"/>
      <c r="AT53" s="38" t="s">
        <v>56</v>
      </c>
      <c r="AU53" s="40"/>
      <c r="AV53" s="115"/>
      <c r="AW53" s="40"/>
      <c r="AX53" s="149"/>
    </row>
    <row r="54" spans="1:50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>
        <f t="shared" si="32"/>
        <v>151</v>
      </c>
      <c r="AR54" s="117">
        <f t="shared" ref="AR54" si="33">IF(COUNTA(D54:AP54)=0,"",COUNTA(D54:AP54))</f>
        <v>15</v>
      </c>
      <c r="AS54" s="207" t="s">
        <v>539</v>
      </c>
      <c r="AT54" s="28" t="s">
        <v>57</v>
      </c>
      <c r="AU54" s="40"/>
      <c r="AV54" s="115"/>
      <c r="AW54" s="40"/>
      <c r="AX54" s="149"/>
    </row>
    <row r="55" spans="1:50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270">
        <f t="shared" si="31"/>
        <v>194.10596026490066</v>
      </c>
      <c r="AR55" s="26"/>
      <c r="AS55" s="224"/>
      <c r="AT55" s="139" t="s">
        <v>58</v>
      </c>
      <c r="AU55" s="40"/>
      <c r="AV55" s="142"/>
      <c r="AW55" s="40"/>
      <c r="AX55" s="145">
        <f>AQ55-A55</f>
        <v>13.977755136695521</v>
      </c>
    </row>
    <row r="56" spans="1:50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>
        <f t="shared" ref="AQ56:AQ57" si="34">IF(SUM(D56:AP56)=0,"",SUM(D56:AP56))</f>
        <v>13752</v>
      </c>
      <c r="AR56" s="20"/>
      <c r="AS56" s="24"/>
      <c r="AT56" s="38" t="s">
        <v>59</v>
      </c>
      <c r="AU56" s="40"/>
      <c r="AV56" s="114"/>
      <c r="AW56" s="40"/>
      <c r="AX56" s="149"/>
    </row>
    <row r="57" spans="1:50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>
        <f t="shared" si="34"/>
        <v>74</v>
      </c>
      <c r="AR57" s="117">
        <f t="shared" ref="AR57" si="35">IF(COUNTA(D57:AP57)=0,"",COUNTA(D57:AP57))</f>
        <v>10</v>
      </c>
      <c r="AS57" s="165" t="s">
        <v>480</v>
      </c>
      <c r="AT57" s="28" t="s">
        <v>60</v>
      </c>
      <c r="AU57" s="40"/>
      <c r="AV57" s="117"/>
      <c r="AW57" s="40"/>
      <c r="AX57" s="149"/>
    </row>
    <row r="58" spans="1:50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42">
        <f t="shared" si="31"/>
        <v>185.83783783783784</v>
      </c>
      <c r="AR58" s="26"/>
      <c r="AS58" s="165"/>
      <c r="AT58" s="139" t="s">
        <v>61</v>
      </c>
      <c r="AU58" s="40"/>
      <c r="AV58" s="142"/>
      <c r="AW58" s="40"/>
      <c r="AX58" s="145">
        <f>AQ58-A58</f>
        <v>0.21283783783783861</v>
      </c>
    </row>
    <row r="59" spans="1:50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>
        <f t="shared" ref="AQ59:AQ60" si="36">IF(SUM(D59:AP59)=0,"",SUM(D59:AP59))</f>
        <v>7888</v>
      </c>
      <c r="AR59" s="20"/>
      <c r="AS59" s="24"/>
      <c r="AT59" s="38" t="s">
        <v>62</v>
      </c>
      <c r="AU59" s="40"/>
      <c r="AV59" s="117"/>
      <c r="AW59" s="40"/>
      <c r="AX59" s="149"/>
    </row>
    <row r="60" spans="1:50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>
        <f t="shared" si="36"/>
        <v>53</v>
      </c>
      <c r="AR60" s="117">
        <f t="shared" ref="AR60" si="37">IF(COUNTA(D60:AP60)=0,"",COUNTA(D60:AP60))</f>
        <v>7</v>
      </c>
      <c r="AS60" s="207" t="s">
        <v>540</v>
      </c>
      <c r="AT60" s="28" t="s">
        <v>63</v>
      </c>
      <c r="AU60" s="40"/>
      <c r="AV60" s="117"/>
      <c r="AW60" s="40"/>
      <c r="AX60" s="149"/>
    </row>
    <row r="61" spans="1:50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>
        <f t="shared" si="31"/>
        <v>148.83018867924528</v>
      </c>
      <c r="AR61" s="26"/>
      <c r="AS61" s="165"/>
      <c r="AT61" s="139" t="s">
        <v>64</v>
      </c>
      <c r="AU61" s="40"/>
      <c r="AV61" s="142"/>
      <c r="AW61" s="40"/>
      <c r="AX61" s="145">
        <f>AQ61-A61</f>
        <v>-7.9198113207547181</v>
      </c>
    </row>
    <row r="62" spans="1:50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>
        <f t="shared" ref="AQ62:AQ63" si="38">IF(SUM(D62:AP62)=0,"",SUM(D62:AP62))</f>
        <v>1984</v>
      </c>
      <c r="AR62" s="20"/>
      <c r="AS62" s="24"/>
      <c r="AT62" s="38" t="s">
        <v>65</v>
      </c>
      <c r="AU62" s="40"/>
      <c r="AV62" s="115"/>
      <c r="AW62" s="40"/>
      <c r="AX62" s="149"/>
    </row>
    <row r="63" spans="1:50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>
        <f t="shared" si="38"/>
        <v>12</v>
      </c>
      <c r="AR63" s="117">
        <f t="shared" ref="AR63" si="39">IF(COUNTA(D63:AP63)=0,"",COUNTA(D63:AP63))</f>
        <v>2</v>
      </c>
      <c r="AS63" s="165" t="s">
        <v>481</v>
      </c>
      <c r="AT63" s="28" t="s">
        <v>38</v>
      </c>
      <c r="AU63" s="40"/>
      <c r="AV63" s="115"/>
      <c r="AW63" s="40"/>
      <c r="AX63" s="149"/>
    </row>
    <row r="64" spans="1:50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2">
        <f t="shared" si="31"/>
        <v>165.33333333333334</v>
      </c>
      <c r="AR64" s="26"/>
      <c r="AS64" s="165"/>
      <c r="AT64" s="139" t="s">
        <v>66</v>
      </c>
      <c r="AU64" s="40"/>
      <c r="AV64" s="142"/>
      <c r="AW64" s="40"/>
      <c r="AX64" s="145"/>
    </row>
    <row r="65" spans="1:52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>
        <f t="shared" ref="AQ65:AQ66" si="40">IF(SUM(D65:AP65)=0,"",SUM(D65:AP65))</f>
        <v>7351</v>
      </c>
      <c r="AR65" s="20"/>
      <c r="AS65" s="24"/>
      <c r="AT65" s="41" t="s">
        <v>67</v>
      </c>
      <c r="AU65" s="40"/>
      <c r="AV65" s="115"/>
      <c r="AW65" s="40"/>
      <c r="AX65" s="149"/>
    </row>
    <row r="66" spans="1:52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>
        <f t="shared" si="40"/>
        <v>52</v>
      </c>
      <c r="AR66" s="117">
        <f t="shared" ref="AR66" si="41">IF(COUNTA(D66:AP66)=0,"",COUNTA(D66:AP66))</f>
        <v>6</v>
      </c>
      <c r="AS66" s="207" t="s">
        <v>538</v>
      </c>
      <c r="AT66" s="32" t="s">
        <v>68</v>
      </c>
      <c r="AU66" s="40"/>
      <c r="AV66" s="115"/>
      <c r="AW66" s="40"/>
      <c r="AX66" s="149"/>
    </row>
    <row r="67" spans="1:52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>
        <f t="shared" si="31"/>
        <v>141.36538461538461</v>
      </c>
      <c r="AR67" s="26"/>
      <c r="AS67" s="165"/>
      <c r="AT67" s="137" t="s">
        <v>69</v>
      </c>
      <c r="AU67" s="40"/>
      <c r="AV67" s="142"/>
      <c r="AW67" s="40"/>
      <c r="AX67" s="145">
        <f>AQ67-A67</f>
        <v>-2.7596153846153868</v>
      </c>
    </row>
    <row r="68" spans="1:52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>
        <f t="shared" ref="AQ68:AQ69" si="42">IF(SUM(D68:AP68)=0,"",SUM(D68:AP68))</f>
        <v>32214</v>
      </c>
      <c r="AR68" s="20"/>
      <c r="AS68" s="24"/>
      <c r="AT68" s="36" t="s">
        <v>70</v>
      </c>
      <c r="AU68" s="40"/>
      <c r="AV68" s="115"/>
      <c r="AW68" s="40"/>
      <c r="AX68" s="149"/>
    </row>
    <row r="69" spans="1:52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>
        <f t="shared" si="42"/>
        <v>176</v>
      </c>
      <c r="AR69" s="117">
        <f t="shared" ref="AR69" si="43">IF(COUNTA(D69:AP69)=0,"",COUNTA(D69:AP69))</f>
        <v>17</v>
      </c>
      <c r="AS69" s="165" t="s">
        <v>520</v>
      </c>
      <c r="AT69" s="28" t="s">
        <v>71</v>
      </c>
      <c r="AU69" s="40"/>
      <c r="AV69" s="115"/>
      <c r="AW69" s="40"/>
      <c r="AX69" s="149"/>
    </row>
    <row r="70" spans="1:52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>
        <f t="shared" si="31"/>
        <v>183.03409090909091</v>
      </c>
      <c r="AR70" s="26"/>
      <c r="AS70" s="165"/>
      <c r="AT70" s="139" t="s">
        <v>72</v>
      </c>
      <c r="AU70" s="40"/>
      <c r="AV70" s="142"/>
      <c r="AW70" s="40"/>
      <c r="AX70" s="145">
        <f>AQ70-A70</f>
        <v>1.5110139860139782</v>
      </c>
    </row>
    <row r="71" spans="1:52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>
        <f t="shared" ref="AQ71:AQ72" si="44">IF(SUM(D71:AP71)=0,"",SUM(D71:AP71))</f>
        <v>10612</v>
      </c>
      <c r="AR71" s="20"/>
      <c r="AS71" s="24"/>
      <c r="AT71" s="38" t="s">
        <v>73</v>
      </c>
      <c r="AU71" s="40"/>
      <c r="AV71" s="115"/>
      <c r="AW71" s="40"/>
      <c r="AX71" s="149"/>
    </row>
    <row r="72" spans="1:52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>
        <f t="shared" si="44"/>
        <v>58</v>
      </c>
      <c r="AR72" s="117">
        <f t="shared" ref="AR72" si="45">IF(COUNTA(D72:AP72)=0,"",COUNTA(D72:AP72))</f>
        <v>7</v>
      </c>
      <c r="AS72" s="207" t="s">
        <v>536</v>
      </c>
      <c r="AT72" s="28" t="s">
        <v>74</v>
      </c>
      <c r="AU72" s="40"/>
      <c r="AV72" s="115"/>
      <c r="AW72" s="40"/>
      <c r="AX72" s="149"/>
    </row>
    <row r="73" spans="1:52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>
        <f t="shared" si="31"/>
        <v>182.9655172413793</v>
      </c>
      <c r="AR73" s="26"/>
      <c r="AS73" s="165"/>
      <c r="AT73" s="139" t="s">
        <v>75</v>
      </c>
      <c r="AU73" s="40"/>
      <c r="AV73" s="142"/>
      <c r="AW73" s="40"/>
      <c r="AX73" s="145">
        <f>AQ73-A73</f>
        <v>-2.9190981432360843</v>
      </c>
    </row>
    <row r="74" spans="1:52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f t="shared" ref="AQ74:AQ75" si="46">IF(SUM(D74:AP74)=0,"",SUM(D74:AP74))</f>
        <v>6393</v>
      </c>
      <c r="AR74" s="20"/>
      <c r="AS74" s="21"/>
      <c r="AT74" s="41" t="s">
        <v>73</v>
      </c>
      <c r="AU74" s="40"/>
      <c r="AV74" s="143"/>
      <c r="AW74" s="40"/>
      <c r="AX74" s="149"/>
    </row>
    <row r="75" spans="1:52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f t="shared" si="46"/>
        <v>38</v>
      </c>
      <c r="AR75" s="117">
        <f t="shared" ref="AR75" si="47">IF(COUNTA(D75:AP75)=0,"",COUNTA(D75:AP75))</f>
        <v>5</v>
      </c>
      <c r="AS75" s="207" t="s">
        <v>537</v>
      </c>
      <c r="AT75" s="32" t="s">
        <v>76</v>
      </c>
      <c r="AU75" s="40"/>
      <c r="AV75" s="143"/>
      <c r="AW75" s="40"/>
      <c r="AX75" s="149"/>
    </row>
    <row r="76" spans="1:52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 t="shared" si="31"/>
        <v>168.23684210526315</v>
      </c>
      <c r="AR76" s="26"/>
      <c r="AS76" s="165"/>
      <c r="AT76" s="137" t="s">
        <v>77</v>
      </c>
      <c r="AU76" s="40"/>
      <c r="AV76" s="142"/>
      <c r="AW76" s="40"/>
      <c r="AX76" s="145">
        <f>AQ76-A76</f>
        <v>-1.7631578947368496</v>
      </c>
    </row>
    <row r="77" spans="1:52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>
        <f t="shared" ref="AQ77:AQ78" si="48">IF(SUM(D77:AP77)=0,"",SUM(D77:AP77))</f>
        <v>7873</v>
      </c>
      <c r="AR77" s="20"/>
      <c r="AS77" s="165"/>
      <c r="AT77" s="41" t="s">
        <v>78</v>
      </c>
      <c r="AU77" s="40"/>
      <c r="AV77" s="115"/>
      <c r="AW77" s="40"/>
      <c r="AX77" s="149"/>
    </row>
    <row r="78" spans="1:52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>
        <f t="shared" si="48"/>
        <v>51</v>
      </c>
      <c r="AR78" s="117">
        <f t="shared" ref="AR78" si="49">IF(COUNTA(D78:AP78)=0,"",COUNTA(D78:AP78))</f>
        <v>6</v>
      </c>
      <c r="AS78" s="165" t="s">
        <v>506</v>
      </c>
      <c r="AT78" s="32" t="s">
        <v>79</v>
      </c>
      <c r="AU78" s="40"/>
      <c r="AV78" s="115"/>
      <c r="AW78" s="40"/>
      <c r="AX78" s="149"/>
    </row>
    <row r="79" spans="1:52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>
        <f t="shared" si="31"/>
        <v>154.37254901960785</v>
      </c>
      <c r="AR79" s="26"/>
      <c r="AS79" s="21"/>
      <c r="AT79" s="137" t="s">
        <v>80</v>
      </c>
      <c r="AU79" s="40"/>
      <c r="AV79" s="142"/>
      <c r="AW79" s="40"/>
      <c r="AX79" s="145">
        <f>AQ79-A79</f>
        <v>-4.3379772961816343</v>
      </c>
    </row>
    <row r="80" spans="1:52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 t="str">
        <f t="shared" ref="AQ80:AQ81" si="50">IF(SUM(D80:O80)=0,"",SUM(D80:O80))</f>
        <v/>
      </c>
      <c r="AR80" s="20"/>
      <c r="AS80" s="29"/>
      <c r="AT80" s="38" t="s">
        <v>81</v>
      </c>
      <c r="AU80" s="40"/>
      <c r="AV80" s="143"/>
      <c r="AW80" s="40"/>
      <c r="AX80" s="149"/>
      <c r="AZ80" s="199"/>
    </row>
    <row r="81" spans="1:52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 t="str">
        <f t="shared" si="50"/>
        <v/>
      </c>
      <c r="AR81" s="117" t="str">
        <f t="shared" ref="AR81" si="51">IF(COUNTA(D81:O81)=0,"",COUNTA(D81:O81))</f>
        <v/>
      </c>
      <c r="AS81" s="165"/>
      <c r="AT81" s="28" t="s">
        <v>82</v>
      </c>
      <c r="AU81" s="40"/>
      <c r="AV81" s="143"/>
      <c r="AW81" s="40"/>
      <c r="AX81" s="149"/>
      <c r="AZ81" s="199"/>
    </row>
    <row r="82" spans="1:52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2" t="str">
        <f t="shared" ref="AQ82" si="52">IF(AQ80="","",AQ80/AQ81)</f>
        <v/>
      </c>
      <c r="AR82" s="26"/>
      <c r="AS82" s="24"/>
      <c r="AT82" s="139" t="s">
        <v>83</v>
      </c>
      <c r="AU82" s="40"/>
      <c r="AV82" s="142"/>
      <c r="AW82" s="40"/>
      <c r="AX82" s="145"/>
      <c r="AZ82" s="200"/>
    </row>
    <row r="83" spans="1:52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f t="shared" ref="AQ83:AQ84" si="53">IF(SUM(D83:AP83)=0,"",SUM(D83:AP83))</f>
        <v>2307</v>
      </c>
      <c r="AR83" s="20"/>
      <c r="AS83" s="40"/>
      <c r="AT83" s="41" t="s">
        <v>84</v>
      </c>
      <c r="AU83" s="40"/>
      <c r="AV83" s="115"/>
      <c r="AW83" s="40"/>
      <c r="AX83" s="149"/>
      <c r="AZ83" s="201"/>
    </row>
    <row r="84" spans="1:52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f t="shared" si="53"/>
        <v>15</v>
      </c>
      <c r="AR84" s="117">
        <f t="shared" ref="AR84" si="54">IF(COUNTA(D84:AP84)=0,"",COUNTA(D84:AP84))</f>
        <v>2</v>
      </c>
      <c r="AS84" s="165" t="s">
        <v>410</v>
      </c>
      <c r="AT84" s="32" t="s">
        <v>85</v>
      </c>
      <c r="AU84" s="40"/>
      <c r="AV84" s="115"/>
      <c r="AW84" s="40"/>
      <c r="AX84" s="149"/>
      <c r="AZ84" s="201"/>
    </row>
    <row r="85" spans="1:52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 t="shared" ref="AQ85:AQ88" si="55">IF(AQ83="","",AQ83/AQ84)</f>
        <v>153.80000000000001</v>
      </c>
      <c r="AR85" s="26"/>
      <c r="AS85" s="24"/>
      <c r="AT85" s="137" t="s">
        <v>86</v>
      </c>
      <c r="AU85" s="40"/>
      <c r="AV85" s="142"/>
      <c r="AW85" s="40"/>
      <c r="AX85" s="145"/>
      <c r="AZ85" s="200"/>
    </row>
    <row r="86" spans="1:52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>
        <f t="shared" ref="AQ86:AQ87" si="56">IF(SUM(D86:AP86)=0,"",SUM(D86:AP86))</f>
        <v>5880</v>
      </c>
      <c r="AR86" s="20"/>
      <c r="AS86" s="24"/>
      <c r="AT86" s="38" t="s">
        <v>87</v>
      </c>
      <c r="AU86" s="40"/>
      <c r="AV86" s="115"/>
      <c r="AW86" s="40"/>
      <c r="AX86" s="154"/>
      <c r="AZ86" s="201"/>
    </row>
    <row r="87" spans="1:52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>
        <f t="shared" si="56"/>
        <v>36</v>
      </c>
      <c r="AR87" s="117">
        <f t="shared" ref="AR87" si="57">IF(COUNTA(D87:AP87)=0,"",COUNTA(D87:AP87))</f>
        <v>5</v>
      </c>
      <c r="AS87" s="165" t="s">
        <v>491</v>
      </c>
      <c r="AT87" s="28" t="s">
        <v>88</v>
      </c>
      <c r="AU87" s="40"/>
      <c r="AV87" s="117"/>
      <c r="AW87" s="40"/>
      <c r="AX87" s="149"/>
      <c r="AZ87" s="202"/>
    </row>
    <row r="88" spans="1:52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8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>
        <f t="shared" si="55"/>
        <v>163.33333333333334</v>
      </c>
      <c r="AR88" s="26"/>
      <c r="AS88" s="24"/>
      <c r="AT88" s="139" t="s">
        <v>89</v>
      </c>
      <c r="AU88" s="40"/>
      <c r="AV88" s="142"/>
      <c r="AW88" s="40"/>
      <c r="AX88" s="145"/>
      <c r="AZ88" s="200"/>
    </row>
    <row r="89" spans="1:52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 t="str">
        <f t="shared" ref="AQ89:AQ90" si="59">IF(SUM(D89:O89)=0,"",SUM(D89:O89))</f>
        <v/>
      </c>
      <c r="AR89" s="20"/>
      <c r="AS89" s="165"/>
      <c r="AT89" s="41" t="s">
        <v>90</v>
      </c>
      <c r="AU89" s="40"/>
      <c r="AV89" s="117"/>
      <c r="AW89" s="40"/>
      <c r="AX89" s="149"/>
      <c r="AZ89" s="202"/>
    </row>
    <row r="90" spans="1:52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 t="str">
        <f t="shared" si="59"/>
        <v/>
      </c>
      <c r="AR90" s="117" t="str">
        <f t="shared" ref="AR90" si="60">IF(COUNTA(D90:O90)=0,"",COUNTA(D90:O90))</f>
        <v/>
      </c>
      <c r="AS90" s="165"/>
      <c r="AT90" s="32" t="s">
        <v>91</v>
      </c>
      <c r="AU90" s="40"/>
      <c r="AV90" s="117"/>
      <c r="AW90" s="40"/>
      <c r="AX90" s="149"/>
      <c r="AZ90" s="202"/>
    </row>
    <row r="91" spans="1:52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 t="str">
        <f t="shared" ref="AQ91" si="61">IF(AQ89="","",AQ89/AQ90)</f>
        <v/>
      </c>
      <c r="AR91" s="26"/>
      <c r="AS91" s="24"/>
      <c r="AT91" s="137" t="s">
        <v>92</v>
      </c>
      <c r="AU91" s="40"/>
      <c r="AV91" s="142"/>
      <c r="AW91" s="40"/>
      <c r="AX91" s="145"/>
      <c r="AZ91" s="200"/>
    </row>
    <row r="92" spans="1:52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>
        <f t="shared" ref="AQ92:AQ93" si="62">IF(SUM(D92:AP92)=0,"",SUM(D92:AP92))</f>
        <v>13795</v>
      </c>
      <c r="AR92" s="20"/>
      <c r="AS92" s="21"/>
      <c r="AT92" s="38" t="s">
        <v>93</v>
      </c>
      <c r="AU92" s="40"/>
      <c r="AV92" s="143"/>
      <c r="AW92" s="40"/>
      <c r="AX92" s="149"/>
      <c r="AZ92" s="199"/>
    </row>
    <row r="93" spans="1:52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>
        <f t="shared" si="62"/>
        <v>71</v>
      </c>
      <c r="AR93" s="117">
        <f t="shared" ref="AR93" si="63">IF(COUNTA(D93:AP93)=0,"",COUNTA(D93:AP93))</f>
        <v>7</v>
      </c>
      <c r="AS93" s="165" t="s">
        <v>521</v>
      </c>
      <c r="AT93" s="28" t="s">
        <v>94</v>
      </c>
      <c r="AU93" s="40"/>
      <c r="AV93" s="143"/>
      <c r="AW93" s="40"/>
      <c r="AX93" s="149"/>
      <c r="AZ93" s="199"/>
    </row>
    <row r="94" spans="1:52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70">
        <f t="shared" ref="AQ94:AQ112" si="64">IF(AQ92="","",AQ92/AQ93)</f>
        <v>194.29577464788733</v>
      </c>
      <c r="AR94" s="26"/>
      <c r="AS94" s="282" t="s">
        <v>522</v>
      </c>
      <c r="AT94" s="139" t="s">
        <v>95</v>
      </c>
      <c r="AU94" s="40"/>
      <c r="AV94" s="142"/>
      <c r="AW94" s="40"/>
      <c r="AX94" s="145"/>
      <c r="AZ94" s="200"/>
    </row>
    <row r="95" spans="1:52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>
        <f t="shared" ref="AQ95:AQ96" si="65">IF(SUM(D95:AP95)=0,"",SUM(D95:AP95))</f>
        <v>4424</v>
      </c>
      <c r="AR95" s="20"/>
      <c r="AS95" s="165"/>
      <c r="AT95" s="41" t="s">
        <v>93</v>
      </c>
      <c r="AU95" s="40"/>
      <c r="AV95" s="115"/>
      <c r="AW95" s="40"/>
      <c r="AX95" s="149"/>
      <c r="AZ95" s="201"/>
    </row>
    <row r="96" spans="1:52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>
        <f t="shared" si="65"/>
        <v>25</v>
      </c>
      <c r="AR96" s="117">
        <f t="shared" ref="AR96" si="66">IF(COUNTA(D96:AP96)=0,"",COUNTA(D96:AP96))</f>
        <v>3</v>
      </c>
      <c r="AS96" s="165" t="s">
        <v>507</v>
      </c>
      <c r="AT96" s="32" t="s">
        <v>96</v>
      </c>
      <c r="AU96" s="40"/>
      <c r="AV96" s="115"/>
      <c r="AW96" s="40"/>
      <c r="AX96" s="149"/>
      <c r="AZ96" s="201"/>
    </row>
    <row r="97" spans="1:52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7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>
        <f t="shared" si="64"/>
        <v>176.96</v>
      </c>
      <c r="AR97" s="26"/>
      <c r="AS97" s="165"/>
      <c r="AT97" s="137" t="s">
        <v>97</v>
      </c>
      <c r="AU97" s="40"/>
      <c r="AV97" s="142"/>
      <c r="AW97" s="40"/>
      <c r="AX97" s="145"/>
      <c r="AZ97" s="200"/>
    </row>
    <row r="98" spans="1:52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f t="shared" ref="AQ98:AQ99" si="68">IF(SUM(D98:AP98)=0,"",SUM(D98:AP98))</f>
        <v>1136</v>
      </c>
      <c r="AR98" s="20"/>
      <c r="AS98" s="24"/>
      <c r="AT98" s="41" t="s">
        <v>98</v>
      </c>
      <c r="AU98" s="40"/>
      <c r="AV98" s="115"/>
      <c r="AW98" s="40"/>
      <c r="AX98" s="149"/>
      <c r="AZ98" s="201"/>
    </row>
    <row r="99" spans="1:52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f t="shared" si="68"/>
        <v>7</v>
      </c>
      <c r="AR99" s="117">
        <f t="shared" ref="AR99" si="69">IF(COUNTA(D99:AP99)=0,"",COUNTA(D99:AP99))</f>
        <v>1</v>
      </c>
      <c r="AS99" s="165" t="s">
        <v>411</v>
      </c>
      <c r="AT99" s="32" t="s">
        <v>99</v>
      </c>
      <c r="AU99" s="40"/>
      <c r="AV99" s="115"/>
      <c r="AW99" s="40"/>
      <c r="AX99" s="149"/>
      <c r="AZ99" s="201"/>
    </row>
    <row r="100" spans="1:52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 t="shared" si="64"/>
        <v>162.28571428571428</v>
      </c>
      <c r="AR100" s="26"/>
      <c r="AS100" s="24"/>
      <c r="AT100" s="137" t="s">
        <v>100</v>
      </c>
      <c r="AU100" s="40"/>
      <c r="AV100" s="142"/>
      <c r="AW100" s="40"/>
      <c r="AX100" s="145"/>
      <c r="AZ100" s="200"/>
    </row>
    <row r="101" spans="1:52" x14ac:dyDescent="0.25">
      <c r="A101" s="143">
        <v>10559</v>
      </c>
      <c r="B101" s="41" t="s">
        <v>242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9">
        <f t="shared" ref="AQ101:AQ102" si="70">IF(SUM(D101:AP101)=0,"",SUM(D101:AP101))</f>
        <v>14506</v>
      </c>
      <c r="AR101" s="20"/>
      <c r="AS101" s="24"/>
      <c r="AT101" s="41" t="s">
        <v>242</v>
      </c>
      <c r="AU101" s="40"/>
      <c r="AV101" s="143"/>
      <c r="AW101" s="40"/>
      <c r="AX101" s="154"/>
    </row>
    <row r="102" spans="1:52" x14ac:dyDescent="0.25">
      <c r="A102" s="143">
        <v>59</v>
      </c>
      <c r="B102" s="136" t="s">
        <v>243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9">
        <f t="shared" si="70"/>
        <v>81</v>
      </c>
      <c r="AR102" s="117">
        <f t="shared" ref="AR102" si="71">IF(COUNTA(D102:AP102)=0,"",COUNTA(D102:AP102))</f>
        <v>7</v>
      </c>
      <c r="AS102" s="207" t="s">
        <v>533</v>
      </c>
      <c r="AT102" s="136" t="s">
        <v>243</v>
      </c>
      <c r="AU102" s="40"/>
      <c r="AV102" s="143"/>
      <c r="AW102" s="40"/>
      <c r="AX102" s="154"/>
    </row>
    <row r="103" spans="1:52" x14ac:dyDescent="0.25">
      <c r="A103" s="142">
        <f>A101/A102</f>
        <v>178.96610169491527</v>
      </c>
      <c r="B103" s="186" t="s">
        <v>247</v>
      </c>
      <c r="C103" s="23" t="s">
        <v>28</v>
      </c>
      <c r="D103" s="145"/>
      <c r="E103" s="174"/>
      <c r="F103" s="142"/>
      <c r="G103" s="145">
        <f t="shared" ref="G103" si="72">IF(G102=0,"",(G101/G102))</f>
        <v>165.42857142857142</v>
      </c>
      <c r="H103" s="191"/>
      <c r="I103" s="142"/>
      <c r="J103" s="145">
        <f t="shared" ref="J103:K103" si="73">IF(J102=0,"",(J101/J102))</f>
        <v>188</v>
      </c>
      <c r="K103" s="145">
        <f t="shared" si="73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>
        <f t="shared" si="64"/>
        <v>179.08641975308643</v>
      </c>
      <c r="AR103" s="26"/>
      <c r="AS103" s="207" t="s">
        <v>534</v>
      </c>
      <c r="AT103" s="186" t="s">
        <v>247</v>
      </c>
      <c r="AU103" s="40"/>
      <c r="AV103" s="142"/>
      <c r="AW103" s="40"/>
      <c r="AX103" s="145">
        <f>AQ103-A103</f>
        <v>0.12031805817116492</v>
      </c>
    </row>
    <row r="104" spans="1:52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>
        <f t="shared" ref="AQ104:AQ105" si="74">IF(SUM(D104:AP104)=0,"",SUM(D104:AP104))</f>
        <v>7065</v>
      </c>
      <c r="AR104" s="20"/>
      <c r="AS104" s="24"/>
      <c r="AT104" s="41" t="s">
        <v>101</v>
      </c>
      <c r="AU104" s="40"/>
      <c r="AV104" s="115"/>
      <c r="AW104" s="40"/>
      <c r="AX104" s="149"/>
    </row>
    <row r="105" spans="1:52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>
        <f t="shared" si="74"/>
        <v>42</v>
      </c>
      <c r="AR105" s="117">
        <f t="shared" ref="AR105" si="75">IF(COUNTA(D105:AP105)=0,"",COUNTA(D105:AP105))</f>
        <v>6</v>
      </c>
      <c r="AS105" s="207" t="s">
        <v>535</v>
      </c>
      <c r="AT105" s="32" t="s">
        <v>102</v>
      </c>
      <c r="AU105" s="40"/>
      <c r="AV105" s="115"/>
      <c r="AW105" s="40"/>
      <c r="AX105" s="149"/>
    </row>
    <row r="106" spans="1:52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6">IF(E105=0,"",(E104/E105))</f>
        <v>177.125</v>
      </c>
      <c r="F106" s="142"/>
      <c r="G106" s="145"/>
      <c r="H106" s="191"/>
      <c r="I106" s="145">
        <f t="shared" ref="I106" si="77">IF(I105=0,"",(I104/I105))</f>
        <v>176.11111111111111</v>
      </c>
      <c r="J106" s="142"/>
      <c r="K106" s="145">
        <f t="shared" ref="K106" si="78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>
        <f t="shared" si="64"/>
        <v>168.21428571428572</v>
      </c>
      <c r="AR106" s="26"/>
      <c r="AS106" s="24"/>
      <c r="AT106" s="137" t="s">
        <v>103</v>
      </c>
      <c r="AU106" s="40"/>
      <c r="AV106" s="142"/>
      <c r="AW106" s="40"/>
      <c r="AX106" s="145">
        <f>AQ106-A106</f>
        <v>2.7767857142857224</v>
      </c>
    </row>
    <row r="107" spans="1:52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>
        <f t="shared" ref="AQ107:AQ108" si="79">IF(SUM(D107:AP107)=0,"",SUM(D107:AP107))</f>
        <v>15559</v>
      </c>
      <c r="AR107" s="20"/>
      <c r="AS107" s="24"/>
      <c r="AT107" s="38" t="s">
        <v>226</v>
      </c>
      <c r="AU107" s="40"/>
      <c r="AV107" s="143"/>
      <c r="AW107" s="40"/>
      <c r="AX107" s="154"/>
    </row>
    <row r="108" spans="1:52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>
        <f t="shared" si="79"/>
        <v>85</v>
      </c>
      <c r="AR108" s="117">
        <f t="shared" ref="AR108" si="80">IF(COUNTA(D108:AP108)=0,"",COUNTA(D108:AP108))</f>
        <v>10</v>
      </c>
      <c r="AS108" s="207" t="s">
        <v>544</v>
      </c>
      <c r="AT108" s="38" t="s">
        <v>227</v>
      </c>
      <c r="AU108" s="40"/>
      <c r="AV108" s="143"/>
      <c r="AW108" s="40"/>
      <c r="AX108" s="154"/>
    </row>
    <row r="109" spans="1:52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>
        <f t="shared" si="64"/>
        <v>183.04705882352943</v>
      </c>
      <c r="AR109" s="26"/>
      <c r="AS109" s="24"/>
      <c r="AT109" s="139" t="s">
        <v>228</v>
      </c>
      <c r="AU109" s="40"/>
      <c r="AV109" s="142"/>
      <c r="AW109" s="40"/>
      <c r="AX109" s="145"/>
    </row>
    <row r="110" spans="1:52" x14ac:dyDescent="0.25">
      <c r="A110" s="143">
        <v>0</v>
      </c>
      <c r="B110" s="38" t="s">
        <v>104</v>
      </c>
      <c r="C110" s="18" t="s">
        <v>24</v>
      </c>
      <c r="D110" s="154"/>
      <c r="E110" s="149"/>
      <c r="F110" s="149"/>
      <c r="G110" s="149"/>
      <c r="H110" s="193">
        <v>1141</v>
      </c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>
        <v>1022</v>
      </c>
      <c r="T110" s="149"/>
      <c r="U110" s="149"/>
      <c r="V110" s="149"/>
      <c r="W110" s="149">
        <v>1280</v>
      </c>
      <c r="X110" s="149"/>
      <c r="Y110" s="149">
        <v>1105</v>
      </c>
      <c r="Z110" s="149"/>
      <c r="AA110" s="149"/>
      <c r="AB110" s="149">
        <v>1225</v>
      </c>
      <c r="AC110" s="149"/>
      <c r="AD110" s="149"/>
      <c r="AE110" s="149"/>
      <c r="AF110" s="149"/>
      <c r="AG110" s="149">
        <v>1058</v>
      </c>
      <c r="AH110" s="149"/>
      <c r="AI110" s="149"/>
      <c r="AJ110" s="149"/>
      <c r="AK110" s="149">
        <v>979</v>
      </c>
      <c r="AL110" s="149"/>
      <c r="AM110" s="149"/>
      <c r="AN110" s="149"/>
      <c r="AO110" s="149"/>
      <c r="AP110" s="149">
        <v>962</v>
      </c>
      <c r="AQ110" s="149">
        <f t="shared" ref="AQ110:AQ111" si="81">IF(SUM(D110:AP110)=0,"",SUM(D110:AP110))</f>
        <v>8772</v>
      </c>
      <c r="AR110" s="20"/>
      <c r="AS110" s="24"/>
      <c r="AT110" s="38" t="s">
        <v>104</v>
      </c>
      <c r="AU110" s="40"/>
      <c r="AV110" s="143"/>
      <c r="AW110" s="40"/>
      <c r="AX110" s="154" t="s">
        <v>105</v>
      </c>
    </row>
    <row r="111" spans="1:52" x14ac:dyDescent="0.25">
      <c r="A111" s="143"/>
      <c r="B111" s="138" t="s">
        <v>106</v>
      </c>
      <c r="C111" s="23" t="s">
        <v>26</v>
      </c>
      <c r="D111" s="154"/>
      <c r="E111" s="149"/>
      <c r="F111" s="149"/>
      <c r="G111" s="149"/>
      <c r="H111" s="193">
        <v>8</v>
      </c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>
        <v>7</v>
      </c>
      <c r="T111" s="149"/>
      <c r="U111" s="149"/>
      <c r="V111" s="149"/>
      <c r="W111" s="149">
        <v>8</v>
      </c>
      <c r="X111" s="149"/>
      <c r="Y111" s="149">
        <v>8</v>
      </c>
      <c r="Z111" s="149"/>
      <c r="AA111" s="149"/>
      <c r="AB111" s="149">
        <v>8</v>
      </c>
      <c r="AC111" s="149"/>
      <c r="AD111" s="149"/>
      <c r="AE111" s="149"/>
      <c r="AF111" s="149"/>
      <c r="AG111" s="149">
        <v>8</v>
      </c>
      <c r="AH111" s="149"/>
      <c r="AI111" s="149"/>
      <c r="AJ111" s="149"/>
      <c r="AK111" s="149">
        <v>7</v>
      </c>
      <c r="AL111" s="149"/>
      <c r="AM111" s="149"/>
      <c r="AN111" s="149"/>
      <c r="AO111" s="149"/>
      <c r="AP111" s="149">
        <v>6</v>
      </c>
      <c r="AQ111" s="149">
        <f t="shared" si="81"/>
        <v>60</v>
      </c>
      <c r="AR111" s="117">
        <f t="shared" ref="AR111" si="82">IF(COUNTA(D111:AP111)=0,"",COUNTA(D111:AP111))</f>
        <v>8</v>
      </c>
      <c r="AS111" s="281" t="s">
        <v>545</v>
      </c>
      <c r="AT111" s="28" t="s">
        <v>106</v>
      </c>
      <c r="AU111" s="40"/>
      <c r="AV111" s="143"/>
      <c r="AW111" s="40"/>
      <c r="AX111" s="154"/>
    </row>
    <row r="112" spans="1:52" x14ac:dyDescent="0.25">
      <c r="A112" s="142"/>
      <c r="B112" s="139" t="s">
        <v>107</v>
      </c>
      <c r="C112" s="23" t="s">
        <v>28</v>
      </c>
      <c r="D112" s="145"/>
      <c r="E112" s="145"/>
      <c r="F112" s="145"/>
      <c r="G112" s="145"/>
      <c r="H112" s="145">
        <f t="shared" ref="H112" si="83">IF(H111=0,"",(H110/H111))</f>
        <v>142.625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2">
        <f>+S110/S111</f>
        <v>146</v>
      </c>
      <c r="T112" s="142"/>
      <c r="U112" s="142"/>
      <c r="V112" s="142"/>
      <c r="W112" s="142">
        <f>+W110/W111</f>
        <v>160</v>
      </c>
      <c r="X112" s="142"/>
      <c r="Y112" s="142">
        <f>+Y110/Y111</f>
        <v>138.125</v>
      </c>
      <c r="Z112" s="142"/>
      <c r="AA112" s="142"/>
      <c r="AB112" s="142">
        <f>+AB110/AB111</f>
        <v>153.125</v>
      </c>
      <c r="AC112" s="142"/>
      <c r="AD112" s="142"/>
      <c r="AE112" s="142"/>
      <c r="AF112" s="142"/>
      <c r="AG112" s="142">
        <f>+AG110/AG111</f>
        <v>132.25</v>
      </c>
      <c r="AH112" s="142"/>
      <c r="AI112" s="142"/>
      <c r="AJ112" s="142"/>
      <c r="AK112" s="142">
        <f>+AK110/AK111</f>
        <v>139.85714285714286</v>
      </c>
      <c r="AL112" s="142"/>
      <c r="AM112" s="142"/>
      <c r="AN112" s="142"/>
      <c r="AO112" s="142"/>
      <c r="AP112" s="142">
        <f>+AP110/AP111</f>
        <v>160.33333333333334</v>
      </c>
      <c r="AQ112" s="142">
        <f t="shared" si="64"/>
        <v>146.19999999999999</v>
      </c>
      <c r="AR112" s="26"/>
      <c r="AS112" s="42"/>
      <c r="AT112" s="139" t="s">
        <v>107</v>
      </c>
      <c r="AU112" s="40"/>
      <c r="AV112" s="142"/>
      <c r="AW112" s="40"/>
      <c r="AX112" s="145"/>
    </row>
    <row r="113" spans="1:50" x14ac:dyDescent="0.25">
      <c r="A113" s="171">
        <v>0</v>
      </c>
      <c r="B113" s="38" t="s">
        <v>255</v>
      </c>
      <c r="C113" s="18" t="s">
        <v>24</v>
      </c>
      <c r="D113" s="154"/>
      <c r="E113" s="154"/>
      <c r="F113" s="154"/>
      <c r="G113" s="154"/>
      <c r="H113" s="192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49" t="str">
        <f t="shared" ref="AQ113:AQ114" si="84">IF(SUM(D113:O113)=0,"",SUM(D113:O113))</f>
        <v/>
      </c>
      <c r="AR113" s="20"/>
      <c r="AS113" s="43"/>
      <c r="AT113" s="38" t="s">
        <v>255</v>
      </c>
      <c r="AU113" s="40"/>
      <c r="AV113" s="171"/>
      <c r="AW113" s="40"/>
      <c r="AX113" s="154"/>
    </row>
    <row r="114" spans="1:50" x14ac:dyDescent="0.25">
      <c r="A114" s="171"/>
      <c r="B114" s="138" t="s">
        <v>40</v>
      </c>
      <c r="C114" s="23" t="s">
        <v>26</v>
      </c>
      <c r="D114" s="154"/>
      <c r="E114" s="154"/>
      <c r="F114" s="154"/>
      <c r="G114" s="154"/>
      <c r="H114" s="192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49" t="str">
        <f t="shared" si="84"/>
        <v/>
      </c>
      <c r="AR114" s="117" t="str">
        <f t="shared" ref="AR114" si="85">IF(COUNTA(D114:O114)=0,"",COUNTA(D114:O114))</f>
        <v/>
      </c>
      <c r="AS114" s="43"/>
      <c r="AT114" s="138" t="s">
        <v>40</v>
      </c>
      <c r="AU114" s="40"/>
      <c r="AV114" s="171"/>
      <c r="AW114" s="40"/>
      <c r="AX114" s="154"/>
    </row>
    <row r="115" spans="1:50" x14ac:dyDescent="0.25">
      <c r="A115" s="142"/>
      <c r="B115" s="139" t="s">
        <v>257</v>
      </c>
      <c r="C115" s="23" t="s">
        <v>28</v>
      </c>
      <c r="D115" s="145"/>
      <c r="E115" s="145"/>
      <c r="F115" s="145"/>
      <c r="G115" s="145"/>
      <c r="H115" s="191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2" t="str">
        <f t="shared" ref="AQ115" si="86">IF(AQ113="","",AQ113/AQ114)</f>
        <v/>
      </c>
      <c r="AR115" s="26"/>
      <c r="AS115" s="43"/>
      <c r="AT115" s="139" t="s">
        <v>257</v>
      </c>
      <c r="AU115" s="40"/>
      <c r="AV115" s="142"/>
      <c r="AW115" s="40"/>
      <c r="AX115" s="145"/>
    </row>
    <row r="116" spans="1:50" x14ac:dyDescent="0.25">
      <c r="A116" s="143">
        <v>2640</v>
      </c>
      <c r="B116" s="38" t="s">
        <v>108</v>
      </c>
      <c r="C116" s="18" t="s">
        <v>24</v>
      </c>
      <c r="D116" s="149"/>
      <c r="E116" s="149"/>
      <c r="F116" s="149"/>
      <c r="G116" s="149"/>
      <c r="H116" s="193"/>
      <c r="I116" s="149"/>
      <c r="J116" s="149"/>
      <c r="K116" s="149"/>
      <c r="L116" s="149"/>
      <c r="M116" s="149"/>
      <c r="N116" s="149"/>
      <c r="O116" s="149"/>
      <c r="P116" s="149"/>
      <c r="Q116" s="149">
        <v>1216</v>
      </c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>
        <f>IF(SUM(D116:AP116)=0,"",SUM(D116:AP116))</f>
        <v>1216</v>
      </c>
      <c r="AR116" s="20"/>
      <c r="AS116" s="24"/>
      <c r="AT116" s="38" t="s">
        <v>108</v>
      </c>
      <c r="AU116" s="40"/>
      <c r="AV116" s="143"/>
      <c r="AW116" s="40"/>
      <c r="AX116" s="149"/>
    </row>
    <row r="117" spans="1:50" x14ac:dyDescent="0.25">
      <c r="A117" s="143">
        <v>15</v>
      </c>
      <c r="B117" s="138" t="s">
        <v>30</v>
      </c>
      <c r="C117" s="23" t="s">
        <v>26</v>
      </c>
      <c r="D117" s="149"/>
      <c r="E117" s="149"/>
      <c r="F117" s="149"/>
      <c r="G117" s="149"/>
      <c r="H117" s="193"/>
      <c r="I117" s="149"/>
      <c r="J117" s="149"/>
      <c r="K117" s="149"/>
      <c r="L117" s="149"/>
      <c r="M117" s="149"/>
      <c r="N117" s="149"/>
      <c r="O117" s="149"/>
      <c r="P117" s="149"/>
      <c r="Q117" s="149">
        <v>7</v>
      </c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>
        <f>IF(SUM(D117:AP117)=0,"",SUM(D117:AP117))</f>
        <v>7</v>
      </c>
      <c r="AR117" s="117">
        <f>IF(COUNTA(D117:AP117)=0,"",COUNTA(D117:AP117))</f>
        <v>1</v>
      </c>
      <c r="AS117" s="165" t="s">
        <v>366</v>
      </c>
      <c r="AT117" s="28" t="s">
        <v>30</v>
      </c>
      <c r="AU117" s="40"/>
      <c r="AV117" s="143"/>
      <c r="AW117" s="40"/>
      <c r="AX117" s="149"/>
    </row>
    <row r="118" spans="1:50" x14ac:dyDescent="0.25">
      <c r="A118" s="142">
        <f>A116/A117</f>
        <v>176</v>
      </c>
      <c r="B118" s="139" t="s">
        <v>109</v>
      </c>
      <c r="C118" s="23" t="s">
        <v>28</v>
      </c>
      <c r="D118" s="142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2">
        <f>+Q116/Q117</f>
        <v>173.71428571428572</v>
      </c>
      <c r="R118" s="142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2">
        <f t="shared" ref="AQ118" si="87">IF(AQ116="","",AQ116/AQ117)</f>
        <v>173.71428571428572</v>
      </c>
      <c r="AR118" s="26"/>
      <c r="AS118" s="165"/>
      <c r="AT118" s="139" t="s">
        <v>109</v>
      </c>
      <c r="AU118" s="40"/>
      <c r="AV118" s="142"/>
      <c r="AW118" s="40"/>
      <c r="AX118" s="145"/>
    </row>
    <row r="119" spans="1:50" x14ac:dyDescent="0.25">
      <c r="A119" s="143">
        <v>0</v>
      </c>
      <c r="B119" s="44" t="s">
        <v>110</v>
      </c>
      <c r="C119" s="18" t="s">
        <v>24</v>
      </c>
      <c r="D119" s="154"/>
      <c r="E119" s="154"/>
      <c r="F119" s="154"/>
      <c r="G119" s="154"/>
      <c r="H119" s="192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49" t="str">
        <f t="shared" ref="AQ119:AQ120" si="88">IF(SUM(D119:O119)=0,"",SUM(D119:O119))</f>
        <v/>
      </c>
      <c r="AR119" s="20"/>
      <c r="AS119" s="29"/>
      <c r="AT119" s="44" t="s">
        <v>110</v>
      </c>
      <c r="AU119" s="40"/>
      <c r="AV119" s="143"/>
      <c r="AW119" s="40"/>
      <c r="AX119" s="159"/>
    </row>
    <row r="120" spans="1:50" x14ac:dyDescent="0.25">
      <c r="A120" s="143"/>
      <c r="B120" s="136" t="s">
        <v>79</v>
      </c>
      <c r="C120" s="23" t="s">
        <v>26</v>
      </c>
      <c r="D120" s="154"/>
      <c r="E120" s="154"/>
      <c r="F120" s="154"/>
      <c r="G120" s="154"/>
      <c r="H120" s="19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49" t="str">
        <f t="shared" si="88"/>
        <v/>
      </c>
      <c r="AR120" s="117" t="str">
        <f t="shared" ref="AR120" si="89">IF(COUNTA(D120:O120)=0,"",COUNTA(D120:O120))</f>
        <v/>
      </c>
      <c r="AS120" s="165"/>
      <c r="AT120" s="32" t="s">
        <v>79</v>
      </c>
      <c r="AU120" s="40"/>
      <c r="AV120" s="143"/>
      <c r="AW120" s="40"/>
      <c r="AX120" s="154"/>
    </row>
    <row r="121" spans="1:50" x14ac:dyDescent="0.25">
      <c r="A121" s="142"/>
      <c r="B121" s="137" t="s">
        <v>111</v>
      </c>
      <c r="C121" s="23" t="s">
        <v>28</v>
      </c>
      <c r="D121" s="154"/>
      <c r="E121" s="154"/>
      <c r="F121" s="154"/>
      <c r="G121" s="154"/>
      <c r="H121" s="19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42" t="str">
        <f t="shared" ref="AQ121" si="90">IF(AQ119="","",AQ119/AQ120)</f>
        <v/>
      </c>
      <c r="AR121" s="26"/>
      <c r="AS121" s="29"/>
      <c r="AT121" s="137" t="s">
        <v>111</v>
      </c>
      <c r="AU121" s="40"/>
      <c r="AV121" s="142"/>
      <c r="AW121" s="40"/>
      <c r="AX121" s="145"/>
    </row>
    <row r="122" spans="1:50" x14ac:dyDescent="0.25">
      <c r="A122" s="144">
        <v>331455</v>
      </c>
      <c r="B122" s="45"/>
      <c r="C122" s="23" t="s">
        <v>24</v>
      </c>
      <c r="D122" s="144">
        <f t="shared" ref="D122:AO122" si="91">D11+D14+D17+D20+D23+D26+D29+D32+D35+D38+D41+D44+D47+D50+D53+D56+D59+D62+D65+D68+D71+D74+D77+D80+D83+D86+D89+D92+D95+D98+D101+D104+D107+D110+D113+D116+D119</f>
        <v>10542</v>
      </c>
      <c r="E122" s="144">
        <f t="shared" si="91"/>
        <v>12820</v>
      </c>
      <c r="F122" s="144">
        <f t="shared" si="91"/>
        <v>2814</v>
      </c>
      <c r="G122" s="144">
        <f t="shared" si="91"/>
        <v>7527</v>
      </c>
      <c r="H122" s="144">
        <f t="shared" si="91"/>
        <v>7309</v>
      </c>
      <c r="I122" s="144">
        <f t="shared" si="91"/>
        <v>9550</v>
      </c>
      <c r="J122" s="144">
        <f t="shared" si="91"/>
        <v>9454</v>
      </c>
      <c r="K122" s="144">
        <f t="shared" si="91"/>
        <v>7589</v>
      </c>
      <c r="L122" s="144">
        <f t="shared" si="91"/>
        <v>4468</v>
      </c>
      <c r="M122" s="144">
        <f t="shared" si="91"/>
        <v>2265</v>
      </c>
      <c r="N122" s="144">
        <f t="shared" si="91"/>
        <v>3205</v>
      </c>
      <c r="O122" s="144">
        <f t="shared" si="91"/>
        <v>881</v>
      </c>
      <c r="P122" s="144">
        <f t="shared" si="91"/>
        <v>1782</v>
      </c>
      <c r="Q122" s="144">
        <f t="shared" si="91"/>
        <v>16658</v>
      </c>
      <c r="R122" s="144">
        <f t="shared" si="91"/>
        <v>11276</v>
      </c>
      <c r="S122" s="144">
        <f t="shared" si="91"/>
        <v>4032</v>
      </c>
      <c r="T122" s="144">
        <f t="shared" si="91"/>
        <v>4293</v>
      </c>
      <c r="U122" s="144">
        <f t="shared" si="91"/>
        <v>10685</v>
      </c>
      <c r="V122" s="144">
        <f t="shared" si="91"/>
        <v>3944</v>
      </c>
      <c r="W122" s="144">
        <f t="shared" si="91"/>
        <v>5182</v>
      </c>
      <c r="X122" s="144">
        <f t="shared" si="91"/>
        <v>7458</v>
      </c>
      <c r="Y122" s="144">
        <f t="shared" si="91"/>
        <v>17700</v>
      </c>
      <c r="Z122" s="144">
        <f t="shared" si="91"/>
        <v>968</v>
      </c>
      <c r="AA122" s="144">
        <f t="shared" si="91"/>
        <v>8716</v>
      </c>
      <c r="AB122" s="144">
        <f t="shared" si="91"/>
        <v>7727</v>
      </c>
      <c r="AC122" s="144">
        <f t="shared" si="91"/>
        <v>5689</v>
      </c>
      <c r="AD122" s="144">
        <f t="shared" si="91"/>
        <v>1850</v>
      </c>
      <c r="AE122" s="144">
        <f t="shared" si="91"/>
        <v>8593</v>
      </c>
      <c r="AF122" s="144">
        <f t="shared" si="91"/>
        <v>8826</v>
      </c>
      <c r="AG122" s="144">
        <f t="shared" si="91"/>
        <v>3305</v>
      </c>
      <c r="AH122" s="144">
        <f t="shared" si="91"/>
        <v>2415</v>
      </c>
      <c r="AI122" s="144">
        <f t="shared" si="91"/>
        <v>2041</v>
      </c>
      <c r="AJ122" s="144">
        <f t="shared" si="91"/>
        <v>13017</v>
      </c>
      <c r="AK122" s="144">
        <f t="shared" si="91"/>
        <v>4412</v>
      </c>
      <c r="AL122" s="144">
        <f t="shared" si="91"/>
        <v>1910</v>
      </c>
      <c r="AM122" s="144">
        <f t="shared" si="91"/>
        <v>12312</v>
      </c>
      <c r="AN122" s="144">
        <f t="shared" si="91"/>
        <v>20222</v>
      </c>
      <c r="AO122" s="144">
        <f t="shared" si="91"/>
        <v>16062</v>
      </c>
      <c r="AP122" s="144">
        <f>AP11+AP14+AP17+AP20+AP23+AP26+AP29+AP32+AP35+AP38+AP41+AP44+AP47+AP50+AP53+AP56+AP59+AP62+AP65+AP68+AP71+AP74+AP77+AP80+AP83+AP86+AP89+AP92+AP95+AP98+AP101+AP104+AP107+AP110+AP113+AP116+AP119</f>
        <v>12254</v>
      </c>
      <c r="AQ122" s="144">
        <f>SUM(D122:AP122)</f>
        <v>291753</v>
      </c>
      <c r="AR122" s="150"/>
      <c r="AS122" s="46"/>
      <c r="AT122" s="45"/>
      <c r="AU122" s="46"/>
      <c r="AV122" s="144" t="e">
        <f>AV11+AV17+AV20+AV23+AV26+#REF!+AV29+AV32+AV35+AV41+AV44+AV47+AV53+AV56+AV59+AV62+AV65+#REF!+AV68+AV71+AV74+AV77+AV80+#REF!+AV83+AV86+#REF!+AV89+#REF!+AV92+AV95+AV98+AV101+AV104+AV107+#REF!+AV110+AV116+#REF!+AV119</f>
        <v>#REF!</v>
      </c>
      <c r="AW122" s="46"/>
      <c r="AX122" s="46"/>
    </row>
    <row r="123" spans="1:50" x14ac:dyDescent="0.25">
      <c r="A123" s="143">
        <v>1946</v>
      </c>
      <c r="B123" s="47"/>
      <c r="C123" s="48" t="s">
        <v>26</v>
      </c>
      <c r="D123" s="149">
        <f t="shared" ref="D123:AO123" si="92">D12+D15+D18+D21+D24+D27+D30+D33+D36+D39+D42+D45+D48+D51+D54+D57+D60+D63+D66+D69+D72+D75+D78+D81+D84+D87+D90+D93+D96+D99+D102+D105+D108+D111+D114+D117+D120</f>
        <v>60</v>
      </c>
      <c r="E123" s="149">
        <f t="shared" si="92"/>
        <v>72</v>
      </c>
      <c r="F123" s="149">
        <f t="shared" si="92"/>
        <v>15</v>
      </c>
      <c r="G123" s="149">
        <f t="shared" si="92"/>
        <v>44</v>
      </c>
      <c r="H123" s="149">
        <f t="shared" si="92"/>
        <v>48</v>
      </c>
      <c r="I123" s="149">
        <f t="shared" si="92"/>
        <v>54</v>
      </c>
      <c r="J123" s="149">
        <f t="shared" si="92"/>
        <v>54</v>
      </c>
      <c r="K123" s="149">
        <f t="shared" si="92"/>
        <v>44</v>
      </c>
      <c r="L123" s="149">
        <f t="shared" si="92"/>
        <v>28</v>
      </c>
      <c r="M123" s="149">
        <f t="shared" si="92"/>
        <v>12</v>
      </c>
      <c r="N123" s="149">
        <f t="shared" si="92"/>
        <v>18</v>
      </c>
      <c r="O123" s="149">
        <f t="shared" si="92"/>
        <v>8</v>
      </c>
      <c r="P123" s="149">
        <f t="shared" si="92"/>
        <v>11</v>
      </c>
      <c r="Q123" s="149">
        <f t="shared" si="92"/>
        <v>91</v>
      </c>
      <c r="R123" s="149">
        <f t="shared" si="92"/>
        <v>63</v>
      </c>
      <c r="S123" s="149">
        <f t="shared" si="92"/>
        <v>28</v>
      </c>
      <c r="T123" s="149">
        <f t="shared" si="92"/>
        <v>24</v>
      </c>
      <c r="U123" s="149">
        <f t="shared" si="92"/>
        <v>56</v>
      </c>
      <c r="V123" s="149">
        <f t="shared" si="92"/>
        <v>28</v>
      </c>
      <c r="W123" s="149">
        <f t="shared" si="92"/>
        <v>32</v>
      </c>
      <c r="X123" s="149">
        <f t="shared" si="92"/>
        <v>42</v>
      </c>
      <c r="Y123" s="149">
        <f t="shared" si="92"/>
        <v>104</v>
      </c>
      <c r="Z123" s="149">
        <f t="shared" si="92"/>
        <v>8</v>
      </c>
      <c r="AA123" s="149">
        <f t="shared" si="92"/>
        <v>46</v>
      </c>
      <c r="AB123" s="149">
        <f t="shared" si="92"/>
        <v>48</v>
      </c>
      <c r="AC123" s="149">
        <f t="shared" si="92"/>
        <v>32</v>
      </c>
      <c r="AD123" s="149">
        <f t="shared" si="92"/>
        <v>16</v>
      </c>
      <c r="AE123" s="149">
        <f t="shared" si="92"/>
        <v>50</v>
      </c>
      <c r="AF123" s="149">
        <f t="shared" si="92"/>
        <v>48</v>
      </c>
      <c r="AG123" s="149">
        <f t="shared" si="92"/>
        <v>24</v>
      </c>
      <c r="AH123" s="149">
        <f t="shared" si="92"/>
        <v>14</v>
      </c>
      <c r="AI123" s="149">
        <f t="shared" si="92"/>
        <v>11</v>
      </c>
      <c r="AJ123" s="149">
        <f t="shared" si="92"/>
        <v>70</v>
      </c>
      <c r="AK123" s="149">
        <f t="shared" si="92"/>
        <v>28</v>
      </c>
      <c r="AL123" s="149">
        <f t="shared" si="92"/>
        <v>12</v>
      </c>
      <c r="AM123" s="149">
        <f t="shared" si="92"/>
        <v>72</v>
      </c>
      <c r="AN123" s="149">
        <f t="shared" si="92"/>
        <v>108</v>
      </c>
      <c r="AO123" s="149">
        <f t="shared" si="92"/>
        <v>84</v>
      </c>
      <c r="AP123" s="149">
        <f>AP12+AP15+AP18+AP21+AP24+AP27+AP30+AP33+AP36+AP39+AP42+AP45+AP48+AP51+AP54+AP57+AP60+AP63+AP66+AP69+AP72+AP75+AP78+AP81+AP84+AP87+AP90+AP93+AP96+AP99+AP102+AP105+AP108+AP111+AP114+AP117+AP120</f>
        <v>72</v>
      </c>
      <c r="AQ123" s="143">
        <f>SUM(D123:AP123)</f>
        <v>1679</v>
      </c>
      <c r="AR123" s="54">
        <f>SUM(AR12:AR120)</f>
        <v>186</v>
      </c>
      <c r="AS123" s="46"/>
      <c r="AT123" s="47"/>
      <c r="AU123" s="46"/>
      <c r="AV123" s="143" t="e">
        <f>AV12+AV18+AV21+AV24+AV27+#REF!+AV30+AV33+AV36+AV42+AV45+AV48+AV54+AV57+AV60+AV63+AV66+#REF!+AV69+AV72+AV75+AV78+AV81+#REF!+AV84+AV87+#REF!+AV90+#REF!+AV93+AV96+AV99+AV102+AV105+AV108+#REF!+AV111+AV117+#REF!+AV120</f>
        <v>#REF!</v>
      </c>
      <c r="AW123" s="46"/>
      <c r="AX123" s="46"/>
    </row>
    <row r="124" spans="1:50" x14ac:dyDescent="0.25">
      <c r="A124" s="142">
        <f>A122/A123</f>
        <v>170.32631038026722</v>
      </c>
      <c r="B124" s="45"/>
      <c r="C124" s="23" t="s">
        <v>28</v>
      </c>
      <c r="D124" s="145">
        <f t="shared" ref="D124:AO124" si="93">IF(D123=0,"",(D122/D123))</f>
        <v>175.7</v>
      </c>
      <c r="E124" s="145">
        <f t="shared" si="93"/>
        <v>178.05555555555554</v>
      </c>
      <c r="F124" s="145">
        <f t="shared" si="93"/>
        <v>187.6</v>
      </c>
      <c r="G124" s="145">
        <f t="shared" si="93"/>
        <v>171.06818181818181</v>
      </c>
      <c r="H124" s="145">
        <f t="shared" si="93"/>
        <v>152.27083333333334</v>
      </c>
      <c r="I124" s="145">
        <f t="shared" si="93"/>
        <v>176.85185185185185</v>
      </c>
      <c r="J124" s="145">
        <f t="shared" si="93"/>
        <v>175.07407407407408</v>
      </c>
      <c r="K124" s="145">
        <f t="shared" si="93"/>
        <v>172.47727272727272</v>
      </c>
      <c r="L124" s="145">
        <f t="shared" si="93"/>
        <v>159.57142857142858</v>
      </c>
      <c r="M124" s="145">
        <f t="shared" si="93"/>
        <v>188.75</v>
      </c>
      <c r="N124" s="145">
        <f t="shared" si="93"/>
        <v>178.05555555555554</v>
      </c>
      <c r="O124" s="145">
        <f t="shared" si="93"/>
        <v>110.125</v>
      </c>
      <c r="P124" s="145">
        <f t="shared" si="93"/>
        <v>162</v>
      </c>
      <c r="Q124" s="145">
        <f t="shared" si="93"/>
        <v>183.05494505494505</v>
      </c>
      <c r="R124" s="145">
        <f t="shared" si="93"/>
        <v>178.98412698412699</v>
      </c>
      <c r="S124" s="145">
        <f t="shared" si="93"/>
        <v>144</v>
      </c>
      <c r="T124" s="145">
        <f t="shared" si="93"/>
        <v>178.875</v>
      </c>
      <c r="U124" s="145">
        <f t="shared" si="93"/>
        <v>190.80357142857142</v>
      </c>
      <c r="V124" s="145">
        <f t="shared" si="93"/>
        <v>140.85714285714286</v>
      </c>
      <c r="W124" s="145">
        <f t="shared" si="93"/>
        <v>161.9375</v>
      </c>
      <c r="X124" s="145">
        <f t="shared" si="93"/>
        <v>177.57142857142858</v>
      </c>
      <c r="Y124" s="145">
        <f t="shared" si="93"/>
        <v>170.19230769230768</v>
      </c>
      <c r="Z124" s="145">
        <f t="shared" si="93"/>
        <v>121</v>
      </c>
      <c r="AA124" s="145">
        <f t="shared" si="93"/>
        <v>189.47826086956522</v>
      </c>
      <c r="AB124" s="145">
        <f t="shared" si="93"/>
        <v>160.97916666666666</v>
      </c>
      <c r="AC124" s="145">
        <f t="shared" si="93"/>
        <v>177.78125</v>
      </c>
      <c r="AD124" s="145">
        <f t="shared" si="93"/>
        <v>115.625</v>
      </c>
      <c r="AE124" s="145">
        <f t="shared" si="93"/>
        <v>171.86</v>
      </c>
      <c r="AF124" s="145">
        <f t="shared" si="93"/>
        <v>183.875</v>
      </c>
      <c r="AG124" s="145">
        <f t="shared" si="93"/>
        <v>137.70833333333334</v>
      </c>
      <c r="AH124" s="145">
        <f t="shared" si="93"/>
        <v>172.5</v>
      </c>
      <c r="AI124" s="145">
        <f t="shared" si="93"/>
        <v>185.54545454545453</v>
      </c>
      <c r="AJ124" s="145">
        <f t="shared" si="93"/>
        <v>185.95714285714286</v>
      </c>
      <c r="AK124" s="145">
        <f t="shared" si="93"/>
        <v>157.57142857142858</v>
      </c>
      <c r="AL124" s="145">
        <f t="shared" si="93"/>
        <v>159.16666666666666</v>
      </c>
      <c r="AM124" s="145">
        <f t="shared" si="93"/>
        <v>171</v>
      </c>
      <c r="AN124" s="145">
        <f t="shared" si="93"/>
        <v>187.24074074074073</v>
      </c>
      <c r="AO124" s="145">
        <f t="shared" si="93"/>
        <v>191.21428571428572</v>
      </c>
      <c r="AP124" s="145">
        <f t="shared" ref="AP124" si="94">IF(AP123=0,"",(AP122/AP123))</f>
        <v>170.19444444444446</v>
      </c>
      <c r="AQ124" s="49">
        <f>AQ122/AQ123</f>
        <v>173.76593210244192</v>
      </c>
      <c r="AR124" s="50"/>
      <c r="AS124" s="51"/>
      <c r="AT124" s="45"/>
      <c r="AU124" s="51"/>
      <c r="AV124" s="145" t="e">
        <f>IF(AV123=0,"",(AV122/AV123))</f>
        <v>#REF!</v>
      </c>
      <c r="AW124" s="51"/>
      <c r="AX124" s="51"/>
    </row>
    <row r="125" spans="1:50" x14ac:dyDescent="0.2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R125" s="52"/>
      <c r="AS125" s="212" t="s">
        <v>220</v>
      </c>
      <c r="AT125" s="160">
        <f>COUNTA(AT10:AT121)/3</f>
        <v>37</v>
      </c>
    </row>
    <row r="126" spans="1:50" x14ac:dyDescent="0.25">
      <c r="A126" s="53"/>
      <c r="B126" s="33" t="s">
        <v>112</v>
      </c>
      <c r="D126" s="64">
        <f>COUNTA(D11:D121)/3</f>
        <v>4</v>
      </c>
      <c r="E126" s="64">
        <f>COUNTA(E11:E121)/3</f>
        <v>9</v>
      </c>
      <c r="F126" s="64">
        <f>COUNTA(F11:F121)/3</f>
        <v>1</v>
      </c>
      <c r="G126" s="64">
        <f>COUNTA(G11:G121)/3</f>
        <v>4</v>
      </c>
      <c r="H126" s="64">
        <f>COUNTA(H11:H121)/3</f>
        <v>6</v>
      </c>
      <c r="I126" s="64">
        <f>COUNTA(I11:I121)/3</f>
        <v>6</v>
      </c>
      <c r="J126" s="64">
        <f>COUNTA(J11:J121)/3</f>
        <v>5</v>
      </c>
      <c r="K126" s="64">
        <f>COUNTA(K11:K121)/3</f>
        <v>5</v>
      </c>
      <c r="L126" s="64">
        <f>COUNTA(L11:L121)/3</f>
        <v>4</v>
      </c>
      <c r="M126" s="64">
        <f>COUNTA(M11:M121)/3</f>
        <v>2</v>
      </c>
      <c r="N126" s="64">
        <f>COUNTA(N11:N121)/3</f>
        <v>1</v>
      </c>
      <c r="O126" s="64">
        <f>COUNTA(O11:O121)/3</f>
        <v>1</v>
      </c>
      <c r="P126" s="64">
        <f>COUNTA(P11:P121)/3</f>
        <v>1</v>
      </c>
      <c r="Q126" s="64">
        <f>COUNTA(Q11:Q121)/3</f>
        <v>7</v>
      </c>
      <c r="R126" s="64">
        <f>COUNTA(R11:R121)/3</f>
        <v>10</v>
      </c>
      <c r="S126" s="64">
        <f>COUNTA(S11:S121)/3</f>
        <v>4</v>
      </c>
      <c r="T126" s="64">
        <f>COUNTA(T11:T121)/3</f>
        <v>2</v>
      </c>
      <c r="U126" s="64">
        <f>COUNTA(U11:U121)/3</f>
        <v>4</v>
      </c>
      <c r="V126" s="64">
        <f>COUNTA(V11:V121)/3</f>
        <v>2</v>
      </c>
      <c r="W126" s="64">
        <f>COUNTA(W11:W121)/3</f>
        <v>4</v>
      </c>
      <c r="X126" s="64">
        <f>COUNTA(X11:X121)/3</f>
        <v>7</v>
      </c>
      <c r="Y126" s="64">
        <f>COUNTA(Y11:Y121)/3</f>
        <v>13</v>
      </c>
      <c r="Z126" s="64">
        <f>COUNTA(Z11:Z121)/3</f>
        <v>1</v>
      </c>
      <c r="AA126" s="64">
        <f>COUNTA(AA11:AA121)/3</f>
        <v>3</v>
      </c>
      <c r="AB126" s="64">
        <f>COUNTA(AB11:AB121)/3</f>
        <v>6</v>
      </c>
      <c r="AC126" s="64">
        <f>COUNTA(AC11:AC121)/3</f>
        <v>4</v>
      </c>
      <c r="AD126" s="64">
        <f>COUNTA(AD11:AD121)/3</f>
        <v>2</v>
      </c>
      <c r="AE126" s="64">
        <f>COUNTA(AE11:AE121)/3</f>
        <v>4</v>
      </c>
      <c r="AF126" s="64">
        <f>COUNTA(AF11:AF121)/3</f>
        <v>6</v>
      </c>
      <c r="AG126" s="64">
        <f>COUNTA(AG11:AG121)/3</f>
        <v>3</v>
      </c>
      <c r="AH126" s="64">
        <f>COUNTA(AH11:AH121)/3</f>
        <v>1</v>
      </c>
      <c r="AI126" s="64">
        <f>COUNTA(AI11:AI121)/3</f>
        <v>1</v>
      </c>
      <c r="AJ126" s="64">
        <f>COUNTA(AJ11:AJ121)/3</f>
        <v>11</v>
      </c>
      <c r="AK126" s="64">
        <f>COUNTA(AK11:AK121)/3</f>
        <v>4</v>
      </c>
      <c r="AL126" s="64">
        <f>COUNTA(AL11:AL121)/3</f>
        <v>2</v>
      </c>
      <c r="AM126" s="64">
        <f>COUNTA(AM11:AM121)/3</f>
        <v>12</v>
      </c>
      <c r="AN126" s="64">
        <f>COUNTA(AN11:AN121)/3</f>
        <v>6</v>
      </c>
      <c r="AO126" s="64">
        <f>COUNTA(AO11:AO121)/3</f>
        <v>6</v>
      </c>
      <c r="AP126" s="64">
        <f t="shared" ref="AP126" si="95">COUNTA(AP11:AP121)/3</f>
        <v>12</v>
      </c>
      <c r="AQ126" s="161">
        <f>SUM(D126:AP126)</f>
        <v>186</v>
      </c>
      <c r="AR126" s="8"/>
      <c r="AT126" s="55"/>
    </row>
    <row r="127" spans="1:50" x14ac:dyDescent="0.25">
      <c r="J127" s="237"/>
      <c r="K127" s="237"/>
      <c r="L127" s="237"/>
      <c r="M127" s="237"/>
      <c r="N127" s="237"/>
      <c r="O127" s="237"/>
      <c r="P127" s="237"/>
    </row>
    <row r="128" spans="1:50" x14ac:dyDescent="0.25">
      <c r="J128" s="237"/>
      <c r="K128" s="237"/>
      <c r="L128" s="237"/>
      <c r="M128" s="237"/>
      <c r="N128" s="237"/>
      <c r="O128" s="237"/>
      <c r="P128" s="237"/>
    </row>
    <row r="129" spans="10:16" x14ac:dyDescent="0.25">
      <c r="J129" s="238"/>
      <c r="K129" s="238"/>
      <c r="L129" s="238"/>
      <c r="M129" s="238"/>
      <c r="N129" s="238"/>
      <c r="O129" s="238"/>
      <c r="P129" s="238"/>
    </row>
  </sheetData>
  <mergeCells count="1">
    <mergeCell ref="AQ5:AR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3"/>
  <sheetViews>
    <sheetView topLeftCell="A166" workbookViewId="0">
      <selection activeCell="D177" sqref="D17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260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264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264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264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265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270</v>
      </c>
      <c r="E11" s="65"/>
      <c r="F11" s="214" t="s">
        <v>276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303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270</v>
      </c>
      <c r="E12" s="65"/>
      <c r="F12" s="216" t="s">
        <v>276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303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270</v>
      </c>
      <c r="E13" s="65"/>
      <c r="F13" s="216" t="s">
        <v>276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303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270</v>
      </c>
      <c r="E14" s="65"/>
      <c r="F14" s="216" t="s">
        <v>276</v>
      </c>
      <c r="G14" s="65" t="s">
        <v>140</v>
      </c>
      <c r="H14" s="188" t="s">
        <v>127</v>
      </c>
      <c r="I14" s="214" t="s">
        <v>269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270</v>
      </c>
      <c r="E15" s="65"/>
      <c r="F15" s="216" t="s">
        <v>276</v>
      </c>
      <c r="G15" s="65" t="s">
        <v>140</v>
      </c>
      <c r="H15" s="188" t="s">
        <v>266</v>
      </c>
      <c r="I15" s="214" t="s">
        <v>269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270</v>
      </c>
      <c r="E16" s="65"/>
      <c r="F16" s="216" t="s">
        <v>276</v>
      </c>
      <c r="G16" s="65" t="s">
        <v>140</v>
      </c>
      <c r="H16" s="73" t="s">
        <v>125</v>
      </c>
      <c r="I16" s="214" t="s">
        <v>268</v>
      </c>
      <c r="J16" s="66">
        <v>1395</v>
      </c>
      <c r="K16" s="64">
        <v>8</v>
      </c>
      <c r="L16" s="67">
        <f t="shared" si="0"/>
        <v>174.375</v>
      </c>
      <c r="M16" s="214" t="s">
        <v>271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270</v>
      </c>
      <c r="E17" s="65"/>
      <c r="F17" s="216" t="s">
        <v>276</v>
      </c>
      <c r="G17" s="65" t="s">
        <v>140</v>
      </c>
      <c r="H17" s="73" t="s">
        <v>131</v>
      </c>
      <c r="I17" s="214" t="s">
        <v>268</v>
      </c>
      <c r="J17" s="66">
        <v>1422</v>
      </c>
      <c r="K17" s="64">
        <v>8</v>
      </c>
      <c r="L17" s="67">
        <f t="shared" si="0"/>
        <v>177.75</v>
      </c>
      <c r="M17" s="214" t="s">
        <v>271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270</v>
      </c>
      <c r="E18" s="65"/>
      <c r="F18" s="216" t="s">
        <v>276</v>
      </c>
      <c r="G18" s="65" t="s">
        <v>140</v>
      </c>
      <c r="H18" s="188" t="s">
        <v>267</v>
      </c>
      <c r="I18" s="214" t="s">
        <v>268</v>
      </c>
      <c r="J18" s="66">
        <v>1478</v>
      </c>
      <c r="K18" s="64">
        <v>8</v>
      </c>
      <c r="L18" s="67">
        <f t="shared" si="0"/>
        <v>184.75</v>
      </c>
      <c r="M18" s="214" t="s">
        <v>271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270</v>
      </c>
      <c r="E19" s="65"/>
      <c r="F19" s="216" t="s">
        <v>276</v>
      </c>
      <c r="G19" s="65" t="s">
        <v>140</v>
      </c>
      <c r="H19" s="188" t="s">
        <v>132</v>
      </c>
      <c r="I19" s="214" t="s">
        <v>273</v>
      </c>
      <c r="J19" s="66">
        <v>1215</v>
      </c>
      <c r="K19" s="64">
        <v>8</v>
      </c>
      <c r="L19" s="67">
        <f t="shared" si="0"/>
        <v>151.875</v>
      </c>
      <c r="M19" s="214" t="s">
        <v>272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278</v>
      </c>
      <c r="E20" s="65"/>
      <c r="F20" s="217" t="s">
        <v>277</v>
      </c>
      <c r="G20" s="65" t="s">
        <v>279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280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286</v>
      </c>
      <c r="E21" s="65"/>
      <c r="F21" s="218" t="s">
        <v>22</v>
      </c>
      <c r="G21" s="65" t="s">
        <v>282</v>
      </c>
      <c r="H21" s="188" t="s">
        <v>283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286</v>
      </c>
      <c r="E22" s="65"/>
      <c r="F22" s="218" t="s">
        <v>22</v>
      </c>
      <c r="G22" s="65" t="s">
        <v>282</v>
      </c>
      <c r="H22" s="188" t="s">
        <v>267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286</v>
      </c>
      <c r="E23" s="65"/>
      <c r="F23" s="218" t="s">
        <v>22</v>
      </c>
      <c r="G23" s="65" t="s">
        <v>282</v>
      </c>
      <c r="H23" s="188" t="s">
        <v>234</v>
      </c>
      <c r="I23" s="218" t="s">
        <v>269</v>
      </c>
      <c r="J23" s="66">
        <v>1141</v>
      </c>
      <c r="K23" s="64">
        <v>8</v>
      </c>
      <c r="L23" s="67">
        <f t="shared" si="0"/>
        <v>142.625</v>
      </c>
      <c r="M23" s="218" t="s">
        <v>271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286</v>
      </c>
      <c r="E24" s="65"/>
      <c r="F24" s="218" t="s">
        <v>22</v>
      </c>
      <c r="G24" s="65" t="s">
        <v>282</v>
      </c>
      <c r="H24" s="188" t="s">
        <v>285</v>
      </c>
      <c r="I24" s="218" t="s">
        <v>269</v>
      </c>
      <c r="J24" s="66">
        <v>1244</v>
      </c>
      <c r="K24" s="64">
        <v>8</v>
      </c>
      <c r="L24" s="67">
        <f t="shared" si="0"/>
        <v>155.5</v>
      </c>
      <c r="M24" s="218" t="s">
        <v>271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286</v>
      </c>
      <c r="E25" s="65"/>
      <c r="F25" s="218" t="s">
        <v>22</v>
      </c>
      <c r="G25" s="65" t="s">
        <v>282</v>
      </c>
      <c r="H25" s="188" t="s">
        <v>284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303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286</v>
      </c>
      <c r="E26" s="65"/>
      <c r="F26" s="218" t="s">
        <v>22</v>
      </c>
      <c r="G26" s="65" t="s">
        <v>282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303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288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288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288</v>
      </c>
      <c r="E29" s="65"/>
      <c r="F29" s="218" t="s">
        <v>22</v>
      </c>
      <c r="G29" s="65" t="s">
        <v>140</v>
      </c>
      <c r="H29" s="188" t="s">
        <v>133</v>
      </c>
      <c r="I29" s="218" t="s">
        <v>269</v>
      </c>
      <c r="J29" s="66">
        <v>1551</v>
      </c>
      <c r="K29" s="64">
        <v>9</v>
      </c>
      <c r="L29" s="67">
        <f t="shared" si="0"/>
        <v>172.33333333333334</v>
      </c>
      <c r="M29" s="218" t="s">
        <v>287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288</v>
      </c>
      <c r="E30" s="65"/>
      <c r="F30" s="218" t="s">
        <v>22</v>
      </c>
      <c r="G30" s="65" t="s">
        <v>140</v>
      </c>
      <c r="H30" s="188" t="s">
        <v>137</v>
      </c>
      <c r="I30" s="218" t="s">
        <v>269</v>
      </c>
      <c r="J30" s="66">
        <v>1624</v>
      </c>
      <c r="K30" s="64">
        <v>9</v>
      </c>
      <c r="L30" s="67">
        <f t="shared" si="0"/>
        <v>180.44444444444446</v>
      </c>
      <c r="M30" s="218" t="s">
        <v>287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288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288</v>
      </c>
      <c r="E32" s="65"/>
      <c r="F32" s="218" t="s">
        <v>22</v>
      </c>
      <c r="G32" s="65" t="s">
        <v>140</v>
      </c>
      <c r="H32" s="188" t="s">
        <v>266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300</v>
      </c>
      <c r="E33" s="65"/>
      <c r="F33" s="219" t="s">
        <v>22</v>
      </c>
      <c r="G33" s="65" t="s">
        <v>301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304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300</v>
      </c>
      <c r="E34" s="65"/>
      <c r="F34" s="219" t="s">
        <v>22</v>
      </c>
      <c r="G34" s="65" t="s">
        <v>301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304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300</v>
      </c>
      <c r="E35" s="65"/>
      <c r="F35" s="219" t="s">
        <v>22</v>
      </c>
      <c r="G35" s="65" t="s">
        <v>301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303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300</v>
      </c>
      <c r="E36" s="65"/>
      <c r="F36" s="219" t="s">
        <v>22</v>
      </c>
      <c r="G36" s="65" t="s">
        <v>301</v>
      </c>
      <c r="H36" s="73" t="s">
        <v>302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303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311</v>
      </c>
      <c r="E37" s="65"/>
      <c r="F37" s="221" t="s">
        <v>310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309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311</v>
      </c>
      <c r="E38" s="65"/>
      <c r="F38" s="221" t="s">
        <v>310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309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311</v>
      </c>
      <c r="E39" s="65"/>
      <c r="F39" s="221" t="s">
        <v>310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307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311</v>
      </c>
      <c r="E40" s="65"/>
      <c r="F40" s="221" t="s">
        <v>310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308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311</v>
      </c>
      <c r="E41" s="65"/>
      <c r="F41" s="221" t="s">
        <v>310</v>
      </c>
      <c r="G41" s="65" t="s">
        <v>124</v>
      </c>
      <c r="H41" s="73" t="s">
        <v>302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312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314</v>
      </c>
      <c r="E42" s="65"/>
      <c r="F42" s="222" t="s">
        <v>313</v>
      </c>
      <c r="G42" s="65" t="s">
        <v>229</v>
      </c>
      <c r="H42" s="73" t="s">
        <v>302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287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314</v>
      </c>
      <c r="E43" s="65"/>
      <c r="F43" s="222" t="s">
        <v>313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287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314</v>
      </c>
      <c r="E44" s="65"/>
      <c r="F44" s="222" t="s">
        <v>313</v>
      </c>
      <c r="G44" s="65" t="s">
        <v>229</v>
      </c>
      <c r="H44" s="188" t="s">
        <v>266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287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314</v>
      </c>
      <c r="E45" s="65"/>
      <c r="F45" s="222" t="s">
        <v>313</v>
      </c>
      <c r="G45" s="65" t="s">
        <v>229</v>
      </c>
      <c r="H45" s="73" t="s">
        <v>315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287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314</v>
      </c>
      <c r="E46" s="65"/>
      <c r="F46" s="222" t="s">
        <v>313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287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322</v>
      </c>
      <c r="E47" s="65"/>
      <c r="F47" s="222" t="s">
        <v>313</v>
      </c>
      <c r="G47" s="65" t="s">
        <v>301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303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322</v>
      </c>
      <c r="E48" s="65"/>
      <c r="F48" s="222" t="s">
        <v>313</v>
      </c>
      <c r="G48" s="65" t="s">
        <v>301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303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322</v>
      </c>
      <c r="E49" s="65"/>
      <c r="F49" s="222" t="s">
        <v>313</v>
      </c>
      <c r="G49" s="65" t="s">
        <v>301</v>
      </c>
      <c r="H49" s="73" t="s">
        <v>321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303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322</v>
      </c>
      <c r="E50" s="65"/>
      <c r="F50" s="222" t="s">
        <v>313</v>
      </c>
      <c r="G50" s="65" t="s">
        <v>301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303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339</v>
      </c>
      <c r="E51" s="65"/>
      <c r="F51" s="228" t="s">
        <v>313</v>
      </c>
      <c r="G51" s="65" t="s">
        <v>282</v>
      </c>
      <c r="H51" s="188" t="s">
        <v>267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340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339</v>
      </c>
      <c r="E52" s="65"/>
      <c r="F52" s="228" t="s">
        <v>313</v>
      </c>
      <c r="G52" s="65" t="s">
        <v>282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340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277</v>
      </c>
      <c r="G53" s="65" t="s">
        <v>327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328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338</v>
      </c>
      <c r="E54" s="65"/>
      <c r="F54" s="227" t="s">
        <v>335</v>
      </c>
      <c r="G54" s="65" t="s">
        <v>140</v>
      </c>
      <c r="H54" s="73" t="s">
        <v>336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337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343</v>
      </c>
      <c r="E55" s="65"/>
      <c r="F55" s="229" t="s">
        <v>344</v>
      </c>
      <c r="G55" s="65" t="s">
        <v>140</v>
      </c>
      <c r="H55" s="73" t="s">
        <v>315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345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349</v>
      </c>
      <c r="E56" s="65"/>
      <c r="F56" s="230" t="s">
        <v>344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370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349</v>
      </c>
      <c r="E57" s="65"/>
      <c r="F57" s="230" t="s">
        <v>344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370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349</v>
      </c>
      <c r="E58" s="65"/>
      <c r="F58" s="230" t="s">
        <v>344</v>
      </c>
      <c r="G58" s="65" t="s">
        <v>124</v>
      </c>
      <c r="H58" s="188" t="s">
        <v>130</v>
      </c>
      <c r="I58" s="230" t="s">
        <v>269</v>
      </c>
      <c r="J58" s="66">
        <v>2488</v>
      </c>
      <c r="K58" s="64">
        <v>14</v>
      </c>
      <c r="L58" s="67">
        <f t="shared" si="0"/>
        <v>177.71428571428572</v>
      </c>
      <c r="M58" s="233" t="s">
        <v>369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349</v>
      </c>
      <c r="E59" s="65"/>
      <c r="F59" s="230" t="s">
        <v>344</v>
      </c>
      <c r="G59" s="65" t="s">
        <v>124</v>
      </c>
      <c r="H59" s="73" t="s">
        <v>315</v>
      </c>
      <c r="I59" s="230" t="s">
        <v>269</v>
      </c>
      <c r="J59" s="66">
        <v>2263</v>
      </c>
      <c r="K59" s="64">
        <v>14</v>
      </c>
      <c r="L59" s="67">
        <f t="shared" si="0"/>
        <v>161.64285714285714</v>
      </c>
      <c r="M59" s="233" t="s">
        <v>369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349</v>
      </c>
      <c r="E60" s="65"/>
      <c r="F60" s="230" t="s">
        <v>344</v>
      </c>
      <c r="G60" s="65" t="s">
        <v>124</v>
      </c>
      <c r="H60" s="188" t="s">
        <v>127</v>
      </c>
      <c r="I60" s="230" t="s">
        <v>268</v>
      </c>
      <c r="J60" s="66">
        <v>2986</v>
      </c>
      <c r="K60" s="64">
        <v>14</v>
      </c>
      <c r="L60" s="62">
        <f t="shared" si="0"/>
        <v>213.28571428571428</v>
      </c>
      <c r="M60" s="230" t="s">
        <v>368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349</v>
      </c>
      <c r="E61" s="65"/>
      <c r="F61" s="230" t="s">
        <v>344</v>
      </c>
      <c r="G61" s="65" t="s">
        <v>124</v>
      </c>
      <c r="H61" s="188" t="s">
        <v>137</v>
      </c>
      <c r="I61" s="230" t="s">
        <v>268</v>
      </c>
      <c r="J61" s="66">
        <v>2468</v>
      </c>
      <c r="K61" s="64">
        <v>14</v>
      </c>
      <c r="L61" s="67">
        <f t="shared" si="0"/>
        <v>176.28571428571428</v>
      </c>
      <c r="M61" s="233" t="s">
        <v>368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353</v>
      </c>
      <c r="E62" s="65"/>
      <c r="F62" s="231" t="s">
        <v>354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271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353</v>
      </c>
      <c r="E63" s="65"/>
      <c r="F63" s="231" t="s">
        <v>354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271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353</v>
      </c>
      <c r="E64" s="65"/>
      <c r="F64" s="231" t="s">
        <v>354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271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353</v>
      </c>
      <c r="E65" s="65"/>
      <c r="F65" s="231" t="s">
        <v>354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271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353</v>
      </c>
      <c r="E66" s="65"/>
      <c r="F66" s="231" t="s">
        <v>354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271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353</v>
      </c>
      <c r="E67" s="65"/>
      <c r="F67" s="231" t="s">
        <v>354</v>
      </c>
      <c r="G67" s="65" t="s">
        <v>124</v>
      </c>
      <c r="H67" s="188" t="s">
        <v>146</v>
      </c>
      <c r="I67" s="231" t="s">
        <v>269</v>
      </c>
      <c r="J67" s="66">
        <v>976</v>
      </c>
      <c r="K67" s="64">
        <v>5</v>
      </c>
      <c r="L67" s="215">
        <f t="shared" si="0"/>
        <v>195.2</v>
      </c>
      <c r="M67" s="245" t="s">
        <v>358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353</v>
      </c>
      <c r="E68" s="65"/>
      <c r="F68" s="231" t="s">
        <v>354</v>
      </c>
      <c r="G68" s="65" t="s">
        <v>124</v>
      </c>
      <c r="H68" s="188" t="s">
        <v>127</v>
      </c>
      <c r="I68" s="231" t="s">
        <v>269</v>
      </c>
      <c r="J68" s="66">
        <v>1337</v>
      </c>
      <c r="K68" s="64">
        <v>7</v>
      </c>
      <c r="L68" s="215">
        <f t="shared" si="0"/>
        <v>191</v>
      </c>
      <c r="M68" s="245" t="s">
        <v>358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353</v>
      </c>
      <c r="E69" s="65"/>
      <c r="F69" s="231" t="s">
        <v>354</v>
      </c>
      <c r="G69" s="65" t="s">
        <v>124</v>
      </c>
      <c r="H69" s="188" t="s">
        <v>267</v>
      </c>
      <c r="I69" s="231" t="s">
        <v>269</v>
      </c>
      <c r="J69" s="66">
        <v>1262</v>
      </c>
      <c r="K69" s="64">
        <v>7</v>
      </c>
      <c r="L69" s="67">
        <f t="shared" si="0"/>
        <v>180.28571428571428</v>
      </c>
      <c r="M69" s="245" t="s">
        <v>358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353</v>
      </c>
      <c r="E70" s="65"/>
      <c r="F70" s="231" t="s">
        <v>354</v>
      </c>
      <c r="G70" s="65" t="s">
        <v>124</v>
      </c>
      <c r="H70" s="188" t="s">
        <v>352</v>
      </c>
      <c r="I70" s="231" t="s">
        <v>269</v>
      </c>
      <c r="J70" s="66">
        <v>658</v>
      </c>
      <c r="K70" s="64">
        <v>4</v>
      </c>
      <c r="L70" s="67">
        <f t="shared" si="0"/>
        <v>164.5</v>
      </c>
      <c r="M70" s="245" t="s">
        <v>358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353</v>
      </c>
      <c r="E71" s="65"/>
      <c r="F71" s="231" t="s">
        <v>354</v>
      </c>
      <c r="G71" s="65" t="s">
        <v>124</v>
      </c>
      <c r="H71" s="188" t="s">
        <v>136</v>
      </c>
      <c r="I71" s="231" t="s">
        <v>269</v>
      </c>
      <c r="J71" s="66">
        <v>781</v>
      </c>
      <c r="K71" s="64">
        <v>5</v>
      </c>
      <c r="L71" s="67">
        <f t="shared" si="0"/>
        <v>156.19999999999999</v>
      </c>
      <c r="M71" s="245" t="s">
        <v>358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353</v>
      </c>
      <c r="E72" s="65"/>
      <c r="F72" s="231" t="s">
        <v>354</v>
      </c>
      <c r="G72" s="65" t="s">
        <v>124</v>
      </c>
      <c r="H72" s="188" t="s">
        <v>147</v>
      </c>
      <c r="I72" s="231" t="s">
        <v>269</v>
      </c>
      <c r="J72" s="66">
        <v>1216</v>
      </c>
      <c r="K72" s="64">
        <v>7</v>
      </c>
      <c r="L72" s="67">
        <f t="shared" si="0"/>
        <v>173.71428571428572</v>
      </c>
      <c r="M72" s="245" t="s">
        <v>358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355</v>
      </c>
      <c r="E73" s="65"/>
      <c r="F73" s="231" t="s">
        <v>313</v>
      </c>
      <c r="G73" s="65" t="s">
        <v>140</v>
      </c>
      <c r="H73" s="188" t="s">
        <v>356</v>
      </c>
      <c r="I73" s="231" t="s">
        <v>268</v>
      </c>
      <c r="J73" s="66">
        <v>819</v>
      </c>
      <c r="K73" s="64">
        <v>7</v>
      </c>
      <c r="L73" s="67">
        <f t="shared" si="0"/>
        <v>117</v>
      </c>
      <c r="M73" s="231" t="s">
        <v>359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355</v>
      </c>
      <c r="E74" s="65"/>
      <c r="F74" s="231" t="s">
        <v>313</v>
      </c>
      <c r="G74" s="65" t="s">
        <v>140</v>
      </c>
      <c r="H74" s="73" t="s">
        <v>357</v>
      </c>
      <c r="I74" s="231" t="s">
        <v>268</v>
      </c>
      <c r="J74" s="66">
        <v>1043</v>
      </c>
      <c r="K74" s="64">
        <v>7</v>
      </c>
      <c r="L74" s="67">
        <f t="shared" si="0"/>
        <v>149</v>
      </c>
      <c r="M74" s="231" t="s">
        <v>359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355</v>
      </c>
      <c r="E75" s="65"/>
      <c r="F75" s="231" t="s">
        <v>313</v>
      </c>
      <c r="G75" s="65" t="s">
        <v>140</v>
      </c>
      <c r="H75" s="188" t="s">
        <v>285</v>
      </c>
      <c r="I75" s="231" t="s">
        <v>268</v>
      </c>
      <c r="J75" s="66">
        <v>1148</v>
      </c>
      <c r="K75" s="64">
        <v>7</v>
      </c>
      <c r="L75" s="67">
        <f t="shared" si="0"/>
        <v>164</v>
      </c>
      <c r="M75" s="231" t="s">
        <v>359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355</v>
      </c>
      <c r="E76" s="65"/>
      <c r="F76" s="231" t="s">
        <v>313</v>
      </c>
      <c r="G76" s="65" t="s">
        <v>140</v>
      </c>
      <c r="H76" s="188" t="s">
        <v>234</v>
      </c>
      <c r="I76" s="231" t="s">
        <v>268</v>
      </c>
      <c r="J76" s="66">
        <v>1022</v>
      </c>
      <c r="K76" s="64">
        <v>7</v>
      </c>
      <c r="L76" s="67">
        <f t="shared" si="0"/>
        <v>146</v>
      </c>
      <c r="M76" s="231" t="s">
        <v>359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374</v>
      </c>
      <c r="E77" s="65"/>
      <c r="F77" s="236" t="s">
        <v>22</v>
      </c>
      <c r="G77" s="65" t="s">
        <v>373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359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374</v>
      </c>
      <c r="E78" s="65"/>
      <c r="F78" s="236" t="s">
        <v>22</v>
      </c>
      <c r="G78" s="65" t="s">
        <v>373</v>
      </c>
      <c r="H78" s="73" t="s">
        <v>302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359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375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376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375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376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375</v>
      </c>
      <c r="E81" s="65"/>
      <c r="F81" s="236" t="s">
        <v>22</v>
      </c>
      <c r="G81" s="65" t="s">
        <v>124</v>
      </c>
      <c r="H81" s="188" t="s">
        <v>133</v>
      </c>
      <c r="I81" s="236" t="s">
        <v>269</v>
      </c>
      <c r="J81" s="66">
        <v>2626</v>
      </c>
      <c r="K81" s="64">
        <v>14</v>
      </c>
      <c r="L81" s="67">
        <f t="shared" si="0"/>
        <v>187.57142857142858</v>
      </c>
      <c r="M81" s="245" t="s">
        <v>358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375</v>
      </c>
      <c r="E82" s="65"/>
      <c r="F82" s="236" t="s">
        <v>22</v>
      </c>
      <c r="G82" s="65" t="s">
        <v>124</v>
      </c>
      <c r="H82" s="188" t="s">
        <v>137</v>
      </c>
      <c r="I82" s="236" t="s">
        <v>269</v>
      </c>
      <c r="J82" s="66">
        <v>2608</v>
      </c>
      <c r="K82" s="64">
        <v>14</v>
      </c>
      <c r="L82" s="67">
        <f t="shared" si="0"/>
        <v>186.28571428571428</v>
      </c>
      <c r="M82" s="245" t="s">
        <v>358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377</v>
      </c>
      <c r="E83" s="65"/>
      <c r="F83" s="236" t="s">
        <v>22</v>
      </c>
      <c r="G83" s="65" t="s">
        <v>140</v>
      </c>
      <c r="H83" s="188" t="s">
        <v>284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358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377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358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377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265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377</v>
      </c>
      <c r="E86" s="65"/>
      <c r="F86" s="236" t="s">
        <v>22</v>
      </c>
      <c r="G86" s="65" t="s">
        <v>124</v>
      </c>
      <c r="H86" s="188" t="s">
        <v>285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265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377</v>
      </c>
      <c r="E87" s="65"/>
      <c r="F87" s="236" t="s">
        <v>22</v>
      </c>
      <c r="G87" s="65" t="s">
        <v>124</v>
      </c>
      <c r="H87" s="188" t="s">
        <v>283</v>
      </c>
      <c r="I87" s="236" t="s">
        <v>269</v>
      </c>
      <c r="J87" s="66">
        <v>1149</v>
      </c>
      <c r="K87" s="64">
        <v>8</v>
      </c>
      <c r="L87" s="67">
        <f t="shared" si="0"/>
        <v>143.625</v>
      </c>
      <c r="M87" s="236" t="s">
        <v>368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377</v>
      </c>
      <c r="E88" s="65"/>
      <c r="F88" s="236" t="s">
        <v>22</v>
      </c>
      <c r="G88" s="65" t="s">
        <v>124</v>
      </c>
      <c r="H88" s="188" t="s">
        <v>267</v>
      </c>
      <c r="I88" s="236" t="s">
        <v>269</v>
      </c>
      <c r="J88" s="66">
        <v>1400</v>
      </c>
      <c r="K88" s="64">
        <v>8</v>
      </c>
      <c r="L88" s="67">
        <f t="shared" si="0"/>
        <v>175</v>
      </c>
      <c r="M88" s="236" t="s">
        <v>368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416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345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416</v>
      </c>
      <c r="E90" s="65"/>
      <c r="F90" s="243" t="s">
        <v>22</v>
      </c>
      <c r="G90" s="65" t="s">
        <v>124</v>
      </c>
      <c r="H90" s="188" t="s">
        <v>352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271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416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271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416</v>
      </c>
      <c r="E92" s="65"/>
      <c r="F92" s="243" t="s">
        <v>22</v>
      </c>
      <c r="G92" s="65" t="s">
        <v>124</v>
      </c>
      <c r="H92" s="188" t="s">
        <v>132</v>
      </c>
      <c r="I92" s="243" t="s">
        <v>269</v>
      </c>
      <c r="J92" s="66">
        <v>953</v>
      </c>
      <c r="K92" s="64">
        <v>6</v>
      </c>
      <c r="L92" s="67">
        <f t="shared" si="0"/>
        <v>158.83333333333334</v>
      </c>
      <c r="M92" s="243" t="s">
        <v>265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416</v>
      </c>
      <c r="E93" s="65"/>
      <c r="F93" s="243" t="s">
        <v>22</v>
      </c>
      <c r="G93" s="65" t="s">
        <v>124</v>
      </c>
      <c r="H93" s="188" t="s">
        <v>267</v>
      </c>
      <c r="I93" s="243" t="s">
        <v>269</v>
      </c>
      <c r="J93" s="66">
        <v>1065</v>
      </c>
      <c r="K93" s="64">
        <v>6</v>
      </c>
      <c r="L93" s="67">
        <f t="shared" si="0"/>
        <v>177.5</v>
      </c>
      <c r="M93" s="243" t="s">
        <v>265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416</v>
      </c>
      <c r="E94" s="65"/>
      <c r="F94" s="243" t="s">
        <v>22</v>
      </c>
      <c r="G94" s="65" t="s">
        <v>124</v>
      </c>
      <c r="H94" s="188" t="s">
        <v>130</v>
      </c>
      <c r="I94" s="243" t="s">
        <v>268</v>
      </c>
      <c r="J94" s="66">
        <v>1083</v>
      </c>
      <c r="K94" s="64">
        <v>6</v>
      </c>
      <c r="L94" s="67">
        <f t="shared" si="0"/>
        <v>180.5</v>
      </c>
      <c r="M94" s="243" t="s">
        <v>287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416</v>
      </c>
      <c r="E95" s="65"/>
      <c r="F95" s="243" t="s">
        <v>22</v>
      </c>
      <c r="G95" s="65" t="s">
        <v>124</v>
      </c>
      <c r="H95" s="73" t="s">
        <v>315</v>
      </c>
      <c r="I95" s="243" t="s">
        <v>268</v>
      </c>
      <c r="J95" s="66">
        <v>931</v>
      </c>
      <c r="K95" s="64">
        <v>6</v>
      </c>
      <c r="L95" s="67">
        <f t="shared" si="0"/>
        <v>155.16666666666666</v>
      </c>
      <c r="M95" s="243" t="s">
        <v>287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392</v>
      </c>
      <c r="E96" s="65"/>
      <c r="F96" s="241" t="s">
        <v>335</v>
      </c>
      <c r="G96" s="65" t="s">
        <v>391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393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392</v>
      </c>
      <c r="E97" s="65"/>
      <c r="F97" s="243" t="s">
        <v>335</v>
      </c>
      <c r="G97" s="65" t="s">
        <v>391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345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394</v>
      </c>
      <c r="E98" s="65"/>
      <c r="F98" s="243" t="s">
        <v>335</v>
      </c>
      <c r="G98" s="65" t="s">
        <v>391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393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394</v>
      </c>
      <c r="E99" s="65"/>
      <c r="F99" s="243" t="s">
        <v>335</v>
      </c>
      <c r="G99" s="65" t="s">
        <v>391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340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394</v>
      </c>
      <c r="E100" s="65"/>
      <c r="F100" s="243" t="s">
        <v>335</v>
      </c>
      <c r="G100" s="65" t="s">
        <v>391</v>
      </c>
      <c r="H100" s="188" t="s">
        <v>352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340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394</v>
      </c>
      <c r="E101" s="65"/>
      <c r="F101" s="243" t="s">
        <v>335</v>
      </c>
      <c r="G101" s="65" t="s">
        <v>391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395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394</v>
      </c>
      <c r="E102" s="65"/>
      <c r="F102" s="243" t="s">
        <v>335</v>
      </c>
      <c r="G102" s="65" t="s">
        <v>391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396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397</v>
      </c>
      <c r="E103" s="65"/>
      <c r="F103" s="241" t="s">
        <v>390</v>
      </c>
      <c r="G103" s="65" t="s">
        <v>391</v>
      </c>
      <c r="H103" s="188" t="s">
        <v>267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398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397</v>
      </c>
      <c r="E104" s="65"/>
      <c r="F104" s="241" t="s">
        <v>390</v>
      </c>
      <c r="G104" s="65" t="s">
        <v>391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345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397</v>
      </c>
      <c r="E105" s="65"/>
      <c r="F105" s="241" t="s">
        <v>390</v>
      </c>
      <c r="G105" s="65" t="s">
        <v>391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399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397</v>
      </c>
      <c r="E106" s="65"/>
      <c r="F106" s="241" t="s">
        <v>390</v>
      </c>
      <c r="G106" s="65" t="s">
        <v>391</v>
      </c>
      <c r="H106" s="188" t="s">
        <v>283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400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397</v>
      </c>
      <c r="E107" s="65"/>
      <c r="F107" s="241" t="s">
        <v>390</v>
      </c>
      <c r="G107" s="65" t="s">
        <v>391</v>
      </c>
      <c r="H107" s="73" t="s">
        <v>315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393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397</v>
      </c>
      <c r="E108" s="65"/>
      <c r="F108" s="241" t="s">
        <v>390</v>
      </c>
      <c r="G108" s="65" t="s">
        <v>391</v>
      </c>
      <c r="H108" s="188" t="s">
        <v>284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340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439</v>
      </c>
      <c r="E109" s="65"/>
      <c r="F109" s="247" t="s">
        <v>335</v>
      </c>
      <c r="G109" s="65" t="s">
        <v>282</v>
      </c>
      <c r="H109" s="73" t="s">
        <v>336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422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424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425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424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426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424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427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430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431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430</v>
      </c>
      <c r="E114" s="65"/>
      <c r="F114" s="249">
        <v>1</v>
      </c>
      <c r="G114" s="65" t="s">
        <v>124</v>
      </c>
      <c r="H114" s="73" t="s">
        <v>315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340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430</v>
      </c>
      <c r="E115" s="65"/>
      <c r="F115" s="249">
        <v>1</v>
      </c>
      <c r="G115" s="65" t="s">
        <v>124</v>
      </c>
      <c r="H115" s="188" t="s">
        <v>267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398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430</v>
      </c>
      <c r="E116" s="65"/>
      <c r="F116" s="249">
        <v>1</v>
      </c>
      <c r="G116" s="65" t="s">
        <v>124</v>
      </c>
      <c r="H116" s="188" t="s">
        <v>283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433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430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432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430</v>
      </c>
      <c r="E118" s="65"/>
      <c r="F118" s="249">
        <v>1</v>
      </c>
      <c r="G118" s="65" t="s">
        <v>124</v>
      </c>
      <c r="H118" s="188" t="s">
        <v>284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399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434</v>
      </c>
      <c r="E119" s="65"/>
      <c r="F119" s="249">
        <v>1</v>
      </c>
      <c r="G119" s="65" t="s">
        <v>282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393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434</v>
      </c>
      <c r="E120" s="65"/>
      <c r="F120" s="249">
        <v>1</v>
      </c>
      <c r="G120" s="65" t="s">
        <v>282</v>
      </c>
      <c r="H120" s="188" t="s">
        <v>352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431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434</v>
      </c>
      <c r="E121" s="65"/>
      <c r="F121" s="249">
        <v>1</v>
      </c>
      <c r="G121" s="65" t="s">
        <v>282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422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434</v>
      </c>
      <c r="E122" s="65"/>
      <c r="F122" s="249">
        <v>1</v>
      </c>
      <c r="G122" s="65" t="s">
        <v>282</v>
      </c>
      <c r="H122" s="188" t="s">
        <v>127</v>
      </c>
      <c r="I122" s="249"/>
      <c r="J122" s="66">
        <v>1489</v>
      </c>
      <c r="K122" s="64">
        <v>8</v>
      </c>
      <c r="L122" s="67">
        <f t="shared" ref="L122:L192" si="2">J122/K122</f>
        <v>186.125</v>
      </c>
      <c r="M122" s="245" t="s">
        <v>340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465</v>
      </c>
      <c r="E123" s="65"/>
      <c r="F123" s="250" t="s">
        <v>335</v>
      </c>
      <c r="G123" s="65" t="s">
        <v>391</v>
      </c>
      <c r="H123" s="73" t="s">
        <v>336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337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466</v>
      </c>
      <c r="E124" s="65"/>
      <c r="F124" s="250" t="s">
        <v>335</v>
      </c>
      <c r="G124" s="65" t="s">
        <v>391</v>
      </c>
      <c r="H124" s="188" t="s">
        <v>440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441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444</v>
      </c>
      <c r="E125" s="65"/>
      <c r="F125" s="251" t="s">
        <v>335</v>
      </c>
      <c r="G125" s="65" t="s">
        <v>282</v>
      </c>
      <c r="H125" s="188" t="s">
        <v>283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431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444</v>
      </c>
      <c r="E126" s="65"/>
      <c r="F126" s="251" t="s">
        <v>335</v>
      </c>
      <c r="G126" s="65" t="s">
        <v>282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337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444</v>
      </c>
      <c r="E127" s="65"/>
      <c r="F127" s="251" t="s">
        <v>335</v>
      </c>
      <c r="G127" s="65" t="s">
        <v>282</v>
      </c>
      <c r="H127" s="188" t="s">
        <v>284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340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445</v>
      </c>
      <c r="E128" s="65"/>
      <c r="F128" s="251" t="s">
        <v>335</v>
      </c>
      <c r="G128" s="65" t="s">
        <v>124</v>
      </c>
      <c r="H128" s="188" t="s">
        <v>446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393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445</v>
      </c>
      <c r="E129" s="65"/>
      <c r="F129" s="251" t="s">
        <v>335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345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445</v>
      </c>
      <c r="E130" s="65"/>
      <c r="F130" s="252" t="s">
        <v>335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431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445</v>
      </c>
      <c r="E131" s="65"/>
      <c r="F131" s="252" t="s">
        <v>335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459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447</v>
      </c>
      <c r="E132" s="65"/>
      <c r="F132" s="251" t="s">
        <v>335</v>
      </c>
      <c r="G132" s="65" t="s">
        <v>140</v>
      </c>
      <c r="H132" s="188" t="s">
        <v>352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340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447</v>
      </c>
      <c r="E133" s="65"/>
      <c r="F133" s="251" t="s">
        <v>335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345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447</v>
      </c>
      <c r="E134" s="65"/>
      <c r="F134" s="251" t="s">
        <v>335</v>
      </c>
      <c r="G134" s="65" t="s">
        <v>140</v>
      </c>
      <c r="H134" s="188" t="s">
        <v>267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441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447</v>
      </c>
      <c r="E135" s="65"/>
      <c r="F135" s="251" t="s">
        <v>335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448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447</v>
      </c>
      <c r="E136" s="65"/>
      <c r="F136" s="251" t="s">
        <v>335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393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447</v>
      </c>
      <c r="E137" s="65"/>
      <c r="F137" s="251" t="s">
        <v>335</v>
      </c>
      <c r="G137" s="65" t="s">
        <v>140</v>
      </c>
      <c r="H137" s="188" t="s">
        <v>266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340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5" t="s">
        <v>460</v>
      </c>
      <c r="G138" s="65" t="s">
        <v>124</v>
      </c>
      <c r="H138" s="73" t="s">
        <v>125</v>
      </c>
      <c r="I138" s="255"/>
      <c r="J138" s="66">
        <v>2415</v>
      </c>
      <c r="K138" s="64">
        <v>14</v>
      </c>
      <c r="L138" s="67">
        <f t="shared" si="2"/>
        <v>172.5</v>
      </c>
      <c r="M138" s="256" t="s">
        <v>461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468</v>
      </c>
      <c r="E139" s="65"/>
      <c r="F139" s="257" t="s">
        <v>344</v>
      </c>
      <c r="G139" s="65" t="s">
        <v>140</v>
      </c>
      <c r="H139" s="73" t="s">
        <v>125</v>
      </c>
      <c r="I139" s="257"/>
      <c r="J139" s="66">
        <v>2041</v>
      </c>
      <c r="K139" s="64">
        <v>11</v>
      </c>
      <c r="L139" s="67">
        <f t="shared" si="2"/>
        <v>185.54545454545453</v>
      </c>
      <c r="M139" s="257" t="s">
        <v>431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470</v>
      </c>
      <c r="E140" s="65"/>
      <c r="F140" s="258" t="s">
        <v>354</v>
      </c>
      <c r="G140" s="65" t="s">
        <v>140</v>
      </c>
      <c r="H140" s="73" t="s">
        <v>131</v>
      </c>
      <c r="I140" s="258" t="s">
        <v>126</v>
      </c>
      <c r="J140" s="66">
        <v>1338</v>
      </c>
      <c r="K140" s="64">
        <v>7</v>
      </c>
      <c r="L140" s="215">
        <f t="shared" si="2"/>
        <v>191.14285714285714</v>
      </c>
      <c r="M140" s="269" t="s">
        <v>471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470</v>
      </c>
      <c r="E141" s="65"/>
      <c r="F141" s="258" t="s">
        <v>354</v>
      </c>
      <c r="G141" s="65" t="s">
        <v>140</v>
      </c>
      <c r="H141" s="73" t="s">
        <v>145</v>
      </c>
      <c r="I141" s="258" t="s">
        <v>126</v>
      </c>
      <c r="J141" s="66">
        <v>1351</v>
      </c>
      <c r="K141" s="64">
        <v>7</v>
      </c>
      <c r="L141" s="215">
        <f t="shared" si="2"/>
        <v>193</v>
      </c>
      <c r="M141" s="269" t="s">
        <v>471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470</v>
      </c>
      <c r="E142" s="65"/>
      <c r="F142" s="258" t="s">
        <v>354</v>
      </c>
      <c r="G142" s="65" t="s">
        <v>140</v>
      </c>
      <c r="H142" s="188" t="s">
        <v>130</v>
      </c>
      <c r="I142" s="258" t="s">
        <v>126</v>
      </c>
      <c r="J142" s="66">
        <v>877</v>
      </c>
      <c r="K142" s="64">
        <v>5</v>
      </c>
      <c r="L142" s="67">
        <f t="shared" si="2"/>
        <v>175.4</v>
      </c>
      <c r="M142" s="269" t="s">
        <v>471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470</v>
      </c>
      <c r="E143" s="65"/>
      <c r="F143" s="258" t="s">
        <v>354</v>
      </c>
      <c r="G143" s="65" t="s">
        <v>140</v>
      </c>
      <c r="H143" s="188" t="s">
        <v>137</v>
      </c>
      <c r="I143" s="258" t="s">
        <v>126</v>
      </c>
      <c r="J143" s="66">
        <v>1355</v>
      </c>
      <c r="K143" s="64">
        <v>7</v>
      </c>
      <c r="L143" s="215">
        <f t="shared" si="2"/>
        <v>193.57142857142858</v>
      </c>
      <c r="M143" s="269" t="s">
        <v>471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470</v>
      </c>
      <c r="E144" s="65"/>
      <c r="F144" s="258" t="s">
        <v>354</v>
      </c>
      <c r="G144" s="65" t="s">
        <v>140</v>
      </c>
      <c r="H144" s="188" t="s">
        <v>133</v>
      </c>
      <c r="I144" s="258" t="s">
        <v>126</v>
      </c>
      <c r="J144" s="66">
        <v>1108</v>
      </c>
      <c r="K144" s="64">
        <v>6</v>
      </c>
      <c r="L144" s="67">
        <f t="shared" si="2"/>
        <v>184.66666666666666</v>
      </c>
      <c r="M144" s="269" t="s">
        <v>471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470</v>
      </c>
      <c r="E145" s="65"/>
      <c r="F145" s="258" t="s">
        <v>354</v>
      </c>
      <c r="G145" s="65" t="s">
        <v>140</v>
      </c>
      <c r="H145" s="188" t="s">
        <v>129</v>
      </c>
      <c r="I145" s="258" t="s">
        <v>126</v>
      </c>
      <c r="J145" s="66">
        <v>563</v>
      </c>
      <c r="K145" s="64">
        <v>3</v>
      </c>
      <c r="L145" s="67">
        <f t="shared" si="2"/>
        <v>187.66666666666666</v>
      </c>
      <c r="M145" s="269" t="s">
        <v>471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470</v>
      </c>
      <c r="E146" s="65"/>
      <c r="F146" s="258" t="s">
        <v>354</v>
      </c>
      <c r="G146" s="65" t="s">
        <v>140</v>
      </c>
      <c r="H146" s="73" t="s">
        <v>146</v>
      </c>
      <c r="I146" s="258" t="s">
        <v>269</v>
      </c>
      <c r="J146" s="66">
        <v>1339</v>
      </c>
      <c r="K146" s="64">
        <v>7</v>
      </c>
      <c r="L146" s="215">
        <f t="shared" si="2"/>
        <v>191.28571428571428</v>
      </c>
      <c r="M146" s="269" t="s">
        <v>471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470</v>
      </c>
      <c r="E147" s="65"/>
      <c r="F147" s="258" t="s">
        <v>354</v>
      </c>
      <c r="G147" s="65" t="s">
        <v>140</v>
      </c>
      <c r="H147" s="188" t="s">
        <v>127</v>
      </c>
      <c r="I147" s="258" t="s">
        <v>269</v>
      </c>
      <c r="J147" s="66">
        <v>1319</v>
      </c>
      <c r="K147" s="64">
        <v>7</v>
      </c>
      <c r="L147" s="67">
        <f t="shared" si="2"/>
        <v>188.42857142857142</v>
      </c>
      <c r="M147" s="269" t="s">
        <v>471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470</v>
      </c>
      <c r="E148" s="65"/>
      <c r="F148" s="258" t="s">
        <v>354</v>
      </c>
      <c r="G148" s="65" t="s">
        <v>140</v>
      </c>
      <c r="H148" s="188" t="s">
        <v>267</v>
      </c>
      <c r="I148" s="258" t="s">
        <v>269</v>
      </c>
      <c r="J148" s="66">
        <v>1369</v>
      </c>
      <c r="K148" s="64">
        <v>7</v>
      </c>
      <c r="L148" s="215">
        <f t="shared" si="2"/>
        <v>195.57142857142858</v>
      </c>
      <c r="M148" s="269" t="s">
        <v>471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470</v>
      </c>
      <c r="E149" s="65"/>
      <c r="F149" s="258" t="s">
        <v>354</v>
      </c>
      <c r="G149" s="65" t="s">
        <v>140</v>
      </c>
      <c r="H149" s="73" t="s">
        <v>136</v>
      </c>
      <c r="I149" s="258" t="s">
        <v>269</v>
      </c>
      <c r="J149" s="66">
        <v>1203</v>
      </c>
      <c r="K149" s="64">
        <v>7</v>
      </c>
      <c r="L149" s="67">
        <f t="shared" si="2"/>
        <v>171.85714285714286</v>
      </c>
      <c r="M149" s="269" t="s">
        <v>471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470</v>
      </c>
      <c r="E150" s="65"/>
      <c r="F150" s="258" t="s">
        <v>354</v>
      </c>
      <c r="G150" s="65" t="s">
        <v>140</v>
      </c>
      <c r="H150" s="188" t="s">
        <v>352</v>
      </c>
      <c r="I150" s="258" t="s">
        <v>269</v>
      </c>
      <c r="J150" s="66">
        <v>1195</v>
      </c>
      <c r="K150" s="64">
        <v>7</v>
      </c>
      <c r="L150" s="67">
        <f t="shared" si="2"/>
        <v>170.71428571428572</v>
      </c>
      <c r="M150" s="269" t="s">
        <v>471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475</v>
      </c>
      <c r="E151" s="65"/>
      <c r="F151" s="258" t="s">
        <v>354</v>
      </c>
      <c r="G151" s="65" t="s">
        <v>391</v>
      </c>
      <c r="H151" s="73" t="s">
        <v>357</v>
      </c>
      <c r="I151" s="258"/>
      <c r="J151" s="66">
        <v>1115</v>
      </c>
      <c r="K151" s="64">
        <v>7</v>
      </c>
      <c r="L151" s="67">
        <f t="shared" si="2"/>
        <v>159.28571428571428</v>
      </c>
      <c r="M151" s="258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475</v>
      </c>
      <c r="E152" s="65"/>
      <c r="F152" s="258" t="s">
        <v>354</v>
      </c>
      <c r="G152" s="65" t="s">
        <v>391</v>
      </c>
      <c r="H152" s="188" t="s">
        <v>285</v>
      </c>
      <c r="I152" s="258"/>
      <c r="J152" s="66">
        <v>1209</v>
      </c>
      <c r="K152" s="64">
        <v>7</v>
      </c>
      <c r="L152" s="67">
        <f t="shared" si="2"/>
        <v>172.71428571428572</v>
      </c>
      <c r="M152" s="258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475</v>
      </c>
      <c r="E153" s="65"/>
      <c r="F153" s="258" t="s">
        <v>354</v>
      </c>
      <c r="G153" s="65" t="s">
        <v>391</v>
      </c>
      <c r="H153" s="188" t="s">
        <v>234</v>
      </c>
      <c r="I153" s="258"/>
      <c r="J153" s="66">
        <v>979</v>
      </c>
      <c r="K153" s="64">
        <v>7</v>
      </c>
      <c r="L153" s="67">
        <f t="shared" si="2"/>
        <v>139.85714285714286</v>
      </c>
      <c r="M153" s="258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475</v>
      </c>
      <c r="E154" s="65"/>
      <c r="F154" s="258" t="s">
        <v>354</v>
      </c>
      <c r="G154" s="65" t="s">
        <v>391</v>
      </c>
      <c r="H154" s="188" t="s">
        <v>283</v>
      </c>
      <c r="I154" s="258"/>
      <c r="J154" s="66">
        <v>1109</v>
      </c>
      <c r="K154" s="64">
        <v>7</v>
      </c>
      <c r="L154" s="67">
        <f t="shared" si="2"/>
        <v>158.42857142857142</v>
      </c>
      <c r="M154" s="258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484</v>
      </c>
      <c r="E155" s="65"/>
      <c r="F155" s="261" t="s">
        <v>313</v>
      </c>
      <c r="G155" s="65" t="s">
        <v>485</v>
      </c>
      <c r="H155" s="188" t="s">
        <v>285</v>
      </c>
      <c r="I155" s="261"/>
      <c r="J155" s="66">
        <v>926</v>
      </c>
      <c r="K155" s="64">
        <v>6</v>
      </c>
      <c r="L155" s="67">
        <f t="shared" si="2"/>
        <v>154.33333333333334</v>
      </c>
      <c r="M155" s="261" t="s">
        <v>486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484</v>
      </c>
      <c r="E156" s="65"/>
      <c r="F156" s="261" t="s">
        <v>313</v>
      </c>
      <c r="G156" s="65" t="s">
        <v>485</v>
      </c>
      <c r="H156" s="188" t="s">
        <v>137</v>
      </c>
      <c r="I156" s="261"/>
      <c r="J156" s="66">
        <v>984</v>
      </c>
      <c r="K156" s="64">
        <v>6</v>
      </c>
      <c r="L156" s="67">
        <f t="shared" si="2"/>
        <v>164</v>
      </c>
      <c r="M156" s="261" t="s">
        <v>486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492</v>
      </c>
      <c r="E157" s="65"/>
      <c r="F157" s="262" t="s">
        <v>21</v>
      </c>
      <c r="G157" s="65" t="s">
        <v>124</v>
      </c>
      <c r="H157" s="73" t="s">
        <v>125</v>
      </c>
      <c r="I157" s="262" t="s">
        <v>126</v>
      </c>
      <c r="J157" s="66">
        <v>1020</v>
      </c>
      <c r="K157" s="64">
        <v>6</v>
      </c>
      <c r="L157" s="67">
        <f t="shared" si="2"/>
        <v>170</v>
      </c>
      <c r="M157" s="262" t="s">
        <v>493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492</v>
      </c>
      <c r="E158" s="65"/>
      <c r="F158" s="262" t="s">
        <v>21</v>
      </c>
      <c r="G158" s="65" t="s">
        <v>124</v>
      </c>
      <c r="H158" s="73" t="s">
        <v>128</v>
      </c>
      <c r="I158" s="262" t="s">
        <v>126</v>
      </c>
      <c r="J158" s="66">
        <v>1053</v>
      </c>
      <c r="K158" s="64">
        <v>6</v>
      </c>
      <c r="L158" s="67">
        <f t="shared" si="2"/>
        <v>175.5</v>
      </c>
      <c r="M158" s="262" t="s">
        <v>493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492</v>
      </c>
      <c r="E159" s="65"/>
      <c r="F159" s="262" t="s">
        <v>21</v>
      </c>
      <c r="G159" s="65" t="s">
        <v>124</v>
      </c>
      <c r="H159" s="188" t="s">
        <v>266</v>
      </c>
      <c r="I159" s="262" t="s">
        <v>126</v>
      </c>
      <c r="J159" s="66">
        <v>986</v>
      </c>
      <c r="K159" s="64">
        <v>6</v>
      </c>
      <c r="L159" s="67">
        <f t="shared" si="2"/>
        <v>164.33333333333334</v>
      </c>
      <c r="M159" s="262" t="s">
        <v>493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492</v>
      </c>
      <c r="E160" s="65"/>
      <c r="F160" s="262" t="s">
        <v>21</v>
      </c>
      <c r="G160" s="65" t="s">
        <v>124</v>
      </c>
      <c r="H160" s="188" t="s">
        <v>446</v>
      </c>
      <c r="I160" s="262" t="s">
        <v>269</v>
      </c>
      <c r="J160" s="66">
        <v>1198</v>
      </c>
      <c r="K160" s="64">
        <v>6</v>
      </c>
      <c r="L160" s="215">
        <f t="shared" si="2"/>
        <v>199.66666666666666</v>
      </c>
      <c r="M160" s="262" t="s">
        <v>494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492</v>
      </c>
      <c r="E161" s="65"/>
      <c r="F161" s="262" t="s">
        <v>21</v>
      </c>
      <c r="G161" s="65" t="s">
        <v>124</v>
      </c>
      <c r="H161" s="188" t="s">
        <v>129</v>
      </c>
      <c r="I161" s="262" t="s">
        <v>269</v>
      </c>
      <c r="J161" s="66">
        <v>1154</v>
      </c>
      <c r="K161" s="64">
        <v>6</v>
      </c>
      <c r="L161" s="215">
        <f t="shared" si="2"/>
        <v>192.33333333333334</v>
      </c>
      <c r="M161" s="262" t="s">
        <v>494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492</v>
      </c>
      <c r="E162" s="65"/>
      <c r="F162" s="262" t="s">
        <v>21</v>
      </c>
      <c r="G162" s="65" t="s">
        <v>124</v>
      </c>
      <c r="H162" s="188" t="s">
        <v>132</v>
      </c>
      <c r="I162" s="262" t="s">
        <v>269</v>
      </c>
      <c r="J162" s="66">
        <v>938</v>
      </c>
      <c r="K162" s="64">
        <v>6</v>
      </c>
      <c r="L162" s="67">
        <f t="shared" si="2"/>
        <v>156.33333333333334</v>
      </c>
      <c r="M162" s="262" t="s">
        <v>494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492</v>
      </c>
      <c r="E163" s="65"/>
      <c r="F163" s="262" t="s">
        <v>21</v>
      </c>
      <c r="G163" s="65" t="s">
        <v>124</v>
      </c>
      <c r="H163" s="188" t="s">
        <v>138</v>
      </c>
      <c r="I163" s="262" t="s">
        <v>268</v>
      </c>
      <c r="J163" s="66">
        <v>738</v>
      </c>
      <c r="K163" s="64">
        <v>6</v>
      </c>
      <c r="L163" s="67">
        <f t="shared" si="2"/>
        <v>123</v>
      </c>
      <c r="M163" s="262" t="s">
        <v>495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492</v>
      </c>
      <c r="E164" s="65"/>
      <c r="F164" s="262" t="s">
        <v>21</v>
      </c>
      <c r="G164" s="65" t="s">
        <v>124</v>
      </c>
      <c r="H164" s="188" t="s">
        <v>127</v>
      </c>
      <c r="I164" s="262" t="s">
        <v>268</v>
      </c>
      <c r="J164" s="66">
        <v>1221</v>
      </c>
      <c r="K164" s="64">
        <v>6</v>
      </c>
      <c r="L164" s="62">
        <f t="shared" si="2"/>
        <v>203.5</v>
      </c>
      <c r="M164" s="262" t="s">
        <v>495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492</v>
      </c>
      <c r="E165" s="65"/>
      <c r="F165" s="262" t="s">
        <v>21</v>
      </c>
      <c r="G165" s="65" t="s">
        <v>124</v>
      </c>
      <c r="H165" s="188" t="s">
        <v>352</v>
      </c>
      <c r="I165" s="262" t="s">
        <v>268</v>
      </c>
      <c r="J165" s="66">
        <v>1004</v>
      </c>
      <c r="K165" s="64">
        <v>6</v>
      </c>
      <c r="L165" s="67">
        <f t="shared" si="2"/>
        <v>167.33333333333334</v>
      </c>
      <c r="M165" s="262" t="s">
        <v>495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492</v>
      </c>
      <c r="E166" s="65"/>
      <c r="F166" s="262" t="s">
        <v>21</v>
      </c>
      <c r="G166" s="65" t="s">
        <v>124</v>
      </c>
      <c r="H166" s="188" t="s">
        <v>130</v>
      </c>
      <c r="I166" s="262" t="s">
        <v>273</v>
      </c>
      <c r="J166" s="66">
        <v>1039</v>
      </c>
      <c r="K166" s="64">
        <v>6</v>
      </c>
      <c r="L166" s="67">
        <f t="shared" si="2"/>
        <v>173.16666666666666</v>
      </c>
      <c r="M166" s="262" t="s">
        <v>496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492</v>
      </c>
      <c r="E167" s="65"/>
      <c r="F167" s="262" t="s">
        <v>21</v>
      </c>
      <c r="G167" s="65" t="s">
        <v>124</v>
      </c>
      <c r="H167" s="73" t="s">
        <v>357</v>
      </c>
      <c r="I167" s="262" t="s">
        <v>273</v>
      </c>
      <c r="J167" s="66">
        <v>1001</v>
      </c>
      <c r="K167" s="64">
        <v>6</v>
      </c>
      <c r="L167" s="67">
        <f t="shared" si="2"/>
        <v>166.83333333333334</v>
      </c>
      <c r="M167" s="262" t="s">
        <v>496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492</v>
      </c>
      <c r="E168" s="65"/>
      <c r="F168" s="262" t="s">
        <v>21</v>
      </c>
      <c r="G168" s="65" t="s">
        <v>124</v>
      </c>
      <c r="H168" s="73" t="s">
        <v>315</v>
      </c>
      <c r="I168" s="262" t="s">
        <v>273</v>
      </c>
      <c r="J168" s="66">
        <v>960</v>
      </c>
      <c r="K168" s="64">
        <v>6</v>
      </c>
      <c r="L168" s="67">
        <f t="shared" si="2"/>
        <v>160</v>
      </c>
      <c r="M168" s="262" t="s">
        <v>496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508</v>
      </c>
      <c r="E169" s="65"/>
      <c r="F169" s="263" t="s">
        <v>344</v>
      </c>
      <c r="G169" s="65" t="s">
        <v>124</v>
      </c>
      <c r="H169" s="188" t="s">
        <v>130</v>
      </c>
      <c r="I169" s="263" t="s">
        <v>126</v>
      </c>
      <c r="J169" s="66">
        <v>3510</v>
      </c>
      <c r="K169" s="64">
        <v>18</v>
      </c>
      <c r="L169" s="215">
        <f t="shared" si="2"/>
        <v>195</v>
      </c>
      <c r="M169" s="263" t="s">
        <v>509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508</v>
      </c>
      <c r="E170" s="65"/>
      <c r="F170" s="263" t="s">
        <v>344</v>
      </c>
      <c r="G170" s="65" t="s">
        <v>124</v>
      </c>
      <c r="H170" s="188" t="s">
        <v>352</v>
      </c>
      <c r="I170" s="263" t="s">
        <v>126</v>
      </c>
      <c r="J170" s="66">
        <v>3366</v>
      </c>
      <c r="K170" s="64">
        <v>18</v>
      </c>
      <c r="L170" s="67">
        <f t="shared" si="2"/>
        <v>187</v>
      </c>
      <c r="M170" s="263" t="s">
        <v>509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508</v>
      </c>
      <c r="E171" s="65"/>
      <c r="F171" s="263" t="s">
        <v>344</v>
      </c>
      <c r="G171" s="65" t="s">
        <v>124</v>
      </c>
      <c r="H171" s="188" t="s">
        <v>127</v>
      </c>
      <c r="I171" s="263" t="s">
        <v>269</v>
      </c>
      <c r="J171" s="66">
        <v>3504</v>
      </c>
      <c r="K171" s="64">
        <v>18</v>
      </c>
      <c r="L171" s="215">
        <f t="shared" si="2"/>
        <v>194.66666666666666</v>
      </c>
      <c r="M171" s="263" t="s">
        <v>510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508</v>
      </c>
      <c r="E172" s="65"/>
      <c r="F172" s="263" t="s">
        <v>344</v>
      </c>
      <c r="G172" s="65" t="s">
        <v>124</v>
      </c>
      <c r="H172" s="73" t="s">
        <v>125</v>
      </c>
      <c r="I172" s="263" t="s">
        <v>269</v>
      </c>
      <c r="J172" s="66">
        <v>3093</v>
      </c>
      <c r="K172" s="64">
        <v>18</v>
      </c>
      <c r="L172" s="67">
        <f t="shared" si="2"/>
        <v>171.83333333333334</v>
      </c>
      <c r="M172" s="263" t="s">
        <v>510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508</v>
      </c>
      <c r="E173" s="65"/>
      <c r="F173" s="263" t="s">
        <v>344</v>
      </c>
      <c r="G173" s="65" t="s">
        <v>124</v>
      </c>
      <c r="H173" s="188" t="s">
        <v>137</v>
      </c>
      <c r="I173" s="263" t="s">
        <v>268</v>
      </c>
      <c r="J173" s="66">
        <v>3354</v>
      </c>
      <c r="K173" s="64">
        <v>18</v>
      </c>
      <c r="L173" s="67">
        <f t="shared" si="2"/>
        <v>186.33333333333334</v>
      </c>
      <c r="M173" s="263" t="s">
        <v>511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508</v>
      </c>
      <c r="E174" s="65"/>
      <c r="F174" s="263" t="s">
        <v>344</v>
      </c>
      <c r="G174" s="65" t="s">
        <v>124</v>
      </c>
      <c r="H174" s="73" t="s">
        <v>131</v>
      </c>
      <c r="I174" s="263" t="s">
        <v>268</v>
      </c>
      <c r="J174" s="66">
        <v>3395</v>
      </c>
      <c r="K174" s="64">
        <v>18</v>
      </c>
      <c r="L174" s="67">
        <f t="shared" si="2"/>
        <v>188.61111111111111</v>
      </c>
      <c r="M174" s="263" t="s">
        <v>511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512</v>
      </c>
      <c r="E175" s="65"/>
      <c r="F175" s="264" t="s">
        <v>344</v>
      </c>
      <c r="G175" s="65" t="s">
        <v>124</v>
      </c>
      <c r="H175" s="73" t="s">
        <v>125</v>
      </c>
      <c r="I175" s="264" t="s">
        <v>126</v>
      </c>
      <c r="J175" s="66">
        <v>2489</v>
      </c>
      <c r="K175" s="64">
        <v>14</v>
      </c>
      <c r="L175" s="67">
        <f t="shared" si="2"/>
        <v>177.78571428571428</v>
      </c>
      <c r="M175" s="264" t="s">
        <v>513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512</v>
      </c>
      <c r="E176" s="65"/>
      <c r="F176" s="264" t="s">
        <v>344</v>
      </c>
      <c r="G176" s="65" t="s">
        <v>124</v>
      </c>
      <c r="H176" s="188" t="s">
        <v>352</v>
      </c>
      <c r="I176" s="264" t="s">
        <v>126</v>
      </c>
      <c r="J176" s="66">
        <v>2564</v>
      </c>
      <c r="K176" s="64">
        <v>14</v>
      </c>
      <c r="L176" s="67">
        <f t="shared" si="2"/>
        <v>183.14285714285714</v>
      </c>
      <c r="M176" s="264" t="s">
        <v>513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512</v>
      </c>
      <c r="E177" s="65"/>
      <c r="F177" s="264" t="s">
        <v>344</v>
      </c>
      <c r="G177" s="65" t="s">
        <v>124</v>
      </c>
      <c r="H177" s="188" t="s">
        <v>127</v>
      </c>
      <c r="I177" s="264" t="s">
        <v>269</v>
      </c>
      <c r="J177" s="66">
        <v>2899</v>
      </c>
      <c r="K177" s="64">
        <v>14</v>
      </c>
      <c r="L177" s="62">
        <f t="shared" si="2"/>
        <v>207.07142857142858</v>
      </c>
      <c r="M177" s="266" t="s">
        <v>515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512</v>
      </c>
      <c r="E178" s="65"/>
      <c r="F178" s="264" t="s">
        <v>344</v>
      </c>
      <c r="G178" s="65" t="s">
        <v>124</v>
      </c>
      <c r="H178" s="188" t="s">
        <v>137</v>
      </c>
      <c r="I178" s="264" t="s">
        <v>269</v>
      </c>
      <c r="J178" s="66">
        <v>2621</v>
      </c>
      <c r="K178" s="64">
        <v>14</v>
      </c>
      <c r="L178" s="67">
        <f t="shared" si="2"/>
        <v>187.21428571428572</v>
      </c>
      <c r="M178" s="266" t="s">
        <v>515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512</v>
      </c>
      <c r="E179" s="65"/>
      <c r="F179" s="264" t="s">
        <v>344</v>
      </c>
      <c r="G179" s="65" t="s">
        <v>124</v>
      </c>
      <c r="H179" s="188" t="s">
        <v>130</v>
      </c>
      <c r="I179" s="264"/>
      <c r="J179" s="66">
        <v>2557</v>
      </c>
      <c r="K179" s="64">
        <v>14</v>
      </c>
      <c r="L179" s="67">
        <f t="shared" si="2"/>
        <v>182.64285714285714</v>
      </c>
      <c r="M179" s="266" t="s">
        <v>514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512</v>
      </c>
      <c r="E180" s="65"/>
      <c r="F180" s="264" t="s">
        <v>344</v>
      </c>
      <c r="G180" s="65" t="s">
        <v>124</v>
      </c>
      <c r="H180" s="188" t="s">
        <v>129</v>
      </c>
      <c r="I180" s="264"/>
      <c r="J180" s="66">
        <v>2932</v>
      </c>
      <c r="K180" s="64">
        <v>14</v>
      </c>
      <c r="L180" s="62">
        <f t="shared" si="2"/>
        <v>209.42857142857142</v>
      </c>
      <c r="M180" s="266" t="s">
        <v>516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523</v>
      </c>
      <c r="E181" s="65"/>
      <c r="F181" s="267" t="s">
        <v>21</v>
      </c>
      <c r="G181" s="65" t="s">
        <v>282</v>
      </c>
      <c r="H181" s="188" t="s">
        <v>284</v>
      </c>
      <c r="I181" s="267" t="s">
        <v>126</v>
      </c>
      <c r="J181" s="66">
        <v>774</v>
      </c>
      <c r="K181" s="64">
        <v>6</v>
      </c>
      <c r="L181" s="178">
        <f t="shared" si="2"/>
        <v>129</v>
      </c>
      <c r="M181" s="267" t="s">
        <v>530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523</v>
      </c>
      <c r="E182" s="65"/>
      <c r="F182" s="267" t="s">
        <v>21</v>
      </c>
      <c r="G182" s="65" t="s">
        <v>282</v>
      </c>
      <c r="H182" s="188" t="s">
        <v>283</v>
      </c>
      <c r="I182" s="267" t="s">
        <v>126</v>
      </c>
      <c r="J182" s="66">
        <v>908</v>
      </c>
      <c r="K182" s="64">
        <v>6</v>
      </c>
      <c r="L182" s="178">
        <f t="shared" si="2"/>
        <v>151.33333333333334</v>
      </c>
      <c r="M182" s="267" t="s">
        <v>530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523</v>
      </c>
      <c r="E183" s="65"/>
      <c r="F183" s="267" t="s">
        <v>21</v>
      </c>
      <c r="G183" s="65" t="s">
        <v>282</v>
      </c>
      <c r="H183" s="188" t="s">
        <v>234</v>
      </c>
      <c r="I183" s="267" t="s">
        <v>126</v>
      </c>
      <c r="J183" s="66">
        <v>962</v>
      </c>
      <c r="K183" s="64">
        <v>6</v>
      </c>
      <c r="L183" s="178">
        <f t="shared" si="2"/>
        <v>160.33333333333334</v>
      </c>
      <c r="M183" s="267" t="s">
        <v>530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523</v>
      </c>
      <c r="E184" s="65"/>
      <c r="F184" s="267" t="s">
        <v>21</v>
      </c>
      <c r="G184" s="65" t="s">
        <v>282</v>
      </c>
      <c r="H184" s="188" t="s">
        <v>266</v>
      </c>
      <c r="I184" s="267" t="s">
        <v>269</v>
      </c>
      <c r="J184" s="66">
        <v>1001</v>
      </c>
      <c r="K184" s="64">
        <v>6</v>
      </c>
      <c r="L184" s="178">
        <f t="shared" si="2"/>
        <v>166.83333333333334</v>
      </c>
      <c r="M184" s="244" t="s">
        <v>532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523</v>
      </c>
      <c r="E185" s="65"/>
      <c r="F185" s="267" t="s">
        <v>21</v>
      </c>
      <c r="G185" s="65" t="s">
        <v>282</v>
      </c>
      <c r="H185" s="188" t="s">
        <v>127</v>
      </c>
      <c r="I185" s="267" t="s">
        <v>269</v>
      </c>
      <c r="J185" s="66">
        <v>1195</v>
      </c>
      <c r="K185" s="64">
        <v>6</v>
      </c>
      <c r="L185" s="268">
        <f t="shared" si="2"/>
        <v>199.16666666666666</v>
      </c>
      <c r="M185" s="244" t="s">
        <v>532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523</v>
      </c>
      <c r="E186" s="65"/>
      <c r="F186" s="267" t="s">
        <v>21</v>
      </c>
      <c r="G186" s="65" t="s">
        <v>282</v>
      </c>
      <c r="H186" s="188" t="s">
        <v>134</v>
      </c>
      <c r="I186" s="267" t="s">
        <v>268</v>
      </c>
      <c r="J186" s="66">
        <v>1055</v>
      </c>
      <c r="K186" s="64">
        <v>6</v>
      </c>
      <c r="L186" s="178">
        <f t="shared" si="2"/>
        <v>175.83333333333334</v>
      </c>
      <c r="M186" s="267" t="s">
        <v>531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523</v>
      </c>
      <c r="E187" s="65"/>
      <c r="F187" s="267" t="s">
        <v>21</v>
      </c>
      <c r="G187" s="65" t="s">
        <v>282</v>
      </c>
      <c r="H187" s="188" t="s">
        <v>133</v>
      </c>
      <c r="I187" s="267" t="s">
        <v>268</v>
      </c>
      <c r="J187" s="66">
        <v>1128</v>
      </c>
      <c r="K187" s="64">
        <v>6</v>
      </c>
      <c r="L187" s="178">
        <f t="shared" si="2"/>
        <v>188</v>
      </c>
      <c r="M187" s="267" t="s">
        <v>531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523</v>
      </c>
      <c r="E188" s="65"/>
      <c r="F188" s="267" t="s">
        <v>21</v>
      </c>
      <c r="G188" s="65" t="s">
        <v>282</v>
      </c>
      <c r="H188" s="73" t="s">
        <v>131</v>
      </c>
      <c r="I188" s="267" t="s">
        <v>268</v>
      </c>
      <c r="J188" s="66">
        <v>997</v>
      </c>
      <c r="K188" s="64">
        <v>6</v>
      </c>
      <c r="L188" s="178">
        <f t="shared" si="2"/>
        <v>166.16666666666666</v>
      </c>
      <c r="M188" s="267" t="s">
        <v>531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523</v>
      </c>
      <c r="E189" s="65"/>
      <c r="F189" s="267" t="s">
        <v>21</v>
      </c>
      <c r="G189" s="65" t="s">
        <v>282</v>
      </c>
      <c r="H189" s="188" t="s">
        <v>446</v>
      </c>
      <c r="I189" s="267" t="s">
        <v>273</v>
      </c>
      <c r="J189" s="66">
        <v>998</v>
      </c>
      <c r="K189" s="64">
        <v>6</v>
      </c>
      <c r="L189" s="178">
        <f t="shared" si="2"/>
        <v>166.33333333333334</v>
      </c>
      <c r="M189" s="245" t="s">
        <v>528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523</v>
      </c>
      <c r="E190" s="65"/>
      <c r="F190" s="267" t="s">
        <v>21</v>
      </c>
      <c r="G190" s="65" t="s">
        <v>282</v>
      </c>
      <c r="H190" s="73" t="s">
        <v>125</v>
      </c>
      <c r="I190" s="267" t="s">
        <v>527</v>
      </c>
      <c r="J190" s="66">
        <v>995</v>
      </c>
      <c r="K190" s="64">
        <v>6</v>
      </c>
      <c r="L190" s="178">
        <f t="shared" si="2"/>
        <v>165.83333333333334</v>
      </c>
      <c r="M190" s="246" t="s">
        <v>529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523</v>
      </c>
      <c r="E191" s="65"/>
      <c r="F191" s="267" t="s">
        <v>21</v>
      </c>
      <c r="G191" s="65" t="s">
        <v>282</v>
      </c>
      <c r="H191" s="73" t="s">
        <v>145</v>
      </c>
      <c r="I191" s="267" t="s">
        <v>527</v>
      </c>
      <c r="J191" s="66">
        <v>1197</v>
      </c>
      <c r="K191" s="64">
        <v>6</v>
      </c>
      <c r="L191" s="268">
        <f t="shared" si="2"/>
        <v>199.5</v>
      </c>
      <c r="M191" s="246" t="s">
        <v>529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523</v>
      </c>
      <c r="E192" s="65"/>
      <c r="F192" s="267" t="s">
        <v>21</v>
      </c>
      <c r="G192" s="65" t="s">
        <v>282</v>
      </c>
      <c r="H192" s="188" t="s">
        <v>352</v>
      </c>
      <c r="I192" s="267" t="s">
        <v>527</v>
      </c>
      <c r="J192" s="66">
        <v>1044</v>
      </c>
      <c r="K192" s="64">
        <v>6</v>
      </c>
      <c r="L192" s="178">
        <f t="shared" si="2"/>
        <v>174</v>
      </c>
      <c r="M192" s="246" t="s">
        <v>529</v>
      </c>
    </row>
    <row r="193" spans="1:12" x14ac:dyDescent="0.25">
      <c r="A193" s="53"/>
      <c r="B193" s="53"/>
      <c r="C193" s="53"/>
      <c r="D193" s="33"/>
      <c r="E193" s="33"/>
      <c r="F193" s="55"/>
      <c r="G193" s="60"/>
      <c r="H193" s="72">
        <f>COUNTA(H7:H192)</f>
        <v>186</v>
      </c>
      <c r="I193" s="72"/>
      <c r="J193" s="162">
        <f>SUBTOTAL(9,J7:J192)</f>
        <v>291753</v>
      </c>
      <c r="K193" s="82">
        <f>SUBTOTAL(9,K7:K192)</f>
        <v>1679</v>
      </c>
      <c r="L193" s="163">
        <f t="shared" ref="L193" si="3">J193/K193</f>
        <v>173.76593210244192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4"/>
  <sheetViews>
    <sheetView topLeftCell="A76" workbookViewId="0">
      <selection activeCell="A98" sqref="A9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74" t="s">
        <v>262</v>
      </c>
      <c r="B2" s="275"/>
      <c r="C2" s="275"/>
      <c r="D2" s="275"/>
      <c r="E2" s="275"/>
      <c r="F2" s="275"/>
      <c r="G2" s="275"/>
      <c r="H2" s="275"/>
      <c r="I2" s="276"/>
    </row>
    <row r="4" spans="1:10" x14ac:dyDescent="0.25">
      <c r="J4" s="64" t="s">
        <v>148</v>
      </c>
    </row>
    <row r="5" spans="1:10" ht="15.75" x14ac:dyDescent="0.25">
      <c r="A5" s="74" t="s">
        <v>453</v>
      </c>
    </row>
    <row r="6" spans="1:10" x14ac:dyDescent="0.25">
      <c r="A6" s="65" t="s">
        <v>299</v>
      </c>
      <c r="C6" s="64" t="s">
        <v>294</v>
      </c>
      <c r="D6" s="65" t="s">
        <v>293</v>
      </c>
      <c r="J6" s="53">
        <v>2</v>
      </c>
    </row>
    <row r="7" spans="1:10" x14ac:dyDescent="0.25">
      <c r="A7" s="65" t="s">
        <v>305</v>
      </c>
      <c r="B7" s="80"/>
      <c r="C7" s="64" t="s">
        <v>301</v>
      </c>
      <c r="D7" s="68" t="s">
        <v>306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383</v>
      </c>
      <c r="B8" s="80"/>
      <c r="C8" s="64" t="s">
        <v>124</v>
      </c>
      <c r="D8" s="68" t="s">
        <v>384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405</v>
      </c>
      <c r="B9" s="80"/>
      <c r="C9" s="64" t="s">
        <v>391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406</v>
      </c>
      <c r="B10" s="80"/>
      <c r="C10" s="64" t="s">
        <v>391</v>
      </c>
      <c r="D10" s="68" t="s">
        <v>407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408</v>
      </c>
      <c r="B11" s="80"/>
      <c r="C11" s="64" t="s">
        <v>391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408</v>
      </c>
      <c r="B12" s="80"/>
      <c r="C12" s="64" t="s">
        <v>391</v>
      </c>
      <c r="D12" s="68" t="s">
        <v>347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437</v>
      </c>
      <c r="B13" s="80"/>
      <c r="C13" s="64" t="s">
        <v>294</v>
      </c>
      <c r="D13" s="68" t="s">
        <v>407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438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445</v>
      </c>
      <c r="B15" s="80"/>
      <c r="C15" s="64" t="s">
        <v>124</v>
      </c>
      <c r="D15" s="68" t="s">
        <v>246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447</v>
      </c>
      <c r="B16" s="80"/>
      <c r="C16" s="53" t="s">
        <v>140</v>
      </c>
      <c r="D16" s="68" t="s">
        <v>452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546</v>
      </c>
      <c r="B17" s="80"/>
      <c r="C17" s="64" t="s">
        <v>294</v>
      </c>
      <c r="D17" s="68" t="s">
        <v>275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252</v>
      </c>
      <c r="D19" s="80"/>
      <c r="J19" s="64"/>
    </row>
    <row r="20" spans="1:10" x14ac:dyDescent="0.25">
      <c r="D20" s="80"/>
      <c r="J20" s="64"/>
    </row>
    <row r="21" spans="1:10" x14ac:dyDescent="0.25">
      <c r="A21" s="179" t="s">
        <v>253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274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244</v>
      </c>
      <c r="B28" s="33"/>
      <c r="D28" s="33"/>
      <c r="F28" s="33"/>
      <c r="J28" s="64"/>
    </row>
    <row r="29" spans="1:10" x14ac:dyDescent="0.25">
      <c r="A29" s="279"/>
      <c r="B29" s="279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455</v>
      </c>
      <c r="J34" s="53"/>
    </row>
    <row r="35" spans="1:10" x14ac:dyDescent="0.25">
      <c r="J35" s="53"/>
    </row>
    <row r="36" spans="1:10" x14ac:dyDescent="0.25">
      <c r="A36" s="206" t="s">
        <v>549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248</v>
      </c>
      <c r="B37" s="84"/>
      <c r="C37" s="53" t="s">
        <v>140</v>
      </c>
      <c r="D37" s="68" t="s">
        <v>275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249</v>
      </c>
      <c r="B38" s="84"/>
      <c r="C38" s="53" t="s">
        <v>140</v>
      </c>
      <c r="D38" s="68" t="s">
        <v>296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249</v>
      </c>
      <c r="C39" s="53" t="s">
        <v>140</v>
      </c>
      <c r="D39" s="65" t="s">
        <v>295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339</v>
      </c>
      <c r="B40" s="84"/>
      <c r="C40" s="64" t="s">
        <v>294</v>
      </c>
      <c r="D40" s="68" t="s">
        <v>342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387</v>
      </c>
      <c r="B41" s="84"/>
      <c r="C41" s="53" t="s">
        <v>140</v>
      </c>
      <c r="D41" s="68" t="s">
        <v>388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386</v>
      </c>
      <c r="B42" s="80"/>
      <c r="C42" s="64" t="s">
        <v>124</v>
      </c>
      <c r="D42" s="68" t="s">
        <v>385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406</v>
      </c>
      <c r="B43" s="80"/>
      <c r="C43" s="64" t="s">
        <v>391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406</v>
      </c>
      <c r="B44" s="80"/>
      <c r="C44" s="64" t="s">
        <v>391</v>
      </c>
      <c r="D44" s="68" t="s">
        <v>240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408</v>
      </c>
      <c r="B45" s="80"/>
      <c r="C45" s="64" t="s">
        <v>391</v>
      </c>
      <c r="D45" s="68" t="s">
        <v>409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438</v>
      </c>
      <c r="C46" s="64" t="s">
        <v>124</v>
      </c>
      <c r="D46" s="68" t="s">
        <v>347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437</v>
      </c>
      <c r="C47" s="64" t="s">
        <v>294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444</v>
      </c>
      <c r="C48" s="64" t="s">
        <v>294</v>
      </c>
      <c r="D48" s="65" t="s">
        <v>409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447</v>
      </c>
      <c r="C49" s="53" t="s">
        <v>140</v>
      </c>
      <c r="D49" s="68" t="s">
        <v>454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447</v>
      </c>
      <c r="B50" s="84"/>
      <c r="C50" s="53" t="s">
        <v>140</v>
      </c>
      <c r="D50" s="68" t="s">
        <v>240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546</v>
      </c>
      <c r="B51" s="84"/>
      <c r="C51" s="64" t="s">
        <v>294</v>
      </c>
      <c r="D51" s="68" t="s">
        <v>246</v>
      </c>
      <c r="E51" s="73"/>
      <c r="F51" s="65"/>
      <c r="G51" s="65"/>
      <c r="H51" s="65"/>
      <c r="I51" s="65"/>
      <c r="J51" s="253">
        <v>1</v>
      </c>
    </row>
    <row r="52" spans="1:10" x14ac:dyDescent="0.25">
      <c r="A52" s="65"/>
      <c r="B52" s="84"/>
      <c r="C52" s="64"/>
      <c r="D52" s="241"/>
      <c r="E52" s="73"/>
      <c r="F52" s="65"/>
      <c r="G52" s="65"/>
      <c r="H52" s="65"/>
      <c r="I52" s="65"/>
      <c r="J52" s="82">
        <f>SUM(J37:J51)</f>
        <v>21</v>
      </c>
    </row>
    <row r="53" spans="1:10" x14ac:dyDescent="0.25">
      <c r="A53" s="65"/>
      <c r="B53" s="84"/>
      <c r="C53" s="64"/>
      <c r="D53" s="251"/>
      <c r="E53" s="73"/>
      <c r="F53" s="65"/>
      <c r="G53" s="65"/>
      <c r="H53" s="65"/>
      <c r="I53" s="65"/>
      <c r="J53" s="103"/>
    </row>
    <row r="54" spans="1:10" x14ac:dyDescent="0.25">
      <c r="A54" s="206" t="s">
        <v>548</v>
      </c>
      <c r="B54" s="84"/>
      <c r="C54" s="219"/>
      <c r="D54" s="68"/>
      <c r="E54" s="73"/>
      <c r="F54" s="65"/>
      <c r="G54" s="65"/>
      <c r="H54" s="65"/>
      <c r="I54" s="65"/>
      <c r="J54" s="64"/>
    </row>
    <row r="55" spans="1:10" x14ac:dyDescent="0.25">
      <c r="A55" s="84" t="s">
        <v>297</v>
      </c>
      <c r="B55" s="84"/>
      <c r="C55" s="64" t="s">
        <v>294</v>
      </c>
      <c r="D55" s="68" t="s">
        <v>298</v>
      </c>
      <c r="E55" s="73"/>
      <c r="F55" s="65"/>
      <c r="G55" s="65"/>
      <c r="H55" s="65"/>
      <c r="I55" s="65"/>
      <c r="J55" s="64">
        <v>2</v>
      </c>
    </row>
    <row r="56" spans="1:10" x14ac:dyDescent="0.25">
      <c r="A56" s="84" t="s">
        <v>346</v>
      </c>
      <c r="B56" s="84"/>
      <c r="C56" s="53" t="s">
        <v>140</v>
      </c>
      <c r="D56" s="68" t="s">
        <v>347</v>
      </c>
      <c r="E56" s="73"/>
      <c r="F56" s="65"/>
      <c r="G56" s="65"/>
      <c r="H56" s="65"/>
      <c r="I56" s="65"/>
      <c r="J56" s="64">
        <v>1</v>
      </c>
    </row>
    <row r="57" spans="1:10" x14ac:dyDescent="0.25">
      <c r="A57" s="242" t="s">
        <v>417</v>
      </c>
      <c r="B57" s="84"/>
      <c r="C57" s="64" t="s">
        <v>124</v>
      </c>
      <c r="D57" s="68" t="s">
        <v>421</v>
      </c>
      <c r="E57" s="73"/>
      <c r="F57" s="65"/>
      <c r="G57" s="65"/>
      <c r="H57" s="65"/>
      <c r="I57" s="65"/>
      <c r="J57" s="64">
        <v>1</v>
      </c>
    </row>
    <row r="58" spans="1:10" x14ac:dyDescent="0.25">
      <c r="A58" s="65" t="s">
        <v>408</v>
      </c>
      <c r="B58" s="84"/>
      <c r="C58" s="64" t="s">
        <v>391</v>
      </c>
      <c r="D58" s="65" t="s">
        <v>157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405</v>
      </c>
      <c r="B59" s="80"/>
      <c r="C59" s="64" t="s">
        <v>391</v>
      </c>
      <c r="D59" s="68" t="s">
        <v>155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424</v>
      </c>
      <c r="B60" s="80"/>
      <c r="C60" s="64" t="s">
        <v>124</v>
      </c>
      <c r="D60" s="68" t="s">
        <v>419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5" t="s">
        <v>447</v>
      </c>
      <c r="B61" s="80"/>
      <c r="C61" s="53" t="s">
        <v>140</v>
      </c>
      <c r="D61" s="65" t="s">
        <v>160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445</v>
      </c>
      <c r="B62" s="80"/>
      <c r="C62" s="64" t="s">
        <v>124</v>
      </c>
      <c r="D62" s="68" t="s">
        <v>407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546</v>
      </c>
      <c r="B63" s="80"/>
      <c r="C63" s="64" t="s">
        <v>294</v>
      </c>
      <c r="D63" s="68" t="s">
        <v>547</v>
      </c>
      <c r="E63" s="68"/>
      <c r="F63" s="65"/>
      <c r="G63" s="65"/>
      <c r="H63" s="65"/>
      <c r="I63" s="65"/>
      <c r="J63" s="64">
        <v>3</v>
      </c>
    </row>
    <row r="64" spans="1:10" x14ac:dyDescent="0.25">
      <c r="A64" s="64"/>
      <c r="B64" s="65"/>
      <c r="C64" s="65"/>
      <c r="D64" s="65"/>
      <c r="E64" s="65"/>
      <c r="F64" s="65"/>
      <c r="G64" s="65"/>
      <c r="H64" s="65"/>
      <c r="I64" s="65"/>
      <c r="J64" s="82">
        <f>SUM(J54:J63)</f>
        <v>12</v>
      </c>
    </row>
    <row r="65" spans="1:10" ht="15.75" x14ac:dyDescent="0.25">
      <c r="A65" s="74" t="s">
        <v>164</v>
      </c>
      <c r="J65" s="53"/>
    </row>
    <row r="66" spans="1:10" x14ac:dyDescent="0.25">
      <c r="A66" s="53"/>
      <c r="J66" s="53"/>
    </row>
    <row r="67" spans="1:10" ht="15.75" x14ac:dyDescent="0.25">
      <c r="A67" s="74" t="s">
        <v>165</v>
      </c>
      <c r="J67" s="53"/>
    </row>
    <row r="68" spans="1:10" ht="15.75" x14ac:dyDescent="0.25">
      <c r="A68" s="74"/>
      <c r="J68" s="53"/>
    </row>
    <row r="69" spans="1:10" x14ac:dyDescent="0.25">
      <c r="A69" s="65" t="s">
        <v>389</v>
      </c>
      <c r="B69" s="64" t="s">
        <v>373</v>
      </c>
      <c r="C69" s="239" t="s">
        <v>359</v>
      </c>
      <c r="D69" s="68" t="s">
        <v>306</v>
      </c>
      <c r="E69" s="73"/>
      <c r="F69" s="80"/>
      <c r="G69" s="80"/>
      <c r="H69" s="80"/>
      <c r="I69" s="80"/>
      <c r="J69" s="64">
        <v>2</v>
      </c>
    </row>
    <row r="70" spans="1:10" x14ac:dyDescent="0.25">
      <c r="A70" s="65" t="s">
        <v>489</v>
      </c>
      <c r="B70" s="64" t="s">
        <v>485</v>
      </c>
      <c r="C70" s="260" t="s">
        <v>486</v>
      </c>
      <c r="D70" s="68" t="s">
        <v>490</v>
      </c>
      <c r="E70" s="73"/>
      <c r="F70" s="80"/>
      <c r="G70" s="80"/>
      <c r="H70" s="80"/>
      <c r="I70" s="80"/>
      <c r="J70" s="64">
        <v>2</v>
      </c>
    </row>
    <row r="71" spans="1:10" x14ac:dyDescent="0.25">
      <c r="A71" s="65"/>
      <c r="B71" s="64"/>
      <c r="C71" s="260"/>
      <c r="D71" s="68"/>
      <c r="E71" s="73"/>
      <c r="F71" s="80"/>
      <c r="G71" s="80"/>
      <c r="H71" s="80"/>
      <c r="I71" s="80"/>
      <c r="J71" s="64"/>
    </row>
    <row r="72" spans="1:10" x14ac:dyDescent="0.25">
      <c r="A72" s="72"/>
      <c r="B72" s="84"/>
      <c r="C72" s="80"/>
      <c r="D72" s="80"/>
      <c r="E72" s="80"/>
      <c r="F72" s="80"/>
      <c r="G72" s="80"/>
      <c r="H72" s="80"/>
      <c r="I72" s="80"/>
      <c r="J72" s="82">
        <f>SUM(J69:J70)</f>
        <v>4</v>
      </c>
    </row>
    <row r="73" spans="1:10" ht="15.75" x14ac:dyDescent="0.25">
      <c r="A73" s="74" t="s">
        <v>166</v>
      </c>
      <c r="J73" s="53"/>
    </row>
    <row r="74" spans="1:10" x14ac:dyDescent="0.25">
      <c r="J74" s="53"/>
    </row>
    <row r="75" spans="1:10" x14ac:dyDescent="0.25">
      <c r="A75" s="72" t="s">
        <v>230</v>
      </c>
      <c r="B75" s="183" t="s">
        <v>229</v>
      </c>
      <c r="C75" s="223" t="s">
        <v>325</v>
      </c>
      <c r="D75" s="84" t="s">
        <v>326</v>
      </c>
      <c r="E75" s="73"/>
      <c r="F75" s="80"/>
      <c r="G75" s="80"/>
      <c r="J75" s="53"/>
    </row>
    <row r="76" spans="1:10" x14ac:dyDescent="0.25">
      <c r="A76" s="175" t="s">
        <v>231</v>
      </c>
      <c r="B76" s="183" t="s">
        <v>301</v>
      </c>
      <c r="C76" s="220" t="s">
        <v>324</v>
      </c>
      <c r="D76" s="68" t="s">
        <v>478</v>
      </c>
      <c r="E76" s="73"/>
      <c r="F76" s="80"/>
      <c r="G76" s="80"/>
      <c r="J76" s="53">
        <v>4</v>
      </c>
    </row>
    <row r="77" spans="1:10" x14ac:dyDescent="0.25">
      <c r="A77" s="259" t="s">
        <v>232</v>
      </c>
      <c r="B77" s="259" t="s">
        <v>124</v>
      </c>
      <c r="C77" s="259" t="s">
        <v>482</v>
      </c>
      <c r="D77" s="68" t="s">
        <v>473</v>
      </c>
      <c r="E77" s="73"/>
      <c r="F77" s="80"/>
      <c r="G77" s="80"/>
      <c r="J77" s="53">
        <v>5</v>
      </c>
    </row>
    <row r="78" spans="1:10" x14ac:dyDescent="0.25">
      <c r="A78" s="175" t="s">
        <v>232</v>
      </c>
      <c r="B78" s="53" t="s">
        <v>140</v>
      </c>
      <c r="C78" s="231" t="s">
        <v>472</v>
      </c>
      <c r="D78" s="68" t="s">
        <v>473</v>
      </c>
      <c r="E78" s="73"/>
      <c r="F78" s="80"/>
      <c r="G78" s="80"/>
      <c r="J78" s="53">
        <v>5</v>
      </c>
    </row>
    <row r="79" spans="1:10" x14ac:dyDescent="0.25">
      <c r="A79" s="175" t="s">
        <v>232</v>
      </c>
      <c r="B79" s="53" t="s">
        <v>140</v>
      </c>
      <c r="C79" s="258" t="s">
        <v>472</v>
      </c>
      <c r="D79" s="68" t="s">
        <v>474</v>
      </c>
      <c r="E79" s="73"/>
      <c r="F79" s="80"/>
      <c r="G79" s="80"/>
      <c r="J79" s="53">
        <v>6</v>
      </c>
    </row>
    <row r="80" spans="1:10" x14ac:dyDescent="0.25">
      <c r="A80" s="175" t="s">
        <v>233</v>
      </c>
      <c r="B80" s="53" t="s">
        <v>391</v>
      </c>
      <c r="C80" s="176" t="s">
        <v>476</v>
      </c>
      <c r="D80" s="68" t="s">
        <v>477</v>
      </c>
      <c r="J80" s="53">
        <v>4</v>
      </c>
    </row>
    <row r="81" spans="1:10" x14ac:dyDescent="0.25">
      <c r="A81" s="175"/>
      <c r="J81" s="63">
        <f>SUM(J75:J80)</f>
        <v>24</v>
      </c>
    </row>
    <row r="82" spans="1:10" ht="15.75" x14ac:dyDescent="0.25">
      <c r="A82" s="74" t="s">
        <v>167</v>
      </c>
      <c r="J82" s="53"/>
    </row>
    <row r="83" spans="1:10" ht="15.75" x14ac:dyDescent="0.25">
      <c r="A83" s="74"/>
      <c r="J83" s="53"/>
    </row>
    <row r="84" spans="1:10" x14ac:dyDescent="0.25">
      <c r="A84" s="172" t="s">
        <v>225</v>
      </c>
      <c r="J84" s="53"/>
    </row>
    <row r="85" spans="1:10" x14ac:dyDescent="0.25">
      <c r="A85" s="73"/>
      <c r="B85" s="64"/>
      <c r="C85" s="64"/>
      <c r="D85" s="65"/>
      <c r="J85" s="64"/>
    </row>
    <row r="86" spans="1:10" ht="15.75" x14ac:dyDescent="0.25">
      <c r="A86" s="74"/>
      <c r="J86" s="82">
        <f>SUM(J85:J85)</f>
        <v>0</v>
      </c>
    </row>
    <row r="87" spans="1:10" x14ac:dyDescent="0.25">
      <c r="A87" s="76" t="s">
        <v>168</v>
      </c>
      <c r="J87" s="53"/>
    </row>
    <row r="88" spans="1:10" x14ac:dyDescent="0.25">
      <c r="A88" s="76"/>
      <c r="J88" s="53"/>
    </row>
    <row r="89" spans="1:10" x14ac:dyDescent="0.25">
      <c r="A89" s="76" t="s">
        <v>169</v>
      </c>
      <c r="J89" s="53"/>
    </row>
    <row r="90" spans="1:10" x14ac:dyDescent="0.25">
      <c r="A90" s="76"/>
      <c r="B90" s="76" t="s">
        <v>170</v>
      </c>
      <c r="J90" s="53"/>
    </row>
    <row r="91" spans="1:10" x14ac:dyDescent="0.25">
      <c r="A91" s="33"/>
      <c r="B91" s="33"/>
      <c r="C91" s="33"/>
      <c r="E91" s="33"/>
      <c r="F91" s="33"/>
      <c r="G91" s="33"/>
      <c r="J91" s="53"/>
    </row>
    <row r="92" spans="1:10" x14ac:dyDescent="0.25">
      <c r="B92" s="77" t="s">
        <v>171</v>
      </c>
      <c r="C92" s="33"/>
      <c r="E92" s="33"/>
      <c r="F92" s="33"/>
      <c r="G92" s="33"/>
      <c r="J92" s="53"/>
    </row>
    <row r="93" spans="1:10" x14ac:dyDescent="0.25">
      <c r="A93" s="182"/>
      <c r="B93" s="181"/>
      <c r="C93" s="184"/>
      <c r="D93" s="68"/>
      <c r="E93" s="33"/>
      <c r="F93" s="33"/>
      <c r="G93" s="33"/>
      <c r="J93" s="53"/>
    </row>
    <row r="94" spans="1:10" x14ac:dyDescent="0.25">
      <c r="A94" s="65" t="s">
        <v>351</v>
      </c>
      <c r="B94" s="230" t="s">
        <v>124</v>
      </c>
      <c r="C94" s="187" t="s">
        <v>350</v>
      </c>
      <c r="D94" s="68" t="s">
        <v>160</v>
      </c>
      <c r="E94" s="73"/>
      <c r="F94" s="73"/>
      <c r="G94" s="73"/>
      <c r="H94" s="80"/>
      <c r="I94" s="80"/>
      <c r="J94" s="64">
        <v>1</v>
      </c>
    </row>
    <row r="95" spans="1:10" x14ac:dyDescent="0.25">
      <c r="A95" s="204" t="s">
        <v>417</v>
      </c>
      <c r="B95" s="243" t="s">
        <v>124</v>
      </c>
      <c r="C95" s="203" t="s">
        <v>418</v>
      </c>
      <c r="D95" s="68" t="s">
        <v>419</v>
      </c>
      <c r="E95" s="73"/>
      <c r="F95" s="73"/>
      <c r="G95" s="73"/>
      <c r="H95" s="80"/>
      <c r="I95" s="80"/>
      <c r="J95" s="64">
        <v>1</v>
      </c>
    </row>
    <row r="96" spans="1:10" x14ac:dyDescent="0.25">
      <c r="A96" s="65" t="s">
        <v>447</v>
      </c>
      <c r="B96" s="251" t="s">
        <v>140</v>
      </c>
      <c r="C96" s="251" t="s">
        <v>456</v>
      </c>
      <c r="D96" s="68" t="s">
        <v>240</v>
      </c>
      <c r="E96" s="73"/>
      <c r="F96" s="73"/>
      <c r="G96" s="73"/>
      <c r="H96" s="80"/>
      <c r="I96" s="80"/>
      <c r="J96" s="64">
        <v>1</v>
      </c>
    </row>
    <row r="97" spans="1:10" x14ac:dyDescent="0.25">
      <c r="A97" s="65" t="s">
        <v>500</v>
      </c>
      <c r="B97" s="262" t="s">
        <v>124</v>
      </c>
      <c r="C97" s="262" t="s">
        <v>499</v>
      </c>
      <c r="D97" s="68" t="s">
        <v>160</v>
      </c>
      <c r="E97" s="73"/>
      <c r="F97" s="73"/>
      <c r="G97" s="73"/>
      <c r="H97" s="80"/>
      <c r="I97" s="80"/>
      <c r="J97" s="64">
        <v>1</v>
      </c>
    </row>
    <row r="98" spans="1:10" x14ac:dyDescent="0.25">
      <c r="A98" s="65" t="s">
        <v>512</v>
      </c>
      <c r="B98" s="266" t="s">
        <v>124</v>
      </c>
      <c r="C98" s="266" t="s">
        <v>517</v>
      </c>
      <c r="D98" s="68" t="s">
        <v>155</v>
      </c>
      <c r="E98" s="73"/>
      <c r="F98" s="73"/>
      <c r="G98" s="73"/>
      <c r="H98" s="80"/>
      <c r="I98" s="80"/>
      <c r="J98" s="64">
        <v>1</v>
      </c>
    </row>
    <row r="99" spans="1:10" x14ac:dyDescent="0.25">
      <c r="A99" s="65" t="s">
        <v>512</v>
      </c>
      <c r="B99" s="266" t="s">
        <v>124</v>
      </c>
      <c r="C99" s="266" t="s">
        <v>518</v>
      </c>
      <c r="D99" s="68" t="s">
        <v>160</v>
      </c>
      <c r="E99" s="73"/>
      <c r="F99" s="73"/>
      <c r="G99" s="73"/>
      <c r="H99" s="80"/>
      <c r="I99" s="80"/>
      <c r="J99" s="64">
        <v>1</v>
      </c>
    </row>
    <row r="100" spans="1:10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2">
        <f>SUM(J91:J99)</f>
        <v>6</v>
      </c>
    </row>
    <row r="101" spans="1:10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103"/>
    </row>
    <row r="102" spans="1:10" x14ac:dyDescent="0.25">
      <c r="A102" s="76" t="s">
        <v>245</v>
      </c>
    </row>
    <row r="103" spans="1:10" x14ac:dyDescent="0.25">
      <c r="A103" s="76"/>
      <c r="I103" s="64" t="s">
        <v>177</v>
      </c>
      <c r="J103" s="64">
        <f>J18+J21+J27+J30+J52+J64+J72+J81+J86+J100</f>
        <v>86</v>
      </c>
    </row>
    <row r="104" spans="1:10" x14ac:dyDescent="0.25">
      <c r="B104" s="277" t="s">
        <v>173</v>
      </c>
      <c r="C104" s="277"/>
      <c r="E104" s="278" t="s">
        <v>174</v>
      </c>
      <c r="F104" s="278"/>
    </row>
    <row r="105" spans="1:10" x14ac:dyDescent="0.25">
      <c r="B105" s="53"/>
      <c r="C105" s="33"/>
      <c r="E105" s="53"/>
      <c r="F105" s="33"/>
    </row>
    <row r="106" spans="1:10" x14ac:dyDescent="0.25">
      <c r="B106" s="53"/>
      <c r="C106" s="33"/>
      <c r="E106" s="78"/>
      <c r="F106" s="33"/>
    </row>
    <row r="107" spans="1:10" x14ac:dyDescent="0.25">
      <c r="A107" s="76" t="s">
        <v>176</v>
      </c>
      <c r="B107" s="53"/>
      <c r="C107" s="33"/>
      <c r="E107" s="79"/>
    </row>
    <row r="109" spans="1:10" x14ac:dyDescent="0.25">
      <c r="B109" s="273"/>
      <c r="C109" s="273"/>
      <c r="D109" s="64"/>
      <c r="E109" s="65"/>
      <c r="F109" s="53"/>
    </row>
    <row r="110" spans="1:10" x14ac:dyDescent="0.25">
      <c r="B110" s="273"/>
      <c r="C110" s="273"/>
      <c r="D110" s="64"/>
      <c r="E110" s="65"/>
      <c r="F110" s="53"/>
    </row>
    <row r="111" spans="1:10" x14ac:dyDescent="0.25">
      <c r="B111" s="273"/>
      <c r="C111" s="273"/>
      <c r="D111" s="64"/>
      <c r="E111" s="65"/>
    </row>
    <row r="112" spans="1:10" x14ac:dyDescent="0.25">
      <c r="B112" s="273"/>
      <c r="C112" s="273"/>
      <c r="D112" s="64"/>
      <c r="E112" s="65"/>
    </row>
    <row r="113" spans="2:4" x14ac:dyDescent="0.25">
      <c r="B113" s="273"/>
      <c r="C113" s="273"/>
      <c r="D113" s="64"/>
    </row>
    <row r="114" spans="2:4" x14ac:dyDescent="0.25">
      <c r="B114" s="273"/>
      <c r="C114" s="273"/>
      <c r="D114" s="64"/>
    </row>
  </sheetData>
  <mergeCells count="10">
    <mergeCell ref="A2:I2"/>
    <mergeCell ref="B104:C104"/>
    <mergeCell ref="E104:F104"/>
    <mergeCell ref="A29:B29"/>
    <mergeCell ref="B109:C109"/>
    <mergeCell ref="B111:C111"/>
    <mergeCell ref="B112:C112"/>
    <mergeCell ref="B113:C113"/>
    <mergeCell ref="B114:C114"/>
    <mergeCell ref="B110:C1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>
      <selection activeCell="M10" sqref="M10"/>
    </sheetView>
  </sheetViews>
  <sheetFormatPr baseColWidth="10" defaultRowHeight="15" x14ac:dyDescent="0.25"/>
  <cols>
    <col min="1" max="1" width="3.28515625" customWidth="1"/>
    <col min="2" max="2" width="26.5703125" customWidth="1"/>
    <col min="3" max="3" width="12.85546875" customWidth="1"/>
  </cols>
  <sheetData>
    <row r="2" spans="2:10" ht="20.25" x14ac:dyDescent="0.25">
      <c r="B2" s="274" t="s">
        <v>263</v>
      </c>
      <c r="C2" s="275"/>
      <c r="D2" s="275"/>
      <c r="E2" s="275"/>
      <c r="F2" s="275"/>
      <c r="G2" s="275"/>
      <c r="H2" s="275"/>
      <c r="I2" s="275"/>
      <c r="J2" s="275"/>
    </row>
    <row r="4" spans="2:10" x14ac:dyDescent="0.25">
      <c r="C4" s="87" t="s">
        <v>483</v>
      </c>
      <c r="D4" s="63" t="s">
        <v>142</v>
      </c>
      <c r="E4" s="63" t="s">
        <v>143</v>
      </c>
      <c r="F4" s="63" t="s">
        <v>178</v>
      </c>
      <c r="G4" s="63" t="s">
        <v>179</v>
      </c>
      <c r="H4" s="63" t="s">
        <v>222</v>
      </c>
      <c r="I4" s="63" t="s">
        <v>180</v>
      </c>
      <c r="J4" s="3" t="s">
        <v>12</v>
      </c>
    </row>
    <row r="5" spans="2:10" x14ac:dyDescent="0.25">
      <c r="C5" s="88" t="s">
        <v>181</v>
      </c>
      <c r="D5" s="89"/>
      <c r="E5" s="89"/>
      <c r="F5" s="89" t="s">
        <v>182</v>
      </c>
      <c r="G5" s="89" t="s">
        <v>183</v>
      </c>
      <c r="H5" s="89"/>
      <c r="I5" s="89" t="s">
        <v>184</v>
      </c>
      <c r="J5" s="11" t="s">
        <v>185</v>
      </c>
    </row>
    <row r="7" spans="2:10" x14ac:dyDescent="0.25">
      <c r="B7" s="73" t="s">
        <v>241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185"/>
    </row>
    <row r="9" spans="2:10" x14ac:dyDescent="0.25">
      <c r="C9" s="91"/>
      <c r="D9" s="91"/>
      <c r="E9" s="91"/>
      <c r="F9" s="91"/>
      <c r="G9" s="91"/>
      <c r="H9" s="185"/>
    </row>
    <row r="10" spans="2:10" x14ac:dyDescent="0.25">
      <c r="B10" s="73" t="s">
        <v>160</v>
      </c>
      <c r="C10" s="95">
        <v>3</v>
      </c>
      <c r="D10" s="169">
        <v>4</v>
      </c>
      <c r="E10" s="94">
        <v>1</v>
      </c>
      <c r="F10" s="91"/>
      <c r="G10" s="91"/>
      <c r="H10" s="91"/>
      <c r="I10" s="92">
        <v>3</v>
      </c>
      <c r="J10" s="90">
        <f>C10+D10+E10+F10+G10+H10+I10</f>
        <v>11</v>
      </c>
    </row>
    <row r="11" spans="2:10" x14ac:dyDescent="0.25">
      <c r="B11" s="73" t="s">
        <v>158</v>
      </c>
      <c r="C11" s="95">
        <v>1</v>
      </c>
      <c r="D11" s="169">
        <v>2</v>
      </c>
      <c r="E11" s="94">
        <v>2</v>
      </c>
      <c r="F11" s="170">
        <v>1</v>
      </c>
      <c r="G11" s="93">
        <v>1</v>
      </c>
      <c r="H11" s="185"/>
      <c r="I11" s="92">
        <v>1</v>
      </c>
      <c r="J11" s="90">
        <f>C11+D11+E11+F11+G11+H11+I11</f>
        <v>8</v>
      </c>
    </row>
    <row r="12" spans="2:10" x14ac:dyDescent="0.25">
      <c r="B12" s="73" t="s">
        <v>149</v>
      </c>
      <c r="C12" s="95">
        <v>3</v>
      </c>
      <c r="D12" s="169">
        <v>2</v>
      </c>
      <c r="E12" s="94">
        <v>2</v>
      </c>
      <c r="F12" s="91"/>
      <c r="G12" s="91"/>
      <c r="H12" s="91"/>
      <c r="I12" s="91"/>
      <c r="J12" s="90">
        <f>C12+D12+E12+F12+G12+H12+I12</f>
        <v>7</v>
      </c>
    </row>
    <row r="13" spans="2:10" x14ac:dyDescent="0.25">
      <c r="B13" s="73" t="s">
        <v>250</v>
      </c>
      <c r="C13" s="95">
        <v>3</v>
      </c>
      <c r="D13" s="91"/>
      <c r="E13" s="94">
        <v>1</v>
      </c>
      <c r="F13" s="91"/>
      <c r="G13" s="93">
        <v>1</v>
      </c>
      <c r="H13" s="91"/>
      <c r="I13" s="91"/>
      <c r="J13" s="90">
        <f>C13+D13+E13+F13+G13+H13+I13</f>
        <v>5</v>
      </c>
    </row>
    <row r="14" spans="2:10" x14ac:dyDescent="0.25">
      <c r="B14" s="73" t="s">
        <v>246</v>
      </c>
      <c r="C14" s="95">
        <v>2</v>
      </c>
      <c r="D14" s="169">
        <v>2</v>
      </c>
      <c r="E14" s="94">
        <v>1</v>
      </c>
      <c r="F14" s="91"/>
      <c r="G14" s="91"/>
      <c r="H14" s="91"/>
      <c r="I14" s="91"/>
      <c r="J14" s="90">
        <f>C14+D14+E14+F14+G14+H14+I14</f>
        <v>5</v>
      </c>
    </row>
    <row r="15" spans="2:10" x14ac:dyDescent="0.25">
      <c r="B15" s="73" t="s">
        <v>189</v>
      </c>
      <c r="C15" s="95">
        <v>1</v>
      </c>
      <c r="D15" s="169">
        <v>3</v>
      </c>
      <c r="E15" s="91"/>
      <c r="F15" s="91"/>
      <c r="G15" s="91"/>
      <c r="H15" s="91"/>
      <c r="I15" s="92">
        <v>1</v>
      </c>
      <c r="J15" s="90">
        <f>C15+D15+E15+F15+G15+H15+I15</f>
        <v>5</v>
      </c>
    </row>
    <row r="16" spans="2:10" x14ac:dyDescent="0.25">
      <c r="B16" s="73" t="s">
        <v>163</v>
      </c>
      <c r="C16" s="95">
        <v>2</v>
      </c>
      <c r="D16" s="169">
        <v>1</v>
      </c>
      <c r="E16" s="91"/>
      <c r="F16" s="170">
        <v>1</v>
      </c>
      <c r="G16" s="91"/>
      <c r="H16" s="91"/>
      <c r="I16" s="91"/>
      <c r="J16" s="90">
        <f>C16+D16+E16+F16+G16+H16+I16</f>
        <v>4</v>
      </c>
    </row>
    <row r="17" spans="2:10" x14ac:dyDescent="0.25">
      <c r="B17" s="65" t="s">
        <v>154</v>
      </c>
      <c r="C17" s="95">
        <v>2</v>
      </c>
      <c r="D17" s="169">
        <v>1</v>
      </c>
      <c r="E17" s="94">
        <v>1</v>
      </c>
      <c r="F17" s="91"/>
      <c r="G17" s="91"/>
      <c r="H17" s="91"/>
      <c r="I17" s="91"/>
      <c r="J17" s="90">
        <f>C17+D17+E17+F17+G17+H17+I17</f>
        <v>4</v>
      </c>
    </row>
    <row r="18" spans="2:10" x14ac:dyDescent="0.25">
      <c r="B18" s="73" t="s">
        <v>240</v>
      </c>
      <c r="C18" s="95">
        <v>1</v>
      </c>
      <c r="D18" s="169">
        <v>1</v>
      </c>
      <c r="E18" s="94">
        <v>1</v>
      </c>
      <c r="F18" s="170">
        <v>1</v>
      </c>
      <c r="G18" s="91"/>
      <c r="H18" s="185"/>
      <c r="I18" s="91"/>
      <c r="J18" s="90">
        <f>C18+D18+E18+F18+G18+H18+I18</f>
        <v>4</v>
      </c>
    </row>
    <row r="19" spans="2:10" x14ac:dyDescent="0.25">
      <c r="B19" s="73" t="s">
        <v>157</v>
      </c>
      <c r="C19" s="95">
        <v>1</v>
      </c>
      <c r="D19" s="169">
        <v>3</v>
      </c>
      <c r="E19" s="91"/>
      <c r="F19" s="91"/>
      <c r="G19" s="91"/>
      <c r="H19" s="91"/>
      <c r="I19" s="91"/>
      <c r="J19" s="90">
        <f>C19+D19+E19+F19+G19+H19+I19</f>
        <v>4</v>
      </c>
    </row>
    <row r="20" spans="2:10" x14ac:dyDescent="0.25">
      <c r="B20" s="73" t="s">
        <v>191</v>
      </c>
      <c r="C20" s="95">
        <v>2</v>
      </c>
      <c r="D20" s="91"/>
      <c r="E20" s="91"/>
      <c r="F20" s="91"/>
      <c r="G20" s="93">
        <v>1</v>
      </c>
      <c r="H20" s="91"/>
      <c r="I20" s="91"/>
      <c r="J20" s="90">
        <f>C20+D20+E20+F20+G20+H20+I20</f>
        <v>3</v>
      </c>
    </row>
    <row r="21" spans="2:10" x14ac:dyDescent="0.25">
      <c r="B21" s="73" t="s">
        <v>161</v>
      </c>
      <c r="C21" s="91"/>
      <c r="D21" s="169">
        <v>3</v>
      </c>
      <c r="E21" s="91"/>
      <c r="F21" s="91"/>
      <c r="G21" s="91"/>
      <c r="H21" s="91"/>
      <c r="I21" s="91"/>
      <c r="J21" s="90">
        <f>C21+D21+E21+F21+G21+H21+I21</f>
        <v>3</v>
      </c>
    </row>
    <row r="22" spans="2:10" x14ac:dyDescent="0.25">
      <c r="B22" s="73" t="s">
        <v>155</v>
      </c>
      <c r="C22" s="95">
        <v>1</v>
      </c>
      <c r="D22" s="91"/>
      <c r="E22" s="91"/>
      <c r="F22" s="91"/>
      <c r="G22" s="91"/>
      <c r="H22" s="91"/>
      <c r="I22" s="92">
        <v>1</v>
      </c>
      <c r="J22" s="90">
        <f>C22+D22+E22+F22+G22+H22+I22</f>
        <v>2</v>
      </c>
    </row>
    <row r="23" spans="2:10" x14ac:dyDescent="0.25">
      <c r="B23" s="73" t="s">
        <v>152</v>
      </c>
      <c r="C23" s="95">
        <v>1</v>
      </c>
      <c r="D23" s="169">
        <v>1</v>
      </c>
      <c r="E23" s="91"/>
      <c r="F23" s="91"/>
      <c r="G23" s="91"/>
      <c r="H23" s="91"/>
      <c r="I23" s="91"/>
      <c r="J23" s="90">
        <f>C23+D23+E23+F23+G23+H23+I23</f>
        <v>2</v>
      </c>
    </row>
    <row r="24" spans="2:10" x14ac:dyDescent="0.25">
      <c r="B24" s="73" t="s">
        <v>151</v>
      </c>
      <c r="C24" s="95">
        <v>1</v>
      </c>
      <c r="D24" s="169">
        <v>1</v>
      </c>
      <c r="E24" s="91"/>
      <c r="F24" s="91"/>
      <c r="G24" s="91"/>
      <c r="H24" s="91"/>
      <c r="I24" s="91"/>
      <c r="J24" s="90">
        <f>C24+D24+E24+F24+G24+H24+I24</f>
        <v>2</v>
      </c>
    </row>
    <row r="25" spans="2:10" x14ac:dyDescent="0.25">
      <c r="B25" s="73" t="s">
        <v>192</v>
      </c>
      <c r="C25" s="95">
        <v>1</v>
      </c>
      <c r="D25" s="169">
        <v>1</v>
      </c>
      <c r="E25" s="91"/>
      <c r="F25" s="91"/>
      <c r="G25" s="91"/>
      <c r="H25" s="91"/>
      <c r="I25" s="91"/>
      <c r="J25" s="90">
        <f>C25+D25+E25+F25+G25+H25+I25</f>
        <v>2</v>
      </c>
    </row>
    <row r="26" spans="2:10" x14ac:dyDescent="0.25">
      <c r="B26" s="73" t="s">
        <v>175</v>
      </c>
      <c r="C26" s="95">
        <v>1</v>
      </c>
      <c r="D26" s="169">
        <v>1</v>
      </c>
      <c r="E26" s="91"/>
      <c r="F26" s="91"/>
      <c r="G26" s="91"/>
      <c r="H26" s="91"/>
      <c r="I26" s="91"/>
      <c r="J26" s="90">
        <f>C26+D26+E26+F26+G26+H26+I26</f>
        <v>2</v>
      </c>
    </row>
    <row r="27" spans="2:10" x14ac:dyDescent="0.25">
      <c r="B27" s="73" t="s">
        <v>156</v>
      </c>
      <c r="C27" s="95">
        <v>1</v>
      </c>
      <c r="D27" s="91"/>
      <c r="E27" s="94">
        <v>1</v>
      </c>
      <c r="F27" s="91"/>
      <c r="G27" s="91"/>
      <c r="H27" s="91"/>
      <c r="I27" s="91"/>
      <c r="J27" s="90">
        <f>C27+D27+E27+F27+G27+H27+I27</f>
        <v>2</v>
      </c>
    </row>
    <row r="28" spans="2:10" x14ac:dyDescent="0.25">
      <c r="B28" s="65" t="s">
        <v>193</v>
      </c>
      <c r="C28" s="95">
        <v>1</v>
      </c>
      <c r="D28" s="91"/>
      <c r="E28" s="94">
        <v>1</v>
      </c>
      <c r="F28" s="91"/>
      <c r="G28" s="91"/>
      <c r="H28" s="91"/>
      <c r="I28" s="91"/>
      <c r="J28" s="90">
        <f>C28+D28+E28+F28+G28+H28+I28</f>
        <v>2</v>
      </c>
    </row>
    <row r="29" spans="2:10" x14ac:dyDescent="0.25">
      <c r="B29" s="73" t="s">
        <v>188</v>
      </c>
      <c r="C29" s="91"/>
      <c r="D29" s="91"/>
      <c r="E29" s="94">
        <v>1</v>
      </c>
      <c r="F29" s="91"/>
      <c r="G29" s="93">
        <v>1</v>
      </c>
      <c r="H29" s="91"/>
      <c r="I29" s="91"/>
      <c r="J29" s="90">
        <f>C29+D29+E29+F29+G29+H29+I29</f>
        <v>2</v>
      </c>
    </row>
    <row r="30" spans="2:10" x14ac:dyDescent="0.25">
      <c r="B30" s="73" t="s">
        <v>162</v>
      </c>
      <c r="C30" s="91"/>
      <c r="D30" s="91"/>
      <c r="E30" s="94">
        <v>2</v>
      </c>
      <c r="F30" s="91"/>
      <c r="G30" s="91"/>
      <c r="H30" s="91"/>
      <c r="I30" s="91"/>
      <c r="J30" s="90">
        <f>C30+D30+E30+F30+G30+H30+I30</f>
        <v>2</v>
      </c>
    </row>
    <row r="31" spans="2:10" x14ac:dyDescent="0.25">
      <c r="B31" s="65" t="s">
        <v>194</v>
      </c>
      <c r="C31" s="95">
        <v>1</v>
      </c>
      <c r="D31" s="91"/>
      <c r="E31" s="91"/>
      <c r="F31" s="91"/>
      <c r="G31" s="91"/>
      <c r="H31" s="91"/>
      <c r="I31" s="91"/>
      <c r="J31" s="90">
        <f>C31+D31+E31+F31+G31+H31+I31</f>
        <v>1</v>
      </c>
    </row>
    <row r="32" spans="2:10" x14ac:dyDescent="0.25">
      <c r="B32" s="73" t="s">
        <v>186</v>
      </c>
      <c r="C32" s="95">
        <v>1</v>
      </c>
      <c r="D32" s="91"/>
      <c r="E32" s="91"/>
      <c r="F32" s="91"/>
      <c r="G32" s="91"/>
      <c r="H32" s="91"/>
      <c r="I32" s="91"/>
      <c r="J32" s="90">
        <f>C32+D32+E32+F32+G32+H32+I32</f>
        <v>1</v>
      </c>
    </row>
    <row r="33" spans="1:10" x14ac:dyDescent="0.25">
      <c r="B33" s="73" t="s">
        <v>172</v>
      </c>
      <c r="C33" s="95">
        <v>1</v>
      </c>
      <c r="D33" s="91"/>
      <c r="E33" s="91"/>
      <c r="F33" s="91"/>
      <c r="G33" s="91"/>
      <c r="H33" s="91"/>
      <c r="I33" s="91"/>
      <c r="J33" s="90">
        <f>C33+D33+E33+F33+G33+H33+I33</f>
        <v>1</v>
      </c>
    </row>
    <row r="34" spans="1:10" x14ac:dyDescent="0.25">
      <c r="B34" s="73" t="s">
        <v>458</v>
      </c>
      <c r="C34" s="91"/>
      <c r="D34" s="91"/>
      <c r="E34" s="94">
        <v>1</v>
      </c>
      <c r="F34" s="91"/>
      <c r="G34" s="91"/>
      <c r="H34" s="91"/>
      <c r="I34" s="91"/>
      <c r="J34" s="90">
        <f>C34+D34+E34+F34+G34+H34+I34</f>
        <v>1</v>
      </c>
    </row>
    <row r="35" spans="1:10" x14ac:dyDescent="0.25">
      <c r="B35" s="73" t="s">
        <v>159</v>
      </c>
      <c r="C35" s="91"/>
      <c r="D35" s="91"/>
      <c r="E35" s="94">
        <v>1</v>
      </c>
      <c r="F35" s="91"/>
      <c r="G35" s="91"/>
      <c r="H35" s="91"/>
      <c r="I35" s="91"/>
      <c r="J35" s="90">
        <f>C35+D35+E35+F35+G35+H35+I35</f>
        <v>1</v>
      </c>
    </row>
    <row r="36" spans="1:10" x14ac:dyDescent="0.25">
      <c r="B36" s="73"/>
      <c r="C36" s="91"/>
      <c r="D36" s="91"/>
      <c r="E36" s="91"/>
      <c r="F36" s="91"/>
      <c r="G36" s="91"/>
      <c r="H36" s="91"/>
      <c r="I36" s="64"/>
      <c r="J36" s="185"/>
    </row>
    <row r="37" spans="1:10" x14ac:dyDescent="0.25">
      <c r="A37" t="s">
        <v>12</v>
      </c>
      <c r="B37" s="64">
        <f>COUNTA(B10:B35)</f>
        <v>26</v>
      </c>
      <c r="C37" s="64">
        <f>SUM(C10:C35)</f>
        <v>31</v>
      </c>
      <c r="D37" s="64">
        <f t="shared" ref="D37:I37" si="0">SUM(D10:D35)</f>
        <v>26</v>
      </c>
      <c r="E37" s="64">
        <f t="shared" si="0"/>
        <v>16</v>
      </c>
      <c r="F37" s="64">
        <f t="shared" si="0"/>
        <v>3</v>
      </c>
      <c r="G37" s="64">
        <f t="shared" si="0"/>
        <v>4</v>
      </c>
      <c r="H37" s="64">
        <f t="shared" si="0"/>
        <v>0</v>
      </c>
      <c r="I37" s="64">
        <f t="shared" si="0"/>
        <v>6</v>
      </c>
      <c r="J37" s="64">
        <f>SUM(J10:J35)</f>
        <v>86</v>
      </c>
    </row>
    <row r="38" spans="1:10" x14ac:dyDescent="0.25">
      <c r="B38" s="73"/>
      <c r="C38" s="64"/>
      <c r="D38" s="91"/>
      <c r="E38" s="91"/>
      <c r="F38" s="64"/>
      <c r="G38" s="64"/>
      <c r="H38" s="64"/>
      <c r="I38" s="64"/>
      <c r="J38" s="64"/>
    </row>
    <row r="39" spans="1:10" x14ac:dyDescent="0.25">
      <c r="B39" s="73" t="s">
        <v>195</v>
      </c>
      <c r="C39" s="64"/>
      <c r="D39" s="91"/>
      <c r="E39" s="91"/>
      <c r="F39" s="64"/>
      <c r="G39" s="64"/>
      <c r="H39" s="64"/>
      <c r="I39" s="64"/>
      <c r="J39" s="64"/>
    </row>
    <row r="40" spans="1:10" x14ac:dyDescent="0.25">
      <c r="B40" s="73" t="s">
        <v>457</v>
      </c>
      <c r="C40" s="64"/>
      <c r="D40" s="91"/>
      <c r="E40" s="91"/>
      <c r="F40" s="64"/>
      <c r="G40" s="64"/>
      <c r="H40" s="64"/>
      <c r="I40" s="64"/>
      <c r="J40" s="64"/>
    </row>
    <row r="41" spans="1:10" x14ac:dyDescent="0.25">
      <c r="B41" s="65" t="s">
        <v>197</v>
      </c>
      <c r="C41" s="64"/>
      <c r="D41" s="91"/>
      <c r="E41" s="91"/>
      <c r="F41" s="64"/>
      <c r="G41" s="64"/>
      <c r="H41" s="64"/>
      <c r="I41" s="64"/>
      <c r="J41" s="64"/>
    </row>
    <row r="42" spans="1:10" x14ac:dyDescent="0.25">
      <c r="B42" s="65" t="s">
        <v>196</v>
      </c>
      <c r="C42" s="64"/>
      <c r="D42" s="91"/>
      <c r="E42" s="91"/>
      <c r="F42" s="64"/>
      <c r="G42" s="64"/>
      <c r="H42" s="64"/>
      <c r="I42" s="64"/>
      <c r="J42" s="64"/>
    </row>
    <row r="43" spans="1:10" x14ac:dyDescent="0.25">
      <c r="B43" s="65" t="s">
        <v>251</v>
      </c>
      <c r="C43" s="64"/>
      <c r="D43" s="91"/>
      <c r="E43" s="91"/>
      <c r="F43" s="64"/>
      <c r="G43" s="64"/>
      <c r="H43" s="64"/>
      <c r="I43" s="64"/>
      <c r="J43" s="64"/>
    </row>
    <row r="44" spans="1:10" x14ac:dyDescent="0.25">
      <c r="B44" s="73" t="s">
        <v>187</v>
      </c>
      <c r="C44" s="64"/>
      <c r="D44" s="91"/>
      <c r="E44" s="91"/>
      <c r="F44" s="64"/>
      <c r="G44" s="64"/>
      <c r="H44" s="64"/>
      <c r="I44" s="64"/>
      <c r="J44" s="64"/>
    </row>
    <row r="45" spans="1:10" x14ac:dyDescent="0.25">
      <c r="B45" s="65" t="s">
        <v>239</v>
      </c>
      <c r="C45" s="64"/>
      <c r="D45" s="91"/>
      <c r="E45" s="91"/>
      <c r="F45" s="64"/>
      <c r="G45" s="64"/>
      <c r="H45" s="64"/>
      <c r="I45" s="64"/>
      <c r="J45" s="64"/>
    </row>
    <row r="46" spans="1:10" x14ac:dyDescent="0.25">
      <c r="B46" s="73" t="s">
        <v>150</v>
      </c>
      <c r="C46" s="80"/>
      <c r="D46" s="80"/>
      <c r="E46" s="80"/>
      <c r="F46" s="80"/>
      <c r="G46" s="80"/>
      <c r="H46" s="80"/>
      <c r="I46" s="80"/>
      <c r="J46" s="64"/>
    </row>
    <row r="47" spans="1:10" x14ac:dyDescent="0.25">
      <c r="B47" s="73" t="s">
        <v>153</v>
      </c>
      <c r="C47" s="64"/>
      <c r="D47" s="64"/>
      <c r="E47" s="91"/>
      <c r="F47" s="64"/>
      <c r="G47" s="64"/>
      <c r="H47" s="64"/>
      <c r="I47" s="64"/>
      <c r="J47" s="64"/>
    </row>
    <row r="48" spans="1:10" x14ac:dyDescent="0.25">
      <c r="B48" s="73" t="s">
        <v>256</v>
      </c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B49" s="73" t="s">
        <v>190</v>
      </c>
      <c r="C49" s="64"/>
      <c r="D49" s="64"/>
      <c r="E49" s="64"/>
      <c r="F49" s="64"/>
      <c r="G49" s="64"/>
      <c r="H49" s="64"/>
      <c r="I49" s="64"/>
      <c r="J49" s="64"/>
    </row>
    <row r="50" spans="1:10" x14ac:dyDescent="0.25">
      <c r="B50" s="65" t="s">
        <v>198</v>
      </c>
      <c r="C50" s="80"/>
      <c r="D50" s="80"/>
      <c r="E50" s="80"/>
      <c r="F50" s="80"/>
      <c r="G50" s="80"/>
      <c r="H50" s="80"/>
      <c r="I50" s="80"/>
      <c r="J50" s="80"/>
    </row>
    <row r="51" spans="1:10" x14ac:dyDescent="0.25">
      <c r="B51" s="180"/>
      <c r="C51" s="80"/>
      <c r="D51" s="80"/>
      <c r="E51" s="80"/>
      <c r="F51" s="80"/>
      <c r="G51" s="80"/>
      <c r="H51" s="80"/>
      <c r="I51" s="80"/>
      <c r="J51" s="80"/>
    </row>
    <row r="52" spans="1:10" x14ac:dyDescent="0.25">
      <c r="A52" t="s">
        <v>12</v>
      </c>
      <c r="B52" s="64">
        <f>COUNTA(B40:B50)</f>
        <v>11</v>
      </c>
    </row>
  </sheetData>
  <sortState ref="B10:J35">
    <sortCondition descending="1" ref="J10:J35"/>
    <sortCondition descending="1" ref="C10:C35"/>
    <sortCondition ref="F10:F35"/>
    <sortCondition ref="H10:H35"/>
    <sortCondition ref="G10:G35"/>
    <sortCondition ref="I10:I35"/>
    <sortCondition ref="D10:D3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323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80" t="s">
        <v>201</v>
      </c>
      <c r="F9" s="280"/>
      <c r="G9" s="280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202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302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202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202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202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2">
        <v>10</v>
      </c>
      <c r="C31" s="64">
        <v>10</v>
      </c>
      <c r="D31" s="64">
        <v>2021</v>
      </c>
      <c r="E31" s="72" t="s">
        <v>202</v>
      </c>
      <c r="F31" s="72">
        <v>4</v>
      </c>
      <c r="G31" s="73" t="s">
        <v>229</v>
      </c>
      <c r="H31" s="73" t="s">
        <v>204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202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205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80" t="s">
        <v>206</v>
      </c>
      <c r="F39" s="280"/>
      <c r="G39" s="280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2">
        <v>10</v>
      </c>
      <c r="C41" s="64">
        <v>10</v>
      </c>
      <c r="D41" s="64">
        <v>2021</v>
      </c>
      <c r="E41" s="72" t="s">
        <v>207</v>
      </c>
      <c r="F41" s="72">
        <v>4</v>
      </c>
      <c r="G41" s="73" t="s">
        <v>301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207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207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2">
        <v>10</v>
      </c>
      <c r="C46" s="64">
        <v>10</v>
      </c>
      <c r="D46" s="64">
        <v>2021</v>
      </c>
      <c r="E46" s="72" t="s">
        <v>207</v>
      </c>
      <c r="F46" s="72">
        <v>4</v>
      </c>
      <c r="G46" s="73" t="s">
        <v>301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207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207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2">
        <v>10</v>
      </c>
      <c r="C51" s="64">
        <v>10</v>
      </c>
      <c r="D51" s="64">
        <v>2021</v>
      </c>
      <c r="E51" s="72" t="s">
        <v>207</v>
      </c>
      <c r="F51" s="72">
        <v>4</v>
      </c>
      <c r="G51" s="73" t="s">
        <v>301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207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207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207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2">
        <v>10</v>
      </c>
      <c r="C61" s="64">
        <v>10</v>
      </c>
      <c r="D61" s="64">
        <v>2021</v>
      </c>
      <c r="E61" s="72" t="s">
        <v>207</v>
      </c>
      <c r="F61" s="72">
        <v>4</v>
      </c>
      <c r="G61" s="73" t="s">
        <v>301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207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207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205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80" t="s">
        <v>208</v>
      </c>
      <c r="F67" s="280"/>
      <c r="G67" s="280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209</v>
      </c>
      <c r="F69" s="72">
        <v>3</v>
      </c>
      <c r="G69" s="73" t="s">
        <v>124</v>
      </c>
      <c r="H69" s="65" t="s">
        <v>210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209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209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209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209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209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209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209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209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209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209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209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205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323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9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9" t="s">
        <v>209</v>
      </c>
      <c r="F15" s="259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9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9" t="s">
        <v>209</v>
      </c>
      <c r="F20" s="259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9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9" t="s">
        <v>209</v>
      </c>
      <c r="F25" s="259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9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9" t="s">
        <v>209</v>
      </c>
      <c r="F30" s="259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9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9" t="s">
        <v>209</v>
      </c>
      <c r="F35" s="259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9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9" t="s">
        <v>209</v>
      </c>
      <c r="F43" s="259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9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9" t="s">
        <v>209</v>
      </c>
      <c r="F48" s="259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9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267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9" t="s">
        <v>209</v>
      </c>
      <c r="F53" s="259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9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9" t="s">
        <v>209</v>
      </c>
      <c r="F58" s="259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9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352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9" t="s">
        <v>209</v>
      </c>
      <c r="F64" s="259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9"/>
      <c r="F69" s="259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9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357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9" t="s">
        <v>237</v>
      </c>
      <c r="F82" s="259">
        <v>4</v>
      </c>
      <c r="G82" t="s">
        <v>391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9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285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9" t="s">
        <v>237</v>
      </c>
      <c r="F87" s="259">
        <v>4</v>
      </c>
      <c r="G87" t="s">
        <v>391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9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9" t="s">
        <v>237</v>
      </c>
      <c r="F92" s="259">
        <v>4</v>
      </c>
      <c r="G92" t="s">
        <v>391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9" t="s">
        <v>237</v>
      </c>
      <c r="F96" s="259">
        <v>4</v>
      </c>
      <c r="G96" t="s">
        <v>391</v>
      </c>
      <c r="H96" s="80" t="s">
        <v>283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2022-03-28T07:42:58Z</dcterms:modified>
</cp:coreProperties>
</file>