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112" i="3" l="1"/>
  <c r="J54" i="3"/>
  <c r="J69" i="3"/>
  <c r="AX75" i="1"/>
  <c r="AX117" i="1"/>
  <c r="AW117" i="1"/>
  <c r="AW116" i="1"/>
  <c r="AW118" i="1" s="1"/>
  <c r="AX111" i="1"/>
  <c r="AW111" i="1"/>
  <c r="AW110" i="1"/>
  <c r="AW112" i="1" s="1"/>
  <c r="AX108" i="1"/>
  <c r="AW108" i="1"/>
  <c r="AW107" i="1"/>
  <c r="AW109" i="1" s="1"/>
  <c r="AX105" i="1"/>
  <c r="AW105" i="1"/>
  <c r="AW104" i="1"/>
  <c r="AW106" i="1" s="1"/>
  <c r="AX102" i="1"/>
  <c r="AW102" i="1"/>
  <c r="AW101" i="1"/>
  <c r="AW103" i="1" s="1"/>
  <c r="AX99" i="1"/>
  <c r="AW99" i="1"/>
  <c r="AW98" i="1"/>
  <c r="AW100" i="1" s="1"/>
  <c r="AX96" i="1"/>
  <c r="AW96" i="1"/>
  <c r="AW95" i="1"/>
  <c r="AW97" i="1" s="1"/>
  <c r="AX93" i="1"/>
  <c r="AW93" i="1"/>
  <c r="AW92" i="1"/>
  <c r="AW94" i="1" s="1"/>
  <c r="AX90" i="1"/>
  <c r="AW90" i="1"/>
  <c r="AW89" i="1"/>
  <c r="AW91" i="1" s="1"/>
  <c r="AX87" i="1"/>
  <c r="AW87" i="1"/>
  <c r="AW86" i="1"/>
  <c r="AW88" i="1" s="1"/>
  <c r="AX84" i="1"/>
  <c r="AW84" i="1"/>
  <c r="AW83" i="1"/>
  <c r="AW85" i="1" s="1"/>
  <c r="AX78" i="1"/>
  <c r="AW78" i="1"/>
  <c r="AW77" i="1"/>
  <c r="AW79" i="1" s="1"/>
  <c r="AW75" i="1"/>
  <c r="AW74" i="1"/>
  <c r="AW76" i="1" s="1"/>
  <c r="AX72" i="1"/>
  <c r="AW72" i="1"/>
  <c r="AW71" i="1"/>
  <c r="AW73" i="1" s="1"/>
  <c r="AX69" i="1"/>
  <c r="AW69" i="1"/>
  <c r="AW68" i="1"/>
  <c r="AW70" i="1" s="1"/>
  <c r="AX66" i="1"/>
  <c r="AW66" i="1"/>
  <c r="AW65" i="1"/>
  <c r="AW67" i="1" s="1"/>
  <c r="AX63" i="1"/>
  <c r="AW63" i="1"/>
  <c r="AW62" i="1"/>
  <c r="AW64" i="1" s="1"/>
  <c r="AX60" i="1"/>
  <c r="AW60" i="1"/>
  <c r="AW59" i="1"/>
  <c r="AW61" i="1" s="1"/>
  <c r="AX57" i="1"/>
  <c r="AW57" i="1"/>
  <c r="AW56" i="1"/>
  <c r="AW58" i="1" s="1"/>
  <c r="AX54" i="1"/>
  <c r="AW54" i="1"/>
  <c r="AW53" i="1"/>
  <c r="AW55" i="1" s="1"/>
  <c r="AX51" i="1"/>
  <c r="AW51" i="1"/>
  <c r="AW50" i="1"/>
  <c r="AW52" i="1" s="1"/>
  <c r="AX48" i="1"/>
  <c r="AW48" i="1"/>
  <c r="AW47" i="1"/>
  <c r="AW49" i="1" s="1"/>
  <c r="AX45" i="1"/>
  <c r="AW45" i="1"/>
  <c r="AW44" i="1"/>
  <c r="AW46" i="1" s="1"/>
  <c r="AX42" i="1"/>
  <c r="AW42" i="1"/>
  <c r="AW41" i="1"/>
  <c r="AW43" i="1" s="1"/>
  <c r="AX39" i="1"/>
  <c r="AW39" i="1"/>
  <c r="AW38" i="1"/>
  <c r="AW40" i="1" s="1"/>
  <c r="AX36" i="1"/>
  <c r="AW36" i="1"/>
  <c r="AW35" i="1"/>
  <c r="AW37" i="1" s="1"/>
  <c r="AX33" i="1"/>
  <c r="AW33" i="1"/>
  <c r="AW32" i="1"/>
  <c r="AW34" i="1" s="1"/>
  <c r="AX30" i="1"/>
  <c r="AW30" i="1"/>
  <c r="AW29" i="1"/>
  <c r="AW31" i="1" s="1"/>
  <c r="AX21" i="1"/>
  <c r="AW21" i="1"/>
  <c r="AW20" i="1"/>
  <c r="AW22" i="1" s="1"/>
  <c r="AX18" i="1"/>
  <c r="AW18" i="1"/>
  <c r="AW17" i="1"/>
  <c r="AW19" i="1" s="1"/>
  <c r="AX15" i="1"/>
  <c r="AW15" i="1"/>
  <c r="AW14" i="1"/>
  <c r="AW16" i="1" s="1"/>
  <c r="AX12" i="1"/>
  <c r="AW12" i="1"/>
  <c r="AW11" i="1"/>
  <c r="AW126" i="1"/>
  <c r="AW123" i="1"/>
  <c r="AW122" i="1"/>
  <c r="AV103" i="1"/>
  <c r="AV126" i="1"/>
  <c r="AV123" i="1"/>
  <c r="AV122" i="1"/>
  <c r="AV109" i="1"/>
  <c r="AV106" i="1"/>
  <c r="AV76" i="1"/>
  <c r="AV73" i="1"/>
  <c r="AV58" i="1"/>
  <c r="AV55" i="1"/>
  <c r="AV34" i="1"/>
  <c r="AV31" i="1"/>
  <c r="H218" i="2"/>
  <c r="K218" i="2"/>
  <c r="L217" i="2"/>
  <c r="J218" i="2"/>
  <c r="L216" i="2"/>
  <c r="L215" i="2"/>
  <c r="L214" i="2"/>
  <c r="L213" i="2"/>
  <c r="L212" i="2"/>
  <c r="L211" i="2"/>
  <c r="L210" i="2"/>
  <c r="L209" i="2"/>
  <c r="AV124" i="1" l="1"/>
  <c r="AU126" i="1"/>
  <c r="AU124" i="1"/>
  <c r="AU123" i="1"/>
  <c r="AU122" i="1"/>
  <c r="AU70" i="1"/>
  <c r="L208" i="2"/>
  <c r="AT126" i="1" l="1"/>
  <c r="AT123" i="1"/>
  <c r="AT122" i="1"/>
  <c r="AT16" i="1"/>
  <c r="L207" i="2"/>
  <c r="AT124" i="1" l="1"/>
  <c r="AS126" i="1"/>
  <c r="AS123" i="1"/>
  <c r="AS124" i="1" s="1"/>
  <c r="AS122" i="1"/>
  <c r="AS58" i="1"/>
  <c r="AS70" i="1"/>
  <c r="AS55" i="1"/>
  <c r="AS43" i="1"/>
  <c r="L206" i="2"/>
  <c r="L205" i="2"/>
  <c r="L204" i="2"/>
  <c r="L203" i="2"/>
  <c r="K37" i="4" l="1"/>
  <c r="K36" i="4"/>
  <c r="K35" i="4"/>
  <c r="K34" i="4"/>
  <c r="K29" i="4"/>
  <c r="K26" i="4"/>
  <c r="K25" i="4"/>
  <c r="K31" i="4"/>
  <c r="K30" i="4"/>
  <c r="K28" i="4"/>
  <c r="K32" i="4"/>
  <c r="K33" i="4"/>
  <c r="K17" i="4"/>
  <c r="K23" i="4"/>
  <c r="K24" i="4"/>
  <c r="K27" i="4"/>
  <c r="K22" i="4"/>
  <c r="K21" i="4"/>
  <c r="K15" i="4"/>
  <c r="K20" i="4"/>
  <c r="K16" i="4"/>
  <c r="K19" i="4"/>
  <c r="K11" i="4"/>
  <c r="K18" i="4"/>
  <c r="K13" i="4"/>
  <c r="K14" i="4"/>
  <c r="K12" i="4"/>
  <c r="K10" i="4"/>
  <c r="C39" i="4"/>
  <c r="J68" i="5" l="1"/>
  <c r="I68" i="5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79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6" i="1" l="1"/>
  <c r="AQ126" i="1"/>
  <c r="AR123" i="1"/>
  <c r="AQ123" i="1"/>
  <c r="AR122" i="1"/>
  <c r="AQ122" i="1"/>
  <c r="AQ124" i="1" s="1"/>
  <c r="AQ100" i="1"/>
  <c r="AQ91" i="1"/>
  <c r="AQ85" i="1"/>
  <c r="AQ76" i="1"/>
  <c r="AQ49" i="1"/>
  <c r="L197" i="2"/>
  <c r="L196" i="2"/>
  <c r="L195" i="2"/>
  <c r="L194" i="2"/>
  <c r="L193" i="2"/>
  <c r="AR124" i="1" l="1"/>
  <c r="AO123" i="1"/>
  <c r="AO124" i="1" s="1"/>
  <c r="AN123" i="1"/>
  <c r="AN124" i="1" s="1"/>
  <c r="AM123" i="1"/>
  <c r="AM124" i="1" s="1"/>
  <c r="AL123" i="1"/>
  <c r="AK123" i="1"/>
  <c r="AK124" i="1" s="1"/>
  <c r="AJ123" i="1"/>
  <c r="AJ124" i="1" s="1"/>
  <c r="AI123" i="1"/>
  <c r="AI124" i="1" s="1"/>
  <c r="AH123" i="1"/>
  <c r="AG123" i="1"/>
  <c r="AG124" i="1" s="1"/>
  <c r="AF123" i="1"/>
  <c r="AF124" i="1" s="1"/>
  <c r="AE123" i="1"/>
  <c r="AE124" i="1" s="1"/>
  <c r="AD123" i="1"/>
  <c r="AC123" i="1"/>
  <c r="AC124" i="1" s="1"/>
  <c r="AB123" i="1"/>
  <c r="AB124" i="1" s="1"/>
  <c r="AA123" i="1"/>
  <c r="AA124" i="1" s="1"/>
  <c r="Z123" i="1"/>
  <c r="Y123" i="1"/>
  <c r="Y124" i="1" s="1"/>
  <c r="X123" i="1"/>
  <c r="X124" i="1" s="1"/>
  <c r="W123" i="1"/>
  <c r="W124" i="1" s="1"/>
  <c r="V123" i="1"/>
  <c r="U123" i="1"/>
  <c r="U124" i="1" s="1"/>
  <c r="T123" i="1"/>
  <c r="T124" i="1" s="1"/>
  <c r="S123" i="1"/>
  <c r="S124" i="1" s="1"/>
  <c r="R123" i="1"/>
  <c r="Q123" i="1"/>
  <c r="Q124" i="1" s="1"/>
  <c r="P123" i="1"/>
  <c r="P124" i="1" s="1"/>
  <c r="O123" i="1"/>
  <c r="O124" i="1" s="1"/>
  <c r="N123" i="1"/>
  <c r="M123" i="1"/>
  <c r="M124" i="1" s="1"/>
  <c r="L123" i="1"/>
  <c r="L124" i="1" s="1"/>
  <c r="K123" i="1"/>
  <c r="K124" i="1" s="1"/>
  <c r="J123" i="1"/>
  <c r="I123" i="1"/>
  <c r="I124" i="1" s="1"/>
  <c r="H123" i="1"/>
  <c r="H124" i="1" s="1"/>
  <c r="G123" i="1"/>
  <c r="G124" i="1" s="1"/>
  <c r="F123" i="1"/>
  <c r="E123" i="1"/>
  <c r="E124" i="1" s="1"/>
  <c r="D123" i="1"/>
  <c r="D124" i="1" s="1"/>
  <c r="AO122" i="1"/>
  <c r="AN122" i="1"/>
  <c r="AM122" i="1"/>
  <c r="AL122" i="1"/>
  <c r="AL124" i="1" s="1"/>
  <c r="AK122" i="1"/>
  <c r="AJ122" i="1"/>
  <c r="AI122" i="1"/>
  <c r="AH122" i="1"/>
  <c r="AH124" i="1" s="1"/>
  <c r="AG122" i="1"/>
  <c r="AF122" i="1"/>
  <c r="AE122" i="1"/>
  <c r="AD122" i="1"/>
  <c r="AD124" i="1" s="1"/>
  <c r="AC122" i="1"/>
  <c r="AB122" i="1"/>
  <c r="AA122" i="1"/>
  <c r="Z122" i="1"/>
  <c r="Z124" i="1" s="1"/>
  <c r="Y122" i="1"/>
  <c r="X122" i="1"/>
  <c r="W122" i="1"/>
  <c r="V122" i="1"/>
  <c r="V124" i="1" s="1"/>
  <c r="U122" i="1"/>
  <c r="T122" i="1"/>
  <c r="S122" i="1"/>
  <c r="R122" i="1"/>
  <c r="R124" i="1" s="1"/>
  <c r="Q122" i="1"/>
  <c r="P122" i="1"/>
  <c r="O122" i="1"/>
  <c r="N122" i="1"/>
  <c r="N124" i="1" s="1"/>
  <c r="M122" i="1"/>
  <c r="L122" i="1"/>
  <c r="K122" i="1"/>
  <c r="J122" i="1"/>
  <c r="J124" i="1" s="1"/>
  <c r="I122" i="1"/>
  <c r="H122" i="1"/>
  <c r="G122" i="1"/>
  <c r="F122" i="1"/>
  <c r="F124" i="1" s="1"/>
  <c r="E122" i="1"/>
  <c r="D122" i="1"/>
  <c r="AP123" i="1"/>
  <c r="AP122" i="1"/>
  <c r="B52" i="4"/>
  <c r="J18" i="3"/>
  <c r="AP109" i="1" l="1"/>
  <c r="AP103" i="1"/>
  <c r="AP31" i="1"/>
  <c r="AP37" i="1"/>
  <c r="L192" i="2"/>
  <c r="L191" i="2"/>
  <c r="L190" i="2"/>
  <c r="L189" i="2"/>
  <c r="AP112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6" i="1" l="1"/>
  <c r="AP124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6" i="1" l="1"/>
  <c r="AN109" i="1"/>
  <c r="AN70" i="1"/>
  <c r="AN55" i="1"/>
  <c r="AN43" i="1"/>
  <c r="AN34" i="1"/>
  <c r="AN31" i="1"/>
  <c r="AN126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6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J79" i="3" l="1"/>
  <c r="AW13" i="1"/>
  <c r="AL88" i="1"/>
  <c r="AL70" i="1"/>
  <c r="AL126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6" i="1" s="1"/>
  <c r="AK112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6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6" i="1" s="1"/>
  <c r="L139" i="2"/>
  <c r="AH31" i="1" l="1"/>
  <c r="AH126" i="1" s="1"/>
  <c r="L138" i="2"/>
  <c r="AE94" i="1" l="1"/>
  <c r="AE70" i="1"/>
  <c r="L131" i="2"/>
  <c r="L130" i="2"/>
  <c r="AG112" i="1" l="1"/>
  <c r="AG67" i="1"/>
  <c r="AG61" i="1"/>
  <c r="AG126" i="1" s="1"/>
  <c r="AF109" i="1"/>
  <c r="AF106" i="1"/>
  <c r="AF76" i="1"/>
  <c r="AF73" i="1"/>
  <c r="AF58" i="1"/>
  <c r="AF126" i="1" s="1"/>
  <c r="AF55" i="1"/>
  <c r="AE103" i="1"/>
  <c r="AE31" i="1"/>
  <c r="AE126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6" i="1" l="1"/>
  <c r="AC109" i="1"/>
  <c r="AC70" i="1"/>
  <c r="AC55" i="1"/>
  <c r="AC31" i="1"/>
  <c r="AB112" i="1"/>
  <c r="AB67" i="1"/>
  <c r="AB61" i="1"/>
  <c r="AB58" i="1"/>
  <c r="AB46" i="1"/>
  <c r="AB43" i="1"/>
  <c r="AB126" i="1" s="1"/>
  <c r="L121" i="2"/>
  <c r="L122" i="2"/>
  <c r="L120" i="2"/>
  <c r="L119" i="2"/>
  <c r="L117" i="2"/>
  <c r="L118" i="2"/>
  <c r="L116" i="2"/>
  <c r="L115" i="2"/>
  <c r="L114" i="2"/>
  <c r="L113" i="2"/>
  <c r="AC126" i="1" l="1"/>
  <c r="Q118" i="1"/>
  <c r="AA94" i="1" l="1"/>
  <c r="AA70" i="1"/>
  <c r="AA31" i="1"/>
  <c r="L112" i="2"/>
  <c r="L111" i="2"/>
  <c r="L110" i="2"/>
  <c r="AA126" i="1" l="1"/>
  <c r="Z126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6" i="1" l="1"/>
  <c r="Y112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6" i="1" l="1"/>
  <c r="W112" i="1"/>
  <c r="W88" i="1"/>
  <c r="W61" i="1"/>
  <c r="W58" i="1"/>
  <c r="V67" i="1"/>
  <c r="V13" i="1"/>
  <c r="U73" i="1"/>
  <c r="U70" i="1"/>
  <c r="U55" i="1"/>
  <c r="U43" i="1"/>
  <c r="T103" i="1"/>
  <c r="T31" i="1"/>
  <c r="T126" i="1" s="1"/>
  <c r="L88" i="2"/>
  <c r="L87" i="2"/>
  <c r="L86" i="2"/>
  <c r="L85" i="2"/>
  <c r="L84" i="2"/>
  <c r="L83" i="2"/>
  <c r="L82" i="2"/>
  <c r="L81" i="2"/>
  <c r="L80" i="2"/>
  <c r="L79" i="2"/>
  <c r="L78" i="2"/>
  <c r="L77" i="2"/>
  <c r="V126" i="1" l="1"/>
  <c r="W126" i="1"/>
  <c r="U126" i="1"/>
  <c r="S112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6" i="1" l="1"/>
  <c r="R126" i="1"/>
  <c r="Q70" i="1"/>
  <c r="Q55" i="1"/>
  <c r="Q46" i="1"/>
  <c r="Q43" i="1"/>
  <c r="Q34" i="1"/>
  <c r="Q31" i="1"/>
  <c r="L61" i="2"/>
  <c r="L60" i="2"/>
  <c r="L59" i="2"/>
  <c r="L58" i="2"/>
  <c r="L57" i="2"/>
  <c r="L56" i="2"/>
  <c r="Q126" i="1" l="1"/>
  <c r="P46" i="1"/>
  <c r="P126" i="1" s="1"/>
  <c r="L55" i="2"/>
  <c r="M70" i="1" l="1"/>
  <c r="M58" i="1"/>
  <c r="L52" i="2"/>
  <c r="L51" i="2"/>
  <c r="M126" i="1" l="1"/>
  <c r="L54" i="2"/>
  <c r="AX120" i="1"/>
  <c r="AW120" i="1"/>
  <c r="AW119" i="1"/>
  <c r="AW121" i="1" s="1"/>
  <c r="AX114" i="1"/>
  <c r="AW114" i="1"/>
  <c r="AW113" i="1"/>
  <c r="AW115" i="1" s="1"/>
  <c r="AX81" i="1"/>
  <c r="AW81" i="1"/>
  <c r="AW80" i="1"/>
  <c r="AW82" i="1" s="1"/>
  <c r="AX27" i="1"/>
  <c r="AW27" i="1"/>
  <c r="AW26" i="1"/>
  <c r="AW28" i="1" s="1"/>
  <c r="AX24" i="1"/>
  <c r="AW24" i="1"/>
  <c r="AW23" i="1"/>
  <c r="AW25" i="1" s="1"/>
  <c r="O16" i="1"/>
  <c r="O126" i="1" s="1"/>
  <c r="N31" i="1" l="1"/>
  <c r="L53" i="2"/>
  <c r="J90" i="3" l="1"/>
  <c r="J115" i="3" s="1"/>
  <c r="L100" i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2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4" i="1" l="1"/>
  <c r="A118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D43" i="1" s="1"/>
  <c r="A19" i="1"/>
  <c r="A13" i="1"/>
  <c r="A34" i="1"/>
  <c r="A31" i="1"/>
  <c r="K39" i="4" l="1"/>
  <c r="BB123" i="1"/>
  <c r="BB122" i="1"/>
  <c r="D55" i="1" l="1"/>
  <c r="D34" i="1"/>
  <c r="D31" i="1"/>
  <c r="BD103" i="1" l="1"/>
  <c r="AX123" i="1" l="1"/>
  <c r="K91" i="6" l="1"/>
  <c r="K86" i="6"/>
  <c r="K81" i="6"/>
  <c r="K77" i="6"/>
  <c r="K100" i="6" l="1"/>
  <c r="N126" i="1" l="1"/>
  <c r="L126" i="1" l="1"/>
  <c r="J95" i="3" l="1"/>
  <c r="J126" i="1" l="1"/>
  <c r="K126" i="1" l="1"/>
  <c r="H126" i="1" l="1"/>
  <c r="BD106" i="1" l="1"/>
  <c r="BD58" i="1"/>
  <c r="BD34" i="1"/>
  <c r="BD73" i="1" l="1"/>
  <c r="BD61" i="1"/>
  <c r="BD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J19" i="5"/>
  <c r="I19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9" i="5"/>
  <c r="K84" i="5"/>
  <c r="K28" i="5"/>
  <c r="K24" i="5"/>
  <c r="K58" i="5"/>
  <c r="K54" i="5"/>
  <c r="K51" i="5"/>
  <c r="I91" i="5"/>
  <c r="J91" i="5"/>
  <c r="K19" i="5"/>
  <c r="K46" i="5"/>
  <c r="K79" i="5"/>
  <c r="K63" i="5"/>
  <c r="L218" i="2"/>
  <c r="K45" i="6"/>
  <c r="K14" i="5"/>
  <c r="K74" i="5"/>
  <c r="AZ125" i="1"/>
  <c r="E126" i="1"/>
  <c r="BD13" i="1"/>
  <c r="K105" i="6" l="1"/>
  <c r="K39" i="6"/>
  <c r="K91" i="5"/>
  <c r="K39" i="5"/>
  <c r="K68" i="5"/>
  <c r="BD70" i="1"/>
  <c r="BD55" i="1"/>
  <c r="BB124" i="1"/>
  <c r="D126" i="1"/>
  <c r="F126" i="1"/>
  <c r="G126" i="1"/>
  <c r="I126" i="1"/>
  <c r="BD67" i="1"/>
  <c r="BD31" i="1"/>
  <c r="AW124" i="1"/>
  <c r="BD76" i="1" l="1"/>
</calcChain>
</file>

<file path=xl/sharedStrings.xml><?xml version="1.0" encoding="utf-8"?>
<sst xmlns="http://schemas.openxmlformats.org/spreadsheetml/2006/main" count="2279" uniqueCount="591">
  <si>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</si>
  <si>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</si>
  <si>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</si>
  <si>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</si>
  <si>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</si>
  <si>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</si>
  <si>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</si>
  <si>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</si>
  <si>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</si>
  <si>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</si>
  <si>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</si>
  <si>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</si>
  <si>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</si>
  <si>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</si>
  <si>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</si>
  <si>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</si>
  <si>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</si>
  <si>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</si>
  <si>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</si>
  <si>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</si>
  <si>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</si>
  <si>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</si>
  <si>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</si>
  <si>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</si>
  <si>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</si>
  <si>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</si>
  <si>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</si>
  <si>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</si>
  <si>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</si>
  <si>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</si>
  <si>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</si>
  <si>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</si>
  <si>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</si>
  <si>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</si>
  <si>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</si>
  <si>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</si>
  <si>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</si>
  <si>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</si>
  <si>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</si>
  <si>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</si>
  <si>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</si>
  <si>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</si>
  <si>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</si>
  <si>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</si>
  <si>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</si>
  <si>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</si>
  <si>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</si>
  <si>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</si>
  <si>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</si>
  <si>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</si>
  <si>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</si>
  <si>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</si>
  <si>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</si>
  <si>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</si>
  <si>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</si>
  <si>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</si>
  <si>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</si>
  <si>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</si>
  <si>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</si>
  <si>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</si>
  <si>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</si>
  <si>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</si>
  <si>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</si>
  <si>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</si>
  <si>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</si>
  <si>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</si>
  <si>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</si>
  <si>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</si>
  <si>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</si>
  <si>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</si>
  <si>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</si>
  <si>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</si>
  <si>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</si>
  <si>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</si>
  <si>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</si>
  <si>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</si>
  <si>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</si>
  <si>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</si>
  <si>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</si>
  <si>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</si>
  <si>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</si>
  <si>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</si>
  <si>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</si>
  <si>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</si>
  <si>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</si>
  <si>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</si>
  <si>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</si>
  <si>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</si>
  <si>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</si>
  <si>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</si>
  <si>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</si>
  <si>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</si>
  <si>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</si>
  <si>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</si>
  <si>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</si>
  <si>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</si>
  <si>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</si>
  <si>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</si>
  <si>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</si>
  <si>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</si>
  <si>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</si>
  <si>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</si>
  <si>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</si>
  <si>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</si>
  <si>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</si>
  <si>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</si>
  <si>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</si>
  <si>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</si>
  <si>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</si>
  <si>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</si>
  <si>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</si>
  <si>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</si>
  <si>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</si>
  <si>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</si>
  <si>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</si>
  <si>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</si>
  <si>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</si>
  <si>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</si>
  <si>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</si>
  <si>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</si>
  <si>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</si>
  <si>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</si>
  <si>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</si>
  <si>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</si>
  <si>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</si>
  <si>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</si>
  <si>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</si>
  <si>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</si>
  <si>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</si>
  <si>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</si>
  <si>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</si>
  <si>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</si>
  <si>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</si>
  <si>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</si>
  <si>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</si>
  <si>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</si>
  <si>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</si>
  <si>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</si>
  <si>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</si>
  <si>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</si>
  <si>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</si>
  <si>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</si>
  <si>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</si>
  <si>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</si>
  <si>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</si>
  <si>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</si>
  <si>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</si>
  <si>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</si>
  <si>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</si>
  <si>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</si>
  <si>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</si>
  <si>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</si>
  <si>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</si>
  <si>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</si>
  <si>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</si>
  <si>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</si>
  <si>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</si>
  <si>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</si>
  <si>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</si>
  <si>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</si>
  <si>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</si>
  <si>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</si>
  <si>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</si>
  <si>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</si>
  <si>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</si>
  <si>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</si>
  <si>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</si>
  <si>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</si>
  <si>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</si>
  <si>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</si>
  <si>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</si>
  <si>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</si>
  <si>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</si>
  <si>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</si>
  <si>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</si>
  <si>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</si>
  <si>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</si>
  <si>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</si>
  <si>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</si>
  <si>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</si>
  <si>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</si>
  <si>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</si>
  <si>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</si>
  <si>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</si>
  <si>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</si>
  <si>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</si>
  <si>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</si>
  <si>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</si>
  <si>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</si>
  <si>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</si>
  <si>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</si>
  <si>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</si>
  <si>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</si>
  <si>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</si>
  <si>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</si>
  <si>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</si>
  <si>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</si>
  <si>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</si>
  <si>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</si>
  <si>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</si>
  <si>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</si>
  <si>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</si>
  <si>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</si>
  <si>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</si>
  <si>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</si>
  <si>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</si>
  <si>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</si>
  <si>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</si>
  <si>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</si>
  <si>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</si>
  <si>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</si>
  <si>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</si>
  <si>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</si>
  <si>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</si>
  <si>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</si>
  <si>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</si>
  <si>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</si>
  <si>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</si>
  <si>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</si>
  <si>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</si>
  <si>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</si>
  <si>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</si>
  <si>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</si>
  <si>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</si>
  <si>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</si>
  <si>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</si>
  <si>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</si>
  <si>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</si>
  <si>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</si>
  <si>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</si>
  <si>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</si>
  <si>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</si>
  <si>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</si>
  <si>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</si>
  <si>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</si>
  <si>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</si>
  <si>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</si>
  <si>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</si>
  <si>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</si>
  <si>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</si>
  <si>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</si>
  <si>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</si>
  <si>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</si>
  <si>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</si>
  <si>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</si>
  <si>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</si>
  <si>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</si>
  <si>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</si>
  <si>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</si>
  <si>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</si>
  <si>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</si>
  <si>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</si>
  <si>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</si>
  <si>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</si>
  <si>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</si>
  <si>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</si>
  <si>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</si>
  <si>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</si>
  <si>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</si>
  <si>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</si>
  <si>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</si>
  <si>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</si>
  <si>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</si>
  <si>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</si>
  <si>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</si>
  <si>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</si>
  <si>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</si>
  <si>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</si>
  <si>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</si>
  <si>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</si>
  <si>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</si>
  <si>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</si>
  <si>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</si>
  <si>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</si>
  <si>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</si>
  <si>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</si>
  <si>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</si>
  <si>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</si>
  <si>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</si>
  <si>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</si>
  <si>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</si>
  <si>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</si>
  <si>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</si>
  <si>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</si>
  <si>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</si>
  <si>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</si>
  <si>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</si>
  <si>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</si>
  <si>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</si>
  <si>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</si>
  <si>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</si>
  <si>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</si>
  <si>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</si>
  <si>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</si>
  <si>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</si>
  <si>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</si>
  <si>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</si>
  <si>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</si>
  <si>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</si>
  <si>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</si>
  <si>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</si>
  <si>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</si>
  <si>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</si>
  <si>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</si>
  <si>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</si>
  <si>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</si>
  <si>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</si>
  <si>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</si>
  <si>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</si>
  <si>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</si>
  <si>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</si>
  <si>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</si>
  <si>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</si>
  <si>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</si>
  <si>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</si>
  <si>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</si>
  <si>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</si>
  <si>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</si>
  <si>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</si>
  <si>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</si>
  <si>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</si>
  <si>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</si>
  <si>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</si>
  <si>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</si>
  <si>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</si>
  <si>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</si>
  <si>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</si>
  <si>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</si>
  <si>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</si>
  <si>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</si>
  <si>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</si>
  <si>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</si>
  <si>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</si>
  <si>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</si>
  <si>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</si>
  <si>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</si>
  <si>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</si>
  <si>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</si>
  <si>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</si>
  <si>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</si>
  <si>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</si>
  <si>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</si>
  <si>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</si>
  <si>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</si>
  <si>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</si>
  <si>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</si>
  <si>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</si>
  <si>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</si>
  <si>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</si>
  <si>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</si>
  <si>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</si>
  <si>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</si>
  <si>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</si>
  <si>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</si>
  <si>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</si>
  <si>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</si>
  <si>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</si>
  <si>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</si>
  <si>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</si>
  <si>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</si>
  <si>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</si>
  <si>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</si>
  <si>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</si>
  <si>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</si>
  <si>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</si>
  <si>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</si>
  <si>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</si>
  <si>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</si>
  <si>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</si>
  <si>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</si>
  <si>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</si>
  <si>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</si>
  <si>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</si>
  <si>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</si>
  <si>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</si>
  <si>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</si>
  <si>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</si>
  <si>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</si>
  <si>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</si>
  <si>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</si>
  <si>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</si>
  <si>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</si>
  <si>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</si>
  <si>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</si>
  <si>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</si>
  <si>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</si>
  <si>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</si>
  <si>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</si>
  <si>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</si>
  <si>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</si>
  <si>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</si>
  <si>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</si>
  <si>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</si>
  <si>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</si>
  <si>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</si>
  <si>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</si>
  <si>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</si>
  <si>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</si>
  <si>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</si>
  <si>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</si>
  <si>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</si>
  <si>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</si>
  <si>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</si>
  <si>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</si>
  <si>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</si>
  <si>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</si>
  <si>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</si>
  <si>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</si>
  <si>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</si>
  <si>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</si>
  <si>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</si>
  <si>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</si>
  <si>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</si>
  <si>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</si>
  <si>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</si>
  <si>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</si>
  <si>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</si>
  <si>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</si>
  <si>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</si>
  <si>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</si>
  <si>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</si>
  <si>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</si>
  <si>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</si>
  <si>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</si>
  <si>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</si>
  <si>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</si>
  <si>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</si>
  <si>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</si>
  <si>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</si>
  <si>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</si>
  <si>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</si>
  <si>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</si>
  <si>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</si>
  <si>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</si>
  <si>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</si>
  <si>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</si>
  <si>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</si>
  <si>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</si>
  <si>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</si>
  <si>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</si>
  <si>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</si>
  <si>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</si>
  <si>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</si>
  <si>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</si>
  <si>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</si>
  <si>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</si>
  <si>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</si>
  <si>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</si>
  <si>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</si>
  <si>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</si>
  <si>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</si>
  <si>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</si>
  <si>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</si>
  <si>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</si>
  <si>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</si>
  <si>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</si>
  <si>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</si>
  <si>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</si>
  <si>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</si>
  <si>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</si>
  <si>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</si>
  <si>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</si>
  <si>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</si>
  <si>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</si>
  <si>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</si>
  <si>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</si>
  <si>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</si>
  <si>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</si>
  <si>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</si>
  <si>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</si>
  <si>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</si>
  <si>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</si>
  <si>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</si>
  <si>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</si>
  <si>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</si>
  <si>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</si>
  <si>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</si>
  <si>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</si>
  <si>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</si>
  <si>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</si>
  <si>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</si>
  <si>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</si>
  <si>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</si>
  <si>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</si>
  <si>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</si>
  <si>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</si>
  <si>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</si>
  <si>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</si>
  <si>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</si>
  <si>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</si>
  <si>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</si>
  <si>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</si>
  <si>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</si>
  <si>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</si>
  <si>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</si>
  <si>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</si>
  <si>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</si>
  <si>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</si>
  <si>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</si>
  <si>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</si>
  <si>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</si>
  <si>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</si>
  <si>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</si>
  <si>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</si>
  <si>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</si>
  <si>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</si>
  <si>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</si>
  <si>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</si>
  <si>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</si>
  <si>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</si>
  <si>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</si>
  <si>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</si>
  <si>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</si>
  <si>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</si>
  <si>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</si>
  <si>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</si>
  <si>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</si>
  <si>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</si>
  <si>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reprenons les bases !</t>
  </si>
  <si>
    <t>ralentit, pour mieux repartir !</t>
  </si>
  <si>
    <t>je les connait, mes pistes !</t>
  </si>
  <si>
    <t>a compris et accéléré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</si>
  <si>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</si>
  <si>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</si>
  <si>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</si>
  <si>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</si>
  <si>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</si>
  <si>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</si>
  <si>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</si>
  <si>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</si>
  <si>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</si>
  <si>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</si>
  <si>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limité la casse !</t>
  </si>
  <si>
    <t>pas trouvé grand-chose !  Bis !</t>
  </si>
  <si>
    <t>a très bien assuré !</t>
  </si>
  <si>
    <t>on peut compter sur un pilier !</t>
  </si>
  <si>
    <t>rentrée à oublier !</t>
  </si>
  <si>
    <t>a peiné sur les fermetures !</t>
  </si>
  <si>
    <t>METIVIER-MERCIER R-GADAIS C- MOREL-FANFAN2</t>
  </si>
  <si>
    <t>METIVIER-MERCIER R-LEMAZURIER - MOREL-FANFAN2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</si>
  <si>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</si>
  <si>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</si>
  <si>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</si>
  <si>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</si>
  <si>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</si>
  <si>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</si>
  <si>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N 33 D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</si>
  <si>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</si>
  <si>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</si>
  <si>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</si>
  <si>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</si>
  <si>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</si>
  <si>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</si>
  <si>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</si>
  <si>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</si>
  <si>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</si>
  <si>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</si>
  <si>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</si>
  <si>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</si>
  <si>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</si>
  <si>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</si>
  <si>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retour dans la moyenne confirmé !</t>
  </si>
  <si>
    <t>argenten</t>
  </si>
  <si>
    <t>Argentan</t>
  </si>
  <si>
    <t>6 ème J 5</t>
  </si>
  <si>
    <t>J 5</t>
  </si>
  <si>
    <t>compétition bien finie !</t>
  </si>
  <si>
    <t>national 1 -2 -4</t>
  </si>
  <si>
    <t>chauray</t>
  </si>
  <si>
    <t>en mai, n'a pas fait ce qui lui plait !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</si>
  <si>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</si>
  <si>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</si>
  <si>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</si>
  <si>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</si>
  <si>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</si>
  <si>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</si>
  <si>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4 èmes / 152</t>
  </si>
  <si>
    <t>cela s'appelle jouer dans sa moyenne !</t>
  </si>
  <si>
    <t>jour gris !</t>
  </si>
  <si>
    <t>nouvel adepte du yoyo !</t>
  </si>
  <si>
    <t>a regardé jouer fifille !</t>
  </si>
  <si>
    <t>p'pa ? Du mal à suivre mon rythme ?</t>
  </si>
  <si>
    <t>nouveau départ !</t>
  </si>
  <si>
    <t>c'est reparti !</t>
  </si>
  <si>
    <t>a fait son minimum !</t>
  </si>
  <si>
    <t>assure bien, mais peux mieux faire !</t>
  </si>
  <si>
    <t>24  PODIUMS : hors 1 ère place</t>
  </si>
  <si>
    <t xml:space="preserve">  11    3 èmes   places</t>
  </si>
  <si>
    <t>MOREL Anne Gaelle - GANNE Gilles</t>
  </si>
  <si>
    <t>LECORDIER Lolita - LECORDIER Emmanuel - DELAFOSSE Florian</t>
  </si>
  <si>
    <t>202,17  /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</si>
</sst>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00"/>
      <color rgb="FF00FF00"/>
      <color rgb="FFDAEEF3"/>
      <color rgb="FFD0A3FD"/>
      <color rgb="FFFCD5B4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9"/>
  <sheetViews>
    <sheetView tabSelected="1" topLeftCell="AI2" workbookViewId="0">
      <selection activeCell="AY57" sqref="AY57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8" width="9.7109375" customWidth="1"/>
    <col min="49" max="49" width="10.7109375" customWidth="1"/>
    <col min="50" max="50" width="8.5703125" customWidth="1"/>
    <col min="51" max="51" width="35.140625" customWidth="1"/>
    <col min="52" max="52" width="12.42578125" customWidth="1"/>
    <col min="53" max="53" width="2.28515625" customWidth="1"/>
    <col min="54" max="54" width="9.28515625" customWidth="1"/>
    <col min="55" max="55" width="2.42578125" customWidth="1"/>
    <col min="56" max="56" width="9.85546875" customWidth="1"/>
  </cols>
  <sheetData>
    <row r="1" spans="1:58" ht="15.75" x14ac:dyDescent="0.25">
      <c r="A1" s="56" t="s">
        <v>257</v>
      </c>
    </row>
    <row r="2" spans="1:58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3" spans="1:58" x14ac:dyDescent="0.25">
      <c r="AR3" s="273"/>
      <c r="AS3" s="46"/>
      <c r="AT3" s="46"/>
      <c r="AU3" s="46"/>
      <c r="AV3" s="46"/>
    </row>
    <row r="4" spans="1:58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252</v>
      </c>
      <c r="I4" s="109" t="s">
        <v>215</v>
      </c>
      <c r="J4" s="109" t="s">
        <v>1</v>
      </c>
      <c r="K4" s="164" t="s">
        <v>313</v>
      </c>
      <c r="L4" s="164" t="s">
        <v>224</v>
      </c>
      <c r="M4" s="109" t="s">
        <v>252</v>
      </c>
      <c r="N4" s="109" t="s">
        <v>325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374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397</v>
      </c>
      <c r="Z4" s="109" t="s">
        <v>252</v>
      </c>
      <c r="AA4" s="109" t="s">
        <v>1</v>
      </c>
      <c r="AB4" s="109" t="s">
        <v>1</v>
      </c>
      <c r="AC4" s="109" t="s">
        <v>252</v>
      </c>
      <c r="AD4" s="164" t="s">
        <v>397</v>
      </c>
      <c r="AE4" s="109" t="s">
        <v>1</v>
      </c>
      <c r="AF4" s="109" t="s">
        <v>215</v>
      </c>
      <c r="AG4" s="109" t="s">
        <v>252</v>
      </c>
      <c r="AH4" s="109" t="s">
        <v>1</v>
      </c>
      <c r="AI4" s="109" t="s">
        <v>215</v>
      </c>
      <c r="AJ4" s="109" t="s">
        <v>215</v>
      </c>
      <c r="AK4" s="164" t="s">
        <v>397</v>
      </c>
      <c r="AL4" s="164" t="s">
        <v>476</v>
      </c>
      <c r="AM4" s="109" t="s">
        <v>1</v>
      </c>
      <c r="AN4" s="109" t="s">
        <v>1</v>
      </c>
      <c r="AO4" s="109" t="s">
        <v>1</v>
      </c>
      <c r="AP4" s="109" t="s">
        <v>252</v>
      </c>
      <c r="AQ4" s="109" t="s">
        <v>1</v>
      </c>
      <c r="AR4" s="111" t="s">
        <v>527</v>
      </c>
      <c r="AS4" s="109" t="s">
        <v>1</v>
      </c>
      <c r="AT4" s="164" t="s">
        <v>562</v>
      </c>
      <c r="AU4" s="164" t="s">
        <v>568</v>
      </c>
      <c r="AV4" s="109" t="s">
        <v>1</v>
      </c>
      <c r="AW4" s="120"/>
      <c r="AX4" s="121"/>
      <c r="AZ4" s="4"/>
      <c r="BB4" s="5" t="s">
        <v>406</v>
      </c>
      <c r="BD4" s="6" t="s">
        <v>2</v>
      </c>
    </row>
    <row r="5" spans="1:58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256</v>
      </c>
      <c r="I5" s="122"/>
      <c r="J5" s="122"/>
      <c r="K5" s="122"/>
      <c r="L5" s="122"/>
      <c r="M5" s="122" t="s">
        <v>256</v>
      </c>
      <c r="N5" s="122"/>
      <c r="O5" s="122"/>
      <c r="P5" s="122"/>
      <c r="Q5" s="122"/>
      <c r="R5" s="122"/>
      <c r="S5" s="122"/>
      <c r="T5" s="122" t="s">
        <v>375</v>
      </c>
      <c r="U5" s="122"/>
      <c r="V5" s="122"/>
      <c r="W5" s="122"/>
      <c r="X5" s="122"/>
      <c r="Y5" s="122"/>
      <c r="Z5" s="122" t="s">
        <v>256</v>
      </c>
      <c r="AA5" s="122"/>
      <c r="AB5" s="122"/>
      <c r="AC5" s="122" t="s">
        <v>256</v>
      </c>
      <c r="AD5" s="122"/>
      <c r="AE5" s="122"/>
      <c r="AF5" s="122"/>
      <c r="AG5" s="122" t="s">
        <v>256</v>
      </c>
      <c r="AH5" s="122"/>
      <c r="AI5" s="122"/>
      <c r="AJ5" s="122"/>
      <c r="AK5" s="122"/>
      <c r="AL5" s="122" t="s">
        <v>486</v>
      </c>
      <c r="AM5" s="122"/>
      <c r="AN5" s="122"/>
      <c r="AO5" s="122"/>
      <c r="AP5" s="122" t="s">
        <v>256</v>
      </c>
      <c r="AQ5" s="122"/>
      <c r="AR5" s="125" t="s">
        <v>531</v>
      </c>
      <c r="AS5" s="122"/>
      <c r="AT5" s="122"/>
      <c r="AU5" s="122"/>
      <c r="AV5" s="122"/>
      <c r="AW5" s="290" t="s">
        <v>259</v>
      </c>
      <c r="AX5" s="291"/>
      <c r="AZ5" s="8"/>
      <c r="BB5" s="9" t="s">
        <v>4</v>
      </c>
      <c r="BD5" s="10" t="s">
        <v>5</v>
      </c>
    </row>
    <row r="6" spans="1:58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11">
        <v>44668</v>
      </c>
      <c r="AT6" s="111">
        <v>44675</v>
      </c>
      <c r="AU6" s="111">
        <v>44689</v>
      </c>
      <c r="AV6" s="111">
        <v>44689</v>
      </c>
      <c r="AW6" s="123"/>
      <c r="AX6" s="124"/>
      <c r="AZ6" s="4"/>
      <c r="BB6" s="9" t="s">
        <v>3</v>
      </c>
      <c r="BD6" s="10" t="s">
        <v>7</v>
      </c>
    </row>
    <row r="7" spans="1:58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337</v>
      </c>
      <c r="N7" s="125" t="s">
        <v>9</v>
      </c>
      <c r="O7" s="125" t="s">
        <v>329</v>
      </c>
      <c r="P7" s="112" t="s">
        <v>9</v>
      </c>
      <c r="Q7" s="112" t="s">
        <v>9</v>
      </c>
      <c r="R7" s="112" t="s">
        <v>356</v>
      </c>
      <c r="S7" s="112" t="s">
        <v>356</v>
      </c>
      <c r="T7" s="112" t="s">
        <v>376</v>
      </c>
      <c r="U7" s="112" t="s">
        <v>376</v>
      </c>
      <c r="V7" s="112" t="s">
        <v>376</v>
      </c>
      <c r="W7" s="112" t="s">
        <v>376</v>
      </c>
      <c r="X7" s="112" t="s">
        <v>409</v>
      </c>
      <c r="Y7" s="112" t="s">
        <v>398</v>
      </c>
      <c r="Z7" s="125" t="s">
        <v>417</v>
      </c>
      <c r="AA7" s="125" t="s">
        <v>9</v>
      </c>
      <c r="AB7" s="125" t="s">
        <v>398</v>
      </c>
      <c r="AC7" s="125" t="s">
        <v>398</v>
      </c>
      <c r="AD7" s="125" t="s">
        <v>458</v>
      </c>
      <c r="AE7" s="125" t="s">
        <v>398</v>
      </c>
      <c r="AF7" s="125" t="s">
        <v>398</v>
      </c>
      <c r="AG7" s="125" t="s">
        <v>398</v>
      </c>
      <c r="AH7" s="125" t="s">
        <v>9</v>
      </c>
      <c r="AI7" s="125" t="s">
        <v>9</v>
      </c>
      <c r="AJ7" s="112" t="s">
        <v>356</v>
      </c>
      <c r="AK7" s="112" t="s">
        <v>356</v>
      </c>
      <c r="AL7" s="112" t="s">
        <v>477</v>
      </c>
      <c r="AM7" s="112" t="s">
        <v>487</v>
      </c>
      <c r="AN7" s="125" t="s">
        <v>9</v>
      </c>
      <c r="AO7" s="125" t="s">
        <v>9</v>
      </c>
      <c r="AP7" s="125" t="s">
        <v>509</v>
      </c>
      <c r="AQ7" s="125" t="s">
        <v>9</v>
      </c>
      <c r="AR7" s="125" t="s">
        <v>9</v>
      </c>
      <c r="AS7" s="125" t="s">
        <v>10</v>
      </c>
      <c r="AT7" s="125" t="s">
        <v>565</v>
      </c>
      <c r="AU7" s="125" t="s">
        <v>9</v>
      </c>
      <c r="AV7" s="125" t="s">
        <v>509</v>
      </c>
      <c r="AW7" s="117" t="s">
        <v>11</v>
      </c>
      <c r="AX7" s="117" t="s">
        <v>12</v>
      </c>
      <c r="AZ7" s="4"/>
      <c r="BB7" s="9" t="s">
        <v>407</v>
      </c>
      <c r="BD7" s="10" t="s">
        <v>16</v>
      </c>
    </row>
    <row r="8" spans="1:58" x14ac:dyDescent="0.25">
      <c r="A8" s="141"/>
      <c r="B8" s="147" t="s">
        <v>13</v>
      </c>
      <c r="C8" s="7"/>
      <c r="D8" s="112"/>
      <c r="E8" s="112"/>
      <c r="F8" s="125" t="s">
        <v>279</v>
      </c>
      <c r="G8" s="125" t="s">
        <v>218</v>
      </c>
      <c r="H8" s="189" t="s">
        <v>287</v>
      </c>
      <c r="I8" s="125" t="s">
        <v>289</v>
      </c>
      <c r="J8" s="125" t="s">
        <v>10</v>
      </c>
      <c r="K8" s="125" t="s">
        <v>314</v>
      </c>
      <c r="L8" s="125" t="s">
        <v>314</v>
      </c>
      <c r="M8" s="125" t="s">
        <v>289</v>
      </c>
      <c r="N8" s="125"/>
      <c r="O8" s="125" t="s">
        <v>330</v>
      </c>
      <c r="P8" s="125" t="s">
        <v>10</v>
      </c>
      <c r="Q8" s="125" t="s">
        <v>10</v>
      </c>
      <c r="R8" s="125" t="s">
        <v>358</v>
      </c>
      <c r="S8" s="125" t="s">
        <v>358</v>
      </c>
      <c r="T8" s="125" t="s">
        <v>377</v>
      </c>
      <c r="U8" s="125" t="s">
        <v>289</v>
      </c>
      <c r="V8" s="125" t="s">
        <v>287</v>
      </c>
      <c r="W8" s="125" t="s">
        <v>287</v>
      </c>
      <c r="X8" s="125" t="s">
        <v>289</v>
      </c>
      <c r="Y8" s="125" t="s">
        <v>399</v>
      </c>
      <c r="Z8" s="125" t="s">
        <v>330</v>
      </c>
      <c r="AA8" s="125" t="s">
        <v>398</v>
      </c>
      <c r="AB8" s="125" t="s">
        <v>430</v>
      </c>
      <c r="AC8" s="125" t="s">
        <v>429</v>
      </c>
      <c r="AD8" s="125" t="s">
        <v>330</v>
      </c>
      <c r="AE8" s="125" t="s">
        <v>442</v>
      </c>
      <c r="AF8" s="125" t="s">
        <v>442</v>
      </c>
      <c r="AG8" s="125" t="s">
        <v>442</v>
      </c>
      <c r="AH8" s="125" t="s">
        <v>454</v>
      </c>
      <c r="AI8" s="125" t="s">
        <v>376</v>
      </c>
      <c r="AJ8" s="125" t="s">
        <v>358</v>
      </c>
      <c r="AK8" s="125" t="s">
        <v>358</v>
      </c>
      <c r="AL8" s="125" t="s">
        <v>491</v>
      </c>
      <c r="AM8" s="125" t="s">
        <v>17</v>
      </c>
      <c r="AN8" s="125" t="s">
        <v>376</v>
      </c>
      <c r="AO8" s="125" t="s">
        <v>376</v>
      </c>
      <c r="AP8" s="125" t="s">
        <v>510</v>
      </c>
      <c r="AQ8" s="125" t="s">
        <v>314</v>
      </c>
      <c r="AR8" s="125" t="s">
        <v>314</v>
      </c>
      <c r="AS8" s="125" t="s">
        <v>399</v>
      </c>
      <c r="AT8" s="125" t="s">
        <v>330</v>
      </c>
      <c r="AU8" s="125"/>
      <c r="AV8" s="125" t="s">
        <v>510</v>
      </c>
      <c r="AW8" s="117" t="s">
        <v>14</v>
      </c>
      <c r="AX8" s="117" t="s">
        <v>15</v>
      </c>
      <c r="AZ8" s="4"/>
      <c r="BB8" s="9"/>
      <c r="BD8" s="10" t="s">
        <v>290</v>
      </c>
    </row>
    <row r="9" spans="1:58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288</v>
      </c>
      <c r="I9" s="125" t="s">
        <v>17</v>
      </c>
      <c r="J9" s="125"/>
      <c r="K9" s="125" t="s">
        <v>315</v>
      </c>
      <c r="L9" s="125" t="s">
        <v>317</v>
      </c>
      <c r="M9" s="125"/>
      <c r="N9" s="125"/>
      <c r="O9" s="125"/>
      <c r="P9" s="125" t="s">
        <v>344</v>
      </c>
      <c r="Q9" s="125"/>
      <c r="R9" s="125" t="s">
        <v>357</v>
      </c>
      <c r="S9" s="125" t="s">
        <v>359</v>
      </c>
      <c r="T9" s="125" t="s">
        <v>344</v>
      </c>
      <c r="U9" s="125" t="s">
        <v>378</v>
      </c>
      <c r="V9" s="125" t="s">
        <v>17</v>
      </c>
      <c r="W9" s="125" t="s">
        <v>17</v>
      </c>
      <c r="X9" s="125" t="s">
        <v>408</v>
      </c>
      <c r="Y9" s="125" t="s">
        <v>400</v>
      </c>
      <c r="Z9" s="125"/>
      <c r="AA9" s="125" t="s">
        <v>422</v>
      </c>
      <c r="AB9" s="125" t="s">
        <v>17</v>
      </c>
      <c r="AC9" s="125" t="s">
        <v>17</v>
      </c>
      <c r="AD9" s="125"/>
      <c r="AE9" s="125" t="s">
        <v>443</v>
      </c>
      <c r="AF9" s="125" t="s">
        <v>17</v>
      </c>
      <c r="AG9" s="125" t="s">
        <v>444</v>
      </c>
      <c r="AH9" s="125" t="s">
        <v>455</v>
      </c>
      <c r="AI9" s="125" t="s">
        <v>460</v>
      </c>
      <c r="AJ9" s="125" t="s">
        <v>357</v>
      </c>
      <c r="AK9" s="125" t="s">
        <v>359</v>
      </c>
      <c r="AL9" s="125" t="s">
        <v>490</v>
      </c>
      <c r="AM9" s="125"/>
      <c r="AN9" s="125"/>
      <c r="AO9" s="125"/>
      <c r="AP9" s="125" t="s">
        <v>511</v>
      </c>
      <c r="AQ9" s="125" t="s">
        <v>317</v>
      </c>
      <c r="AR9" s="125" t="s">
        <v>315</v>
      </c>
      <c r="AS9" s="125"/>
      <c r="AT9" s="125"/>
      <c r="AU9" s="125"/>
      <c r="AV9" s="125" t="s">
        <v>17</v>
      </c>
      <c r="AW9" s="117" t="s">
        <v>18</v>
      </c>
      <c r="AX9" s="117" t="s">
        <v>19</v>
      </c>
      <c r="AY9" s="208"/>
      <c r="AZ9" s="8"/>
      <c r="BB9" s="12"/>
      <c r="BD9" s="10"/>
    </row>
    <row r="10" spans="1:58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275</v>
      </c>
      <c r="G10" s="126" t="s">
        <v>22</v>
      </c>
      <c r="H10" s="126" t="s">
        <v>22</v>
      </c>
      <c r="I10" s="126" t="s">
        <v>22</v>
      </c>
      <c r="J10" s="126" t="s">
        <v>307</v>
      </c>
      <c r="K10" s="126" t="s">
        <v>316</v>
      </c>
      <c r="L10" s="126" t="s">
        <v>310</v>
      </c>
      <c r="M10" s="126" t="s">
        <v>310</v>
      </c>
      <c r="N10" s="126" t="s">
        <v>275</v>
      </c>
      <c r="O10" s="126" t="s">
        <v>331</v>
      </c>
      <c r="P10" s="126" t="s">
        <v>340</v>
      </c>
      <c r="Q10" s="126" t="s">
        <v>340</v>
      </c>
      <c r="R10" s="126" t="s">
        <v>350</v>
      </c>
      <c r="S10" s="126" t="s">
        <v>310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414</v>
      </c>
      <c r="Z10" s="126" t="s">
        <v>331</v>
      </c>
      <c r="AA10" s="126">
        <v>1</v>
      </c>
      <c r="AB10" s="126">
        <v>1</v>
      </c>
      <c r="AC10" s="126">
        <v>1</v>
      </c>
      <c r="AD10" s="126" t="s">
        <v>331</v>
      </c>
      <c r="AE10" s="126" t="s">
        <v>331</v>
      </c>
      <c r="AF10" s="126" t="s">
        <v>331</v>
      </c>
      <c r="AG10" s="126" t="s">
        <v>331</v>
      </c>
      <c r="AH10" s="126" t="s">
        <v>453</v>
      </c>
      <c r="AI10" s="126" t="s">
        <v>340</v>
      </c>
      <c r="AJ10" s="126" t="s">
        <v>350</v>
      </c>
      <c r="AK10" s="126" t="s">
        <v>310</v>
      </c>
      <c r="AL10" s="126" t="s">
        <v>310</v>
      </c>
      <c r="AM10" s="126" t="s">
        <v>21</v>
      </c>
      <c r="AN10" s="126" t="s">
        <v>340</v>
      </c>
      <c r="AO10" s="126" t="s">
        <v>340</v>
      </c>
      <c r="AP10" s="126" t="s">
        <v>21</v>
      </c>
      <c r="AQ10" s="126" t="s">
        <v>310</v>
      </c>
      <c r="AR10" s="126" t="s">
        <v>316</v>
      </c>
      <c r="AS10" s="126" t="s">
        <v>22</v>
      </c>
      <c r="AT10" s="126" t="s">
        <v>331</v>
      </c>
      <c r="AU10" s="126" t="s">
        <v>571</v>
      </c>
      <c r="AV10" s="126"/>
      <c r="AW10" s="118" t="s">
        <v>17</v>
      </c>
      <c r="AX10" s="119"/>
      <c r="AZ10" s="15"/>
      <c r="BB10" s="16"/>
      <c r="BD10" s="17"/>
    </row>
    <row r="11" spans="1:58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52"/>
      <c r="AT11" s="152"/>
      <c r="AU11" s="152"/>
      <c r="AV11" s="152"/>
      <c r="AW11" s="149">
        <f>IF(SUM(D11:AV11)=0,"",SUM(D11:AV11))</f>
        <v>3701</v>
      </c>
      <c r="AX11" s="20"/>
      <c r="AY11" s="21"/>
      <c r="AZ11" s="22" t="s">
        <v>23</v>
      </c>
      <c r="BB11" s="115"/>
      <c r="BD11" s="19"/>
    </row>
    <row r="12" spans="1:58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52"/>
      <c r="AT12" s="152"/>
      <c r="AU12" s="152"/>
      <c r="AV12" s="152"/>
      <c r="AW12" s="149">
        <f>IF(SUM(D12:AV12)=0,"",SUM(D12:AV12))</f>
        <v>28</v>
      </c>
      <c r="AX12" s="117">
        <f>IF(COUNTA(D12:AV12)=0,"",COUNTA(D12:AV12))</f>
        <v>3</v>
      </c>
      <c r="AY12" s="264" t="s">
        <v>492</v>
      </c>
      <c r="AZ12" s="25" t="s">
        <v>25</v>
      </c>
      <c r="BB12" s="117"/>
      <c r="BD12" s="19"/>
      <c r="BE12" s="234"/>
      <c r="BF12" s="235"/>
    </row>
    <row r="13" spans="1:58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/>
      <c r="AT13" s="142"/>
      <c r="AU13" s="142"/>
      <c r="AV13" s="142"/>
      <c r="AW13" s="142">
        <f t="shared" ref="AW13:AW22" si="0">IF(AW11="","",AW11/AW12)</f>
        <v>132.17857142857142</v>
      </c>
      <c r="AX13" s="26"/>
      <c r="AY13" s="165"/>
      <c r="AZ13" s="137" t="s">
        <v>27</v>
      </c>
      <c r="BB13" s="142"/>
      <c r="BD13" s="145">
        <f>AW13-A13</f>
        <v>-3.1714285714285779</v>
      </c>
      <c r="BE13" s="234"/>
      <c r="BF13" s="235"/>
    </row>
    <row r="14" spans="1:58" x14ac:dyDescent="0.25">
      <c r="A14" s="171"/>
      <c r="B14" s="38" t="s">
        <v>326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>
        <v>998</v>
      </c>
      <c r="AU14" s="149"/>
      <c r="AV14" s="149"/>
      <c r="AW14" s="149">
        <f t="shared" ref="AW14:AW15" si="1">IF(SUM(D14:AV14)=0,"",SUM(D14:AV14))</f>
        <v>3684</v>
      </c>
      <c r="AX14" s="20"/>
      <c r="AY14" s="165"/>
      <c r="AZ14" s="38" t="s">
        <v>326</v>
      </c>
      <c r="BB14" s="171"/>
      <c r="BD14" s="154"/>
      <c r="BE14" s="200"/>
      <c r="BF14" s="235"/>
    </row>
    <row r="15" spans="1:58" x14ac:dyDescent="0.25">
      <c r="A15" s="171"/>
      <c r="B15" s="138" t="s">
        <v>327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>
        <v>8</v>
      </c>
      <c r="AU15" s="149"/>
      <c r="AV15" s="149"/>
      <c r="AW15" s="149">
        <f t="shared" si="1"/>
        <v>32</v>
      </c>
      <c r="AX15" s="117">
        <f t="shared" ref="AX15:AX22" si="2">IF(COUNTA(D15:AV15)=0,"",COUNTA(D15:AV15))</f>
        <v>4</v>
      </c>
      <c r="AY15" s="165" t="s">
        <v>566</v>
      </c>
      <c r="AZ15" s="138" t="s">
        <v>327</v>
      </c>
      <c r="BB15" s="171"/>
      <c r="BD15" s="154"/>
      <c r="BE15" s="234"/>
      <c r="BF15" s="234"/>
    </row>
    <row r="16" spans="1:58" x14ac:dyDescent="0.25">
      <c r="A16" s="142"/>
      <c r="B16" s="139" t="s">
        <v>328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>
        <f>+AT14/AT15</f>
        <v>124.75</v>
      </c>
      <c r="AU16" s="142"/>
      <c r="AV16" s="142"/>
      <c r="AW16" s="142">
        <f t="shared" si="0"/>
        <v>115.125</v>
      </c>
      <c r="AX16" s="26"/>
      <c r="AY16" s="165"/>
      <c r="AZ16" s="138" t="s">
        <v>328</v>
      </c>
      <c r="BB16" s="142"/>
      <c r="BD16" s="145"/>
      <c r="BE16" s="234"/>
      <c r="BF16" s="234"/>
    </row>
    <row r="17" spans="1:58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49">
        <f t="shared" ref="AW17:AW18" si="3">IF(SUM(D17:AV17)=0,"",SUM(D17:AV17))</f>
        <v>2315</v>
      </c>
      <c r="AX17" s="20"/>
      <c r="AY17" s="24"/>
      <c r="AZ17" s="27" t="s">
        <v>29</v>
      </c>
      <c r="BB17" s="143"/>
      <c r="BD17" s="149"/>
      <c r="BE17" s="235"/>
      <c r="BF17" s="200"/>
    </row>
    <row r="18" spans="1:58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49">
        <f t="shared" si="3"/>
        <v>12</v>
      </c>
      <c r="AX18" s="117">
        <f t="shared" ref="AX18:AX22" si="4">IF(COUNTA(D18:AV18)=0,"",COUNTA(D18:AV18))</f>
        <v>2</v>
      </c>
      <c r="AY18" s="165" t="s">
        <v>470</v>
      </c>
      <c r="AZ18" s="28" t="s">
        <v>30</v>
      </c>
      <c r="BB18" s="143"/>
      <c r="BD18" s="149"/>
    </row>
    <row r="19" spans="1:58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2">
        <f t="shared" si="0"/>
        <v>192.91666666666666</v>
      </c>
      <c r="AX19" s="26"/>
      <c r="AY19" s="165"/>
      <c r="AZ19" s="139" t="s">
        <v>31</v>
      </c>
      <c r="BB19" s="142"/>
      <c r="BD19" s="145"/>
    </row>
    <row r="20" spans="1:58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>
        <f t="shared" ref="AW20:AW21" si="5">IF(SUM(D20:AV20)=0,"",SUM(D20:AV20))</f>
        <v>819</v>
      </c>
      <c r="AX20" s="20"/>
      <c r="AY20" s="29"/>
      <c r="AZ20" s="30" t="s">
        <v>32</v>
      </c>
      <c r="BB20" s="143"/>
      <c r="BD20" s="149"/>
    </row>
    <row r="21" spans="1:58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>
        <f t="shared" si="5"/>
        <v>7</v>
      </c>
      <c r="AX21" s="117">
        <f t="shared" ref="AX21:AX22" si="6">IF(COUNTA(D21:AV21)=0,"",COUNTA(D21:AV21))</f>
        <v>1</v>
      </c>
      <c r="AY21" s="165" t="s">
        <v>361</v>
      </c>
      <c r="AZ21" s="28" t="s">
        <v>33</v>
      </c>
      <c r="BB21" s="143"/>
      <c r="BD21" s="149"/>
    </row>
    <row r="22" spans="1:58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>
        <f t="shared" si="0"/>
        <v>117</v>
      </c>
      <c r="AX22" s="26"/>
      <c r="AY22" s="29"/>
      <c r="AZ22" s="166" t="s">
        <v>34</v>
      </c>
      <c r="BB22" s="142"/>
      <c r="BD22" s="145"/>
    </row>
    <row r="23" spans="1:58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49" t="str">
        <f t="shared" ref="AW23:AW24" si="7">IF(SUM(D23:O23)=0,"",SUM(D23:O23))</f>
        <v/>
      </c>
      <c r="AX23" s="20"/>
      <c r="AY23" s="31"/>
      <c r="AZ23" s="22" t="s">
        <v>35</v>
      </c>
      <c r="BB23" s="115"/>
      <c r="BD23" s="149"/>
    </row>
    <row r="24" spans="1:58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49" t="str">
        <f t="shared" si="7"/>
        <v/>
      </c>
      <c r="AX24" s="117" t="str">
        <f t="shared" ref="AX24" si="8">IF(COUNTA(D24:O24)=0,"",COUNTA(D24:O24))</f>
        <v/>
      </c>
      <c r="AY24" s="165"/>
      <c r="AZ24" s="32" t="s">
        <v>36</v>
      </c>
      <c r="BA24" s="33"/>
      <c r="BB24" s="115"/>
      <c r="BD24" s="149"/>
    </row>
    <row r="25" spans="1:58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2" t="str">
        <f t="shared" ref="AW25" si="9">IF(AW23="","",AW23/AW24)</f>
        <v/>
      </c>
      <c r="AX25" s="26"/>
      <c r="AY25" s="24"/>
      <c r="AZ25" s="137" t="s">
        <v>37</v>
      </c>
      <c r="BA25" s="33"/>
      <c r="BB25" s="142"/>
      <c r="BC25" s="31"/>
      <c r="BD25" s="145"/>
    </row>
    <row r="26" spans="1:58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49" t="str">
        <f t="shared" ref="AW26:AW27" si="10">IF(SUM(D26:O26)=0,"",SUM(D26:O26))</f>
        <v/>
      </c>
      <c r="AX26" s="20"/>
      <c r="AY26" s="24"/>
      <c r="AZ26" s="34" t="s">
        <v>35</v>
      </c>
      <c r="BA26" s="33"/>
      <c r="BB26" s="115"/>
      <c r="BC26" s="35"/>
      <c r="BD26" s="149"/>
    </row>
    <row r="27" spans="1:58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49" t="str">
        <f t="shared" si="10"/>
        <v/>
      </c>
      <c r="AX27" s="117" t="str">
        <f t="shared" ref="AX27" si="11">IF(COUNTA(D27:O27)=0,"",COUNTA(D27:O27))</f>
        <v/>
      </c>
      <c r="AY27" s="165"/>
      <c r="AZ27" s="28" t="s">
        <v>38</v>
      </c>
      <c r="BA27" s="33"/>
      <c r="BB27" s="115"/>
      <c r="BC27" s="35"/>
      <c r="BD27" s="149"/>
    </row>
    <row r="28" spans="1:58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2" t="str">
        <f t="shared" ref="AW28" si="12">IF(AW26="","",AW26/AW27)</f>
        <v/>
      </c>
      <c r="AX28" s="26"/>
      <c r="AY28" s="24"/>
      <c r="AZ28" s="139" t="s">
        <v>39</v>
      </c>
      <c r="BA28" s="33"/>
      <c r="BB28" s="142"/>
      <c r="BC28" s="31"/>
      <c r="BD28" s="145"/>
    </row>
    <row r="29" spans="1:58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994</v>
      </c>
      <c r="AQ29" s="156"/>
      <c r="AR29" s="156">
        <v>1882</v>
      </c>
      <c r="AS29" s="156"/>
      <c r="AT29" s="156"/>
      <c r="AU29" s="156"/>
      <c r="AV29" s="156">
        <v>1113</v>
      </c>
      <c r="AW29" s="149">
        <f t="shared" ref="AW29:AW30" si="13">IF(SUM(D29:AV29)=0,"",SUM(D29:AV29))</f>
        <v>40353</v>
      </c>
      <c r="AX29" s="20"/>
      <c r="AY29" s="21"/>
      <c r="AZ29" s="37" t="s">
        <v>41</v>
      </c>
      <c r="BA29" s="31"/>
      <c r="BB29" s="115"/>
      <c r="BC29" s="31"/>
      <c r="BD29" s="149"/>
    </row>
    <row r="30" spans="1:58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56"/>
      <c r="AT30" s="156"/>
      <c r="AU30" s="156"/>
      <c r="AV30" s="156">
        <v>6</v>
      </c>
      <c r="AW30" s="149">
        <f t="shared" si="13"/>
        <v>231</v>
      </c>
      <c r="AX30" s="117">
        <f t="shared" ref="AX30:AX61" si="14">IF(COUNTA(D30:AV30)=0,"",COUNTA(D30:AV30))</f>
        <v>21</v>
      </c>
      <c r="AY30" s="207" t="s">
        <v>582</v>
      </c>
      <c r="AZ30" s="32" t="s">
        <v>42</v>
      </c>
      <c r="BA30" s="31"/>
      <c r="BB30" s="115"/>
      <c r="BC30" s="31"/>
      <c r="BD30" s="149"/>
    </row>
    <row r="31" spans="1:58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165.66666666666666</v>
      </c>
      <c r="AQ31" s="142"/>
      <c r="AR31" s="142">
        <f>+AR29/AR30</f>
        <v>171.09090909090909</v>
      </c>
      <c r="AS31" s="142"/>
      <c r="AT31" s="142"/>
      <c r="AU31" s="142"/>
      <c r="AV31" s="142">
        <f>+AV29/AV30</f>
        <v>185.5</v>
      </c>
      <c r="AW31" s="142">
        <f t="shared" ref="AW31:AW79" si="15">IF(AW29="","",AW29/AW30)</f>
        <v>174.6883116883117</v>
      </c>
      <c r="AX31" s="26"/>
      <c r="AY31" s="165"/>
      <c r="AZ31" s="137" t="s">
        <v>43</v>
      </c>
      <c r="BA31" s="31"/>
      <c r="BB31" s="142"/>
      <c r="BC31" s="31"/>
      <c r="BD31" s="145">
        <f>AW31-A31</f>
        <v>-4.7483080299981566</v>
      </c>
    </row>
    <row r="32" spans="1:58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56"/>
      <c r="AT32" s="156"/>
      <c r="AU32" s="156"/>
      <c r="AV32" s="156">
        <v>1139</v>
      </c>
      <c r="AW32" s="149">
        <f t="shared" ref="AW32:AW33" si="16">IF(SUM(D32:AV32)=0,"",SUM(D32:AV32))</f>
        <v>16325</v>
      </c>
      <c r="AX32" s="20"/>
      <c r="AY32" s="205"/>
      <c r="AZ32" s="38" t="s">
        <v>44</v>
      </c>
      <c r="BA32" s="31"/>
      <c r="BB32" s="115"/>
      <c r="BC32" s="31"/>
      <c r="BD32" s="149"/>
    </row>
    <row r="33" spans="1:56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56"/>
      <c r="AT33" s="156"/>
      <c r="AU33" s="156"/>
      <c r="AV33" s="156">
        <v>6</v>
      </c>
      <c r="AW33" s="149">
        <f t="shared" si="16"/>
        <v>89</v>
      </c>
      <c r="AX33" s="117">
        <f t="shared" ref="AX33:AX79" si="17">IF(COUNTA(D33:AV33)=0,"",COUNTA(D33:AV33))</f>
        <v>9</v>
      </c>
      <c r="AY33" s="207" t="s">
        <v>583</v>
      </c>
      <c r="AZ33" s="28" t="s">
        <v>45</v>
      </c>
      <c r="BA33" s="31"/>
      <c r="BB33" s="115"/>
      <c r="BC33" s="31"/>
      <c r="BD33" s="149"/>
    </row>
    <row r="34" spans="1:56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/>
      <c r="AT34" s="142"/>
      <c r="AU34" s="142"/>
      <c r="AV34" s="142">
        <f>+AV32/AV33</f>
        <v>189.83333333333334</v>
      </c>
      <c r="AW34" s="142">
        <f t="shared" si="15"/>
        <v>183.42696629213484</v>
      </c>
      <c r="AX34" s="26"/>
      <c r="AY34" s="165"/>
      <c r="AZ34" s="139" t="s">
        <v>46</v>
      </c>
      <c r="BA34" s="31"/>
      <c r="BB34" s="142"/>
      <c r="BC34" s="31"/>
      <c r="BD34" s="145">
        <f>AW34-A34</f>
        <v>2.1315117466803031</v>
      </c>
    </row>
    <row r="35" spans="1:56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56"/>
      <c r="AT35" s="156"/>
      <c r="AU35" s="156"/>
      <c r="AV35" s="156"/>
      <c r="AW35" s="149">
        <f t="shared" ref="AW35:AW36" si="18">IF(SUM(D35:AV35)=0,"",SUM(D35:AV35))</f>
        <v>4007</v>
      </c>
      <c r="AX35" s="20"/>
      <c r="AY35" s="24"/>
      <c r="AZ35" s="38" t="s">
        <v>44</v>
      </c>
      <c r="BB35" s="115"/>
      <c r="BD35" s="149"/>
    </row>
    <row r="36" spans="1:56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17"/>
      <c r="AT36" s="117"/>
      <c r="AU36" s="117"/>
      <c r="AV36" s="117"/>
      <c r="AW36" s="149">
        <f t="shared" si="18"/>
        <v>21</v>
      </c>
      <c r="AX36" s="117">
        <f t="shared" ref="AX36:AX79" si="19">IF(COUNTA(D36:AV36)=0,"",COUNTA(D36:AV36))</f>
        <v>3</v>
      </c>
      <c r="AY36" s="165" t="s">
        <v>520</v>
      </c>
      <c r="AZ36" s="28" t="s">
        <v>47</v>
      </c>
      <c r="BB36" s="115"/>
      <c r="BD36" s="149"/>
    </row>
    <row r="37" spans="1:56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174"/>
      <c r="AT37" s="174"/>
      <c r="AU37" s="174"/>
      <c r="AV37" s="142"/>
      <c r="AW37" s="142">
        <f t="shared" si="15"/>
        <v>190.8095238095238</v>
      </c>
      <c r="AX37" s="26"/>
      <c r="AY37" s="24"/>
      <c r="AZ37" s="139" t="s">
        <v>48</v>
      </c>
      <c r="BA37" s="31"/>
      <c r="BB37" s="142"/>
      <c r="BC37" s="31"/>
      <c r="BD37" s="145"/>
    </row>
    <row r="38" spans="1:56" x14ac:dyDescent="0.25">
      <c r="A38" s="171"/>
      <c r="B38" s="38" t="s">
        <v>367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>
        <f t="shared" ref="AW38:AW39" si="20">IF(SUM(D38:AV38)=0,"",SUM(D38:AV38))</f>
        <v>1013</v>
      </c>
      <c r="AX38" s="20"/>
      <c r="AY38" s="24"/>
      <c r="AZ38" s="38" t="s">
        <v>367</v>
      </c>
      <c r="BA38" s="31"/>
      <c r="BB38" s="171"/>
      <c r="BC38" s="31"/>
      <c r="BD38" s="154"/>
    </row>
    <row r="39" spans="1:56" x14ac:dyDescent="0.25">
      <c r="A39" s="171"/>
      <c r="B39" s="28" t="s">
        <v>423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>
        <f t="shared" si="20"/>
        <v>8</v>
      </c>
      <c r="AX39" s="117">
        <f t="shared" ref="AX39:AX79" si="21">IF(COUNTA(D39:AV39)=0,"",COUNTA(D39:AV39))</f>
        <v>1</v>
      </c>
      <c r="AY39" s="165" t="s">
        <v>436</v>
      </c>
      <c r="AZ39" s="28" t="s">
        <v>423</v>
      </c>
      <c r="BA39" s="31"/>
      <c r="BB39" s="171"/>
      <c r="BC39" s="31"/>
      <c r="BD39" s="154"/>
    </row>
    <row r="40" spans="1:56" x14ac:dyDescent="0.25">
      <c r="A40" s="142"/>
      <c r="B40" s="139" t="s">
        <v>368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>
        <f t="shared" si="15"/>
        <v>126.625</v>
      </c>
      <c r="AX40" s="26"/>
      <c r="AY40" s="24"/>
      <c r="AZ40" s="139" t="s">
        <v>368</v>
      </c>
      <c r="BA40" s="31"/>
      <c r="BB40" s="142"/>
      <c r="BC40" s="31"/>
      <c r="BD40" s="145"/>
    </row>
    <row r="41" spans="1:56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56">
        <v>1499</v>
      </c>
      <c r="AT41" s="156"/>
      <c r="AU41" s="156"/>
      <c r="AV41" s="156"/>
      <c r="AW41" s="149">
        <f t="shared" ref="AW41:AW42" si="22">IF(SUM(D41:AV41)=0,"",SUM(D41:AV41))</f>
        <v>21483</v>
      </c>
      <c r="AX41" s="20"/>
      <c r="AY41" s="165"/>
      <c r="AZ41" s="38" t="s">
        <v>49</v>
      </c>
      <c r="BB41" s="115"/>
      <c r="BD41" s="149"/>
    </row>
    <row r="42" spans="1:56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56">
        <v>8</v>
      </c>
      <c r="AT42" s="156"/>
      <c r="AU42" s="156"/>
      <c r="AV42" s="156"/>
      <c r="AW42" s="149">
        <f t="shared" si="22"/>
        <v>117</v>
      </c>
      <c r="AX42" s="117">
        <f t="shared" ref="AX42:AX79" si="23">IF(COUNTA(D42:AV42)=0,"",COUNTA(D42:AV42))</f>
        <v>12</v>
      </c>
      <c r="AY42" s="165" t="s">
        <v>561</v>
      </c>
      <c r="AZ42" s="28" t="s">
        <v>50</v>
      </c>
      <c r="BB42" s="115"/>
      <c r="BD42" s="149"/>
    </row>
    <row r="43" spans="1:56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>+AS41/AS42</f>
        <v>187.375</v>
      </c>
      <c r="AT43" s="142"/>
      <c r="AU43" s="142"/>
      <c r="AV43" s="142"/>
      <c r="AW43" s="142">
        <f t="shared" si="15"/>
        <v>183.61538461538461</v>
      </c>
      <c r="AX43" s="26"/>
      <c r="AY43" s="165"/>
      <c r="AZ43" s="139" t="s">
        <v>51</v>
      </c>
      <c r="BA43" s="31"/>
      <c r="BB43" s="142"/>
      <c r="BC43" s="31"/>
      <c r="BD43" s="145">
        <f>AW43-A43</f>
        <v>0.8846153846153868</v>
      </c>
    </row>
    <row r="44" spans="1:56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56"/>
      <c r="AT44" s="156"/>
      <c r="AU44" s="156"/>
      <c r="AV44" s="156"/>
      <c r="AW44" s="149">
        <f t="shared" ref="AW44:AW45" si="24">IF(SUM(D44:AV44)=0,"",SUM(D44:AV44))</f>
        <v>9487</v>
      </c>
      <c r="AX44" s="20"/>
      <c r="AY44" s="165"/>
      <c r="AZ44" s="37" t="s">
        <v>49</v>
      </c>
      <c r="BA44" s="31"/>
      <c r="BB44" s="115"/>
      <c r="BC44" s="31"/>
      <c r="BD44" s="149"/>
    </row>
    <row r="45" spans="1:56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49">
        <f t="shared" si="24"/>
        <v>59</v>
      </c>
      <c r="AX45" s="117">
        <f t="shared" ref="AX45:AX79" si="25">IF(COUNTA(D45:AV45)=0,"",COUNTA(D45:AV45))</f>
        <v>7</v>
      </c>
      <c r="AY45" s="165" t="s">
        <v>493</v>
      </c>
      <c r="AZ45" s="39" t="s">
        <v>52</v>
      </c>
      <c r="BA45" s="31"/>
      <c r="BB45" s="115"/>
      <c r="BC45" s="31"/>
      <c r="BD45" s="149"/>
    </row>
    <row r="46" spans="1:56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/>
      <c r="AT46" s="142"/>
      <c r="AU46" s="142"/>
      <c r="AV46" s="142"/>
      <c r="AW46" s="142">
        <f t="shared" si="15"/>
        <v>160.79661016949152</v>
      </c>
      <c r="AX46" s="26"/>
      <c r="AY46" s="24"/>
      <c r="AZ46" s="137" t="s">
        <v>53</v>
      </c>
      <c r="BA46" s="31"/>
      <c r="BB46" s="142"/>
      <c r="BC46" s="31"/>
      <c r="BD46" s="145"/>
    </row>
    <row r="47" spans="1:56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56"/>
      <c r="AT47" s="156"/>
      <c r="AU47" s="156"/>
      <c r="AV47" s="156"/>
      <c r="AW47" s="149">
        <f t="shared" ref="AW47:AW48" si="26">IF(SUM(D47:AV47)=0,"",SUM(D47:AV47))</f>
        <v>260</v>
      </c>
      <c r="AX47" s="20"/>
      <c r="AY47" s="24"/>
      <c r="AZ47" s="37" t="s">
        <v>49</v>
      </c>
      <c r="BA47" s="31"/>
      <c r="BB47" s="115"/>
      <c r="BC47" s="31"/>
      <c r="BD47" s="149"/>
    </row>
    <row r="48" spans="1:56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56"/>
      <c r="AT48" s="156"/>
      <c r="AU48" s="156"/>
      <c r="AV48" s="156"/>
      <c r="AW48" s="149">
        <f t="shared" si="26"/>
        <v>2</v>
      </c>
      <c r="AX48" s="117">
        <f t="shared" ref="AX48:AX79" si="27">IF(COUNTA(D48:AV48)=0,"",COUNTA(D48:AV48))</f>
        <v>1</v>
      </c>
      <c r="AY48" s="165" t="s">
        <v>536</v>
      </c>
      <c r="AZ48" s="32" t="s">
        <v>54</v>
      </c>
      <c r="BA48" s="31"/>
      <c r="BB48" s="115"/>
      <c r="BC48" s="31"/>
      <c r="BD48" s="149"/>
    </row>
    <row r="49" spans="1:56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55"/>
      <c r="AT49" s="155"/>
      <c r="AU49" s="155"/>
      <c r="AV49" s="155"/>
      <c r="AW49" s="142">
        <f t="shared" si="15"/>
        <v>130</v>
      </c>
      <c r="AX49" s="26"/>
      <c r="AY49" s="24"/>
      <c r="AZ49" s="137" t="s">
        <v>55</v>
      </c>
      <c r="BA49" s="31"/>
      <c r="BB49" s="142"/>
      <c r="BC49" s="31"/>
      <c r="BD49" s="145"/>
    </row>
    <row r="50" spans="1:56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17"/>
      <c r="AT50" s="117"/>
      <c r="AU50" s="117"/>
      <c r="AV50" s="117"/>
      <c r="AW50" s="149">
        <f t="shared" ref="AW50:AW51" si="28">IF(SUM(D50:AV50)=0,"",SUM(D50:AV50))</f>
        <v>3159</v>
      </c>
      <c r="AX50" s="20"/>
      <c r="AY50" s="24"/>
      <c r="AZ50" s="38" t="s">
        <v>49</v>
      </c>
      <c r="BA50" s="31"/>
      <c r="BB50" s="171"/>
      <c r="BC50" s="31"/>
      <c r="BD50" s="154"/>
    </row>
    <row r="51" spans="1:56" x14ac:dyDescent="0.25">
      <c r="A51" s="171"/>
      <c r="B51" s="28" t="s">
        <v>360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17"/>
      <c r="AT51" s="117"/>
      <c r="AU51" s="117"/>
      <c r="AV51" s="117"/>
      <c r="AW51" s="149">
        <f t="shared" si="28"/>
        <v>20</v>
      </c>
      <c r="AX51" s="117">
        <f t="shared" ref="AX51:AX79" si="29">IF(COUNTA(D51:AV51)=0,"",COUNTA(D51:AV51))</f>
        <v>3</v>
      </c>
      <c r="AY51" s="165" t="s">
        <v>494</v>
      </c>
      <c r="AZ51" s="28" t="s">
        <v>360</v>
      </c>
      <c r="BA51" s="31"/>
      <c r="BB51" s="171"/>
      <c r="BC51" s="31"/>
      <c r="BD51" s="154"/>
    </row>
    <row r="52" spans="1:56" x14ac:dyDescent="0.25">
      <c r="A52" s="142"/>
      <c r="B52" s="139" t="s">
        <v>363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/>
      <c r="AT52" s="142"/>
      <c r="AU52" s="142"/>
      <c r="AV52" s="142"/>
      <c r="AW52" s="142">
        <f t="shared" si="15"/>
        <v>157.94999999999999</v>
      </c>
      <c r="AX52" s="26"/>
      <c r="AY52" s="24"/>
      <c r="AZ52" s="139" t="s">
        <v>363</v>
      </c>
      <c r="BA52" s="31"/>
      <c r="BB52" s="142"/>
      <c r="BC52" s="31"/>
      <c r="BD52" s="145"/>
    </row>
    <row r="53" spans="1:56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v>1630</v>
      </c>
      <c r="AT53" s="149"/>
      <c r="AU53" s="149"/>
      <c r="AV53" s="149">
        <v>1169</v>
      </c>
      <c r="AW53" s="149">
        <f t="shared" ref="AW53:AW54" si="30">IF(SUM(D53:AV53)=0,"",SUM(D53:AV53))</f>
        <v>32109</v>
      </c>
      <c r="AX53" s="20"/>
      <c r="AY53" s="165"/>
      <c r="AZ53" s="38" t="s">
        <v>56</v>
      </c>
      <c r="BA53" s="40"/>
      <c r="BB53" s="115"/>
      <c r="BC53" s="40"/>
      <c r="BD53" s="149"/>
    </row>
    <row r="54" spans="1:56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v>8</v>
      </c>
      <c r="AT54" s="149"/>
      <c r="AU54" s="149"/>
      <c r="AV54" s="149">
        <v>6</v>
      </c>
      <c r="AW54" s="149">
        <f t="shared" si="30"/>
        <v>165</v>
      </c>
      <c r="AX54" s="117">
        <f t="shared" ref="AX54:AX79" si="31">IF(COUNTA(D54:AV54)=0,"",COUNTA(D54:AV54))</f>
        <v>17</v>
      </c>
      <c r="AY54" s="207" t="s">
        <v>584</v>
      </c>
      <c r="AZ54" s="28" t="s">
        <v>57</v>
      </c>
      <c r="BA54" s="40"/>
      <c r="BB54" s="115"/>
      <c r="BC54" s="40"/>
      <c r="BD54" s="149"/>
    </row>
    <row r="55" spans="1:56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32">
        <f>+AS53/AS54</f>
        <v>203.75</v>
      </c>
      <c r="AT55" s="232"/>
      <c r="AU55" s="232"/>
      <c r="AV55" s="174">
        <f>+AV53/AV54</f>
        <v>194.83333333333334</v>
      </c>
      <c r="AW55" s="142">
        <f t="shared" si="15"/>
        <v>194.6</v>
      </c>
      <c r="AX55" s="26"/>
      <c r="AY55" s="224"/>
      <c r="AZ55" s="139" t="s">
        <v>58</v>
      </c>
      <c r="BA55" s="40"/>
      <c r="BB55" s="142"/>
      <c r="BC55" s="40"/>
      <c r="BD55" s="145">
        <f>AW55-A55</f>
        <v>14.471794871794856</v>
      </c>
    </row>
    <row r="56" spans="1:56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v>1685</v>
      </c>
      <c r="AT56" s="149"/>
      <c r="AU56" s="149"/>
      <c r="AV56" s="149">
        <v>1148</v>
      </c>
      <c r="AW56" s="149">
        <f t="shared" ref="AW56:AW57" si="32">IF(SUM(D56:AV56)=0,"",SUM(D56:AV56))</f>
        <v>16585</v>
      </c>
      <c r="AX56" s="20"/>
      <c r="AY56" s="24"/>
      <c r="AZ56" s="38" t="s">
        <v>59</v>
      </c>
      <c r="BA56" s="40"/>
      <c r="BB56" s="114"/>
      <c r="BC56" s="40"/>
      <c r="BD56" s="149"/>
    </row>
    <row r="57" spans="1:56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v>8</v>
      </c>
      <c r="AT57" s="149"/>
      <c r="AU57" s="149"/>
      <c r="AV57" s="149">
        <v>6</v>
      </c>
      <c r="AW57" s="149">
        <f t="shared" si="32"/>
        <v>88</v>
      </c>
      <c r="AX57" s="117">
        <f t="shared" ref="AX57:AX79" si="33">IF(COUNTA(D57:AV57)=0,"",COUNTA(D57:AV57))</f>
        <v>12</v>
      </c>
      <c r="AY57" s="207" t="s">
        <v>585</v>
      </c>
      <c r="AZ57" s="28" t="s">
        <v>60</v>
      </c>
      <c r="BA57" s="40"/>
      <c r="BB57" s="117"/>
      <c r="BC57" s="40"/>
      <c r="BD57" s="149"/>
    </row>
    <row r="58" spans="1:56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232">
        <f>+AS56/AS57</f>
        <v>210.625</v>
      </c>
      <c r="AT58" s="232"/>
      <c r="AU58" s="232"/>
      <c r="AV58" s="174">
        <f>+AV56/AV57</f>
        <v>191.33333333333334</v>
      </c>
      <c r="AW58" s="142">
        <f t="shared" si="15"/>
        <v>188.46590909090909</v>
      </c>
      <c r="AX58" s="26"/>
      <c r="AY58" s="165"/>
      <c r="AZ58" s="139" t="s">
        <v>61</v>
      </c>
      <c r="BA58" s="40"/>
      <c r="BB58" s="142"/>
      <c r="BC58" s="40"/>
      <c r="BD58" s="145">
        <f>AW58-A58</f>
        <v>2.8409090909090935</v>
      </c>
    </row>
    <row r="59" spans="1:56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/>
      <c r="AT59" s="149"/>
      <c r="AU59" s="149"/>
      <c r="AV59" s="149"/>
      <c r="AW59" s="149">
        <f t="shared" ref="AW59:AW60" si="34">IF(SUM(D59:AV59)=0,"",SUM(D59:AV59))</f>
        <v>7888</v>
      </c>
      <c r="AX59" s="20"/>
      <c r="AY59" s="24"/>
      <c r="AZ59" s="38" t="s">
        <v>62</v>
      </c>
      <c r="BA59" s="40"/>
      <c r="BB59" s="117"/>
      <c r="BC59" s="40"/>
      <c r="BD59" s="149"/>
    </row>
    <row r="60" spans="1:56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/>
      <c r="AT60" s="149"/>
      <c r="AU60" s="149"/>
      <c r="AV60" s="149"/>
      <c r="AW60" s="149">
        <f t="shared" si="34"/>
        <v>53</v>
      </c>
      <c r="AX60" s="117">
        <f t="shared" ref="AX60:AX79" si="35">IF(COUNTA(D60:AV60)=0,"",COUNTA(D60:AV60))</f>
        <v>7</v>
      </c>
      <c r="AY60" s="165" t="s">
        <v>519</v>
      </c>
      <c r="AZ60" s="28" t="s">
        <v>63</v>
      </c>
      <c r="BA60" s="40"/>
      <c r="BB60" s="117"/>
      <c r="BC60" s="40"/>
      <c r="BD60" s="149"/>
    </row>
    <row r="61" spans="1:56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/>
      <c r="AT61" s="142"/>
      <c r="AU61" s="142"/>
      <c r="AV61" s="142"/>
      <c r="AW61" s="142">
        <f t="shared" si="15"/>
        <v>148.83018867924528</v>
      </c>
      <c r="AX61" s="26"/>
      <c r="AY61" s="165"/>
      <c r="AZ61" s="139" t="s">
        <v>64</v>
      </c>
      <c r="BA61" s="40"/>
      <c r="BB61" s="142"/>
      <c r="BC61" s="40"/>
      <c r="BD61" s="145">
        <f>AW61-A61</f>
        <v>-7.9198113207547181</v>
      </c>
    </row>
    <row r="62" spans="1:56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>
        <f t="shared" ref="AW62:AW63" si="36">IF(SUM(D62:AV62)=0,"",SUM(D62:AV62))</f>
        <v>1984</v>
      </c>
      <c r="AX62" s="20"/>
      <c r="AY62" s="24"/>
      <c r="AZ62" s="38" t="s">
        <v>65</v>
      </c>
      <c r="BA62" s="40"/>
      <c r="BB62" s="115"/>
      <c r="BC62" s="40"/>
      <c r="BD62" s="149"/>
    </row>
    <row r="63" spans="1:56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>
        <f t="shared" si="36"/>
        <v>12</v>
      </c>
      <c r="AX63" s="117">
        <f t="shared" ref="AX63:AX79" si="37">IF(COUNTA(D63:AV63)=0,"",COUNTA(D63:AV63))</f>
        <v>2</v>
      </c>
      <c r="AY63" s="165" t="s">
        <v>471</v>
      </c>
      <c r="AZ63" s="28" t="s">
        <v>38</v>
      </c>
      <c r="BA63" s="40"/>
      <c r="BB63" s="115"/>
      <c r="BC63" s="40"/>
      <c r="BD63" s="149"/>
    </row>
    <row r="64" spans="1:56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2">
        <f t="shared" si="15"/>
        <v>165.33333333333334</v>
      </c>
      <c r="AX64" s="26"/>
      <c r="AY64" s="165"/>
      <c r="AZ64" s="139" t="s">
        <v>66</v>
      </c>
      <c r="BA64" s="40"/>
      <c r="BB64" s="142"/>
      <c r="BC64" s="40"/>
      <c r="BD64" s="145"/>
    </row>
    <row r="65" spans="1:58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/>
      <c r="AT65" s="149"/>
      <c r="AU65" s="149"/>
      <c r="AV65" s="149"/>
      <c r="AW65" s="149">
        <f t="shared" ref="AW65:AW66" si="38">IF(SUM(D65:AV65)=0,"",SUM(D65:AV65))</f>
        <v>7351</v>
      </c>
      <c r="AX65" s="20"/>
      <c r="AY65" s="24"/>
      <c r="AZ65" s="41" t="s">
        <v>67</v>
      </c>
      <c r="BA65" s="40"/>
      <c r="BB65" s="115"/>
      <c r="BC65" s="40"/>
      <c r="BD65" s="149"/>
    </row>
    <row r="66" spans="1:58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/>
      <c r="AT66" s="149"/>
      <c r="AU66" s="149"/>
      <c r="AV66" s="149"/>
      <c r="AW66" s="149">
        <f t="shared" si="38"/>
        <v>52</v>
      </c>
      <c r="AX66" s="117">
        <f t="shared" ref="AX66:AX79" si="39">IF(COUNTA(D66:AV66)=0,"",COUNTA(D66:AV66))</f>
        <v>6</v>
      </c>
      <c r="AY66" s="165" t="s">
        <v>518</v>
      </c>
      <c r="AZ66" s="32" t="s">
        <v>68</v>
      </c>
      <c r="BA66" s="40"/>
      <c r="BB66" s="115"/>
      <c r="BC66" s="40"/>
      <c r="BD66" s="149"/>
    </row>
    <row r="67" spans="1:58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/>
      <c r="AT67" s="142"/>
      <c r="AU67" s="142"/>
      <c r="AV67" s="142"/>
      <c r="AW67" s="142">
        <f t="shared" si="15"/>
        <v>141.36538461538461</v>
      </c>
      <c r="AX67" s="26"/>
      <c r="AY67" s="165"/>
      <c r="AZ67" s="137" t="s">
        <v>69</v>
      </c>
      <c r="BA67" s="40"/>
      <c r="BB67" s="142"/>
      <c r="BC67" s="40"/>
      <c r="BD67" s="145">
        <f>AW67-A67</f>
        <v>-2.7596153846153868</v>
      </c>
    </row>
    <row r="68" spans="1:58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v>1491</v>
      </c>
      <c r="AT68" s="149"/>
      <c r="AU68" s="149">
        <v>3053</v>
      </c>
      <c r="AV68" s="149"/>
      <c r="AW68" s="149">
        <f t="shared" ref="AW68:AW69" si="40">IF(SUM(D68:AV68)=0,"",SUM(D68:AV68))</f>
        <v>36758</v>
      </c>
      <c r="AX68" s="20"/>
      <c r="AY68" s="24"/>
      <c r="AZ68" s="36" t="s">
        <v>70</v>
      </c>
      <c r="BA68" s="40"/>
      <c r="BB68" s="115"/>
      <c r="BC68" s="40"/>
      <c r="BD68" s="149"/>
    </row>
    <row r="69" spans="1:58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v>8</v>
      </c>
      <c r="AT69" s="149"/>
      <c r="AU69" s="149">
        <v>18</v>
      </c>
      <c r="AV69" s="149"/>
      <c r="AW69" s="149">
        <f t="shared" si="40"/>
        <v>202</v>
      </c>
      <c r="AX69" s="117">
        <f t="shared" ref="AX69:AX79" si="41">IF(COUNTA(D69:AV69)=0,"",COUNTA(D69:AV69))</f>
        <v>19</v>
      </c>
      <c r="AY69" s="207" t="s">
        <v>569</v>
      </c>
      <c r="AZ69" s="28" t="s">
        <v>71</v>
      </c>
      <c r="BA69" s="40"/>
      <c r="BB69" s="115"/>
      <c r="BC69" s="40"/>
      <c r="BD69" s="149"/>
    </row>
    <row r="70" spans="1:58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>+AS68/AS69</f>
        <v>186.375</v>
      </c>
      <c r="AT70" s="142"/>
      <c r="AU70" s="142">
        <f>+AU68/AU69</f>
        <v>169.61111111111111</v>
      </c>
      <c r="AV70" s="142"/>
      <c r="AW70" s="142">
        <f t="shared" si="15"/>
        <v>181.97029702970298</v>
      </c>
      <c r="AX70" s="26"/>
      <c r="AY70" s="165"/>
      <c r="AZ70" s="139" t="s">
        <v>72</v>
      </c>
      <c r="BA70" s="40"/>
      <c r="BB70" s="142"/>
      <c r="BC70" s="40"/>
      <c r="BD70" s="145">
        <f>AW70-A70</f>
        <v>0.44722010662604816</v>
      </c>
    </row>
    <row r="71" spans="1:58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/>
      <c r="AT71" s="149"/>
      <c r="AU71" s="149"/>
      <c r="AV71" s="149">
        <v>990</v>
      </c>
      <c r="AW71" s="149">
        <f t="shared" ref="AW71:AW72" si="42">IF(SUM(D71:AV71)=0,"",SUM(D71:AV71))</f>
        <v>11602</v>
      </c>
      <c r="AX71" s="20"/>
      <c r="AY71" s="24"/>
      <c r="AZ71" s="38" t="s">
        <v>73</v>
      </c>
      <c r="BA71" s="40"/>
      <c r="BB71" s="115"/>
      <c r="BC71" s="40"/>
      <c r="BD71" s="149"/>
    </row>
    <row r="72" spans="1:58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/>
      <c r="AT72" s="149"/>
      <c r="AU72" s="149"/>
      <c r="AV72" s="149">
        <v>6</v>
      </c>
      <c r="AW72" s="149">
        <f t="shared" si="42"/>
        <v>64</v>
      </c>
      <c r="AX72" s="117">
        <f t="shared" ref="AX72:AX79" si="43">IF(COUNTA(D72:AV72)=0,"",COUNTA(D72:AV72))</f>
        <v>8</v>
      </c>
      <c r="AY72" s="207" t="s">
        <v>580</v>
      </c>
      <c r="AZ72" s="28" t="s">
        <v>74</v>
      </c>
      <c r="BA72" s="40"/>
      <c r="BB72" s="115"/>
      <c r="BC72" s="40"/>
      <c r="BD72" s="149"/>
    </row>
    <row r="73" spans="1:58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/>
      <c r="AT73" s="142"/>
      <c r="AU73" s="142"/>
      <c r="AV73" s="142">
        <f>+AV71/AV72</f>
        <v>165</v>
      </c>
      <c r="AW73" s="142">
        <f t="shared" si="15"/>
        <v>181.28125</v>
      </c>
      <c r="AX73" s="26"/>
      <c r="AY73" s="165"/>
      <c r="AZ73" s="139" t="s">
        <v>75</v>
      </c>
      <c r="BA73" s="40"/>
      <c r="BB73" s="142"/>
      <c r="BC73" s="40"/>
      <c r="BD73" s="145">
        <f>AW73-A73</f>
        <v>-4.6033653846153868</v>
      </c>
    </row>
    <row r="74" spans="1:58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/>
      <c r="AT74" s="149"/>
      <c r="AU74" s="149"/>
      <c r="AV74" s="149">
        <v>1213</v>
      </c>
      <c r="AW74" s="149">
        <f t="shared" ref="AW74:AW75" si="44">IF(SUM(D74:AV74)=0,"",SUM(D74:AV74))</f>
        <v>8913</v>
      </c>
      <c r="AX74" s="20"/>
      <c r="AY74" s="21"/>
      <c r="AZ74" s="41" t="s">
        <v>73</v>
      </c>
      <c r="BA74" s="40"/>
      <c r="BB74" s="143"/>
      <c r="BC74" s="40"/>
      <c r="BD74" s="149"/>
    </row>
    <row r="75" spans="1:58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/>
      <c r="AT75" s="149"/>
      <c r="AU75" s="149"/>
      <c r="AV75" s="149">
        <v>6</v>
      </c>
      <c r="AW75" s="149">
        <f t="shared" si="44"/>
        <v>51</v>
      </c>
      <c r="AX75" s="117">
        <f t="shared" ref="AX75" si="45">IF(COUNTA(D75:AV75)=0,"",COUNTA(D75:AV75))</f>
        <v>7</v>
      </c>
      <c r="AY75" s="207" t="s">
        <v>581</v>
      </c>
      <c r="AZ75" s="32" t="s">
        <v>76</v>
      </c>
      <c r="BA75" s="40"/>
      <c r="BB75" s="143"/>
      <c r="BC75" s="40"/>
      <c r="BD75" s="149"/>
    </row>
    <row r="76" spans="1:58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/>
      <c r="AT76" s="142"/>
      <c r="AU76" s="142"/>
      <c r="AV76" s="232">
        <f>+AV74/AV75</f>
        <v>202.16666666666666</v>
      </c>
      <c r="AW76" s="142">
        <f t="shared" si="15"/>
        <v>174.76470588235293</v>
      </c>
      <c r="AX76" s="26"/>
      <c r="AY76" s="165"/>
      <c r="AZ76" s="137" t="s">
        <v>77</v>
      </c>
      <c r="BA76" s="40"/>
      <c r="BB76" s="142"/>
      <c r="BC76" s="40"/>
      <c r="BD76" s="145">
        <f>AW76-A76</f>
        <v>4.7647058823529278</v>
      </c>
    </row>
    <row r="77" spans="1:58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/>
      <c r="AT77" s="149"/>
      <c r="AU77" s="149"/>
      <c r="AV77" s="149"/>
      <c r="AW77" s="149">
        <f t="shared" ref="AW77:AW78" si="46">IF(SUM(D77:AV77)=0,"",SUM(D77:AV77))</f>
        <v>8908</v>
      </c>
      <c r="AX77" s="20"/>
      <c r="AY77" s="165"/>
      <c r="AZ77" s="41" t="s">
        <v>78</v>
      </c>
      <c r="BA77" s="40"/>
      <c r="BB77" s="115"/>
      <c r="BC77" s="40"/>
      <c r="BD77" s="149"/>
    </row>
    <row r="78" spans="1:58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/>
      <c r="AT78" s="149"/>
      <c r="AU78" s="149"/>
      <c r="AV78" s="149"/>
      <c r="AW78" s="149">
        <f t="shared" si="46"/>
        <v>58</v>
      </c>
      <c r="AX78" s="117">
        <f t="shared" ref="AX78:AX79" si="47">IF(COUNTA(D78:AV78)=0,"",COUNTA(D78:AV78))</f>
        <v>7</v>
      </c>
      <c r="AY78" s="165" t="s">
        <v>532</v>
      </c>
      <c r="AZ78" s="32" t="s">
        <v>79</v>
      </c>
      <c r="BA78" s="40"/>
      <c r="BB78" s="115"/>
      <c r="BC78" s="40"/>
      <c r="BD78" s="149"/>
    </row>
    <row r="79" spans="1:58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/>
      <c r="AT79" s="142"/>
      <c r="AU79" s="142"/>
      <c r="AV79" s="142"/>
      <c r="AW79" s="142">
        <f t="shared" si="15"/>
        <v>153.58620689655172</v>
      </c>
      <c r="AX79" s="26"/>
      <c r="AY79" s="21"/>
      <c r="AZ79" s="137" t="s">
        <v>80</v>
      </c>
      <c r="BA79" s="40"/>
      <c r="BB79" s="142"/>
      <c r="BC79" s="40"/>
      <c r="BD79" s="145">
        <f>AW79-A79</f>
        <v>-5.1243194192377644</v>
      </c>
    </row>
    <row r="80" spans="1:58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 t="str">
        <f t="shared" ref="AW80:AW81" si="48">IF(SUM(D80:O80)=0,"",SUM(D80:O80))</f>
        <v/>
      </c>
      <c r="AX80" s="20"/>
      <c r="AY80" s="29"/>
      <c r="AZ80" s="38" t="s">
        <v>81</v>
      </c>
      <c r="BA80" s="40"/>
      <c r="BB80" s="143"/>
      <c r="BC80" s="40"/>
      <c r="BD80" s="149"/>
      <c r="BF80" s="199"/>
    </row>
    <row r="81" spans="1:58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 t="str">
        <f t="shared" si="48"/>
        <v/>
      </c>
      <c r="AX81" s="117" t="str">
        <f t="shared" ref="AX81" si="49">IF(COUNTA(D81:O81)=0,"",COUNTA(D81:O81))</f>
        <v/>
      </c>
      <c r="AY81" s="165"/>
      <c r="AZ81" s="28" t="s">
        <v>82</v>
      </c>
      <c r="BA81" s="40"/>
      <c r="BB81" s="143"/>
      <c r="BC81" s="40"/>
      <c r="BD81" s="149"/>
      <c r="BF81" s="199"/>
    </row>
    <row r="82" spans="1:58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2" t="str">
        <f t="shared" ref="AW82" si="50">IF(AW80="","",AW80/AW81)</f>
        <v/>
      </c>
      <c r="AX82" s="26"/>
      <c r="AY82" s="24"/>
      <c r="AZ82" s="139" t="s">
        <v>83</v>
      </c>
      <c r="BA82" s="40"/>
      <c r="BB82" s="142"/>
      <c r="BC82" s="40"/>
      <c r="BD82" s="145"/>
      <c r="BF82" s="200"/>
    </row>
    <row r="83" spans="1:58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/>
      <c r="AT83" s="149"/>
      <c r="AU83" s="149"/>
      <c r="AV83" s="149"/>
      <c r="AW83" s="149">
        <f t="shared" ref="AW83:AW84" si="51">IF(SUM(D83:AV83)=0,"",SUM(D83:AV83))</f>
        <v>3279</v>
      </c>
      <c r="AX83" s="20"/>
      <c r="AY83" s="40"/>
      <c r="AZ83" s="41" t="s">
        <v>84</v>
      </c>
      <c r="BA83" s="40"/>
      <c r="BB83" s="115"/>
      <c r="BC83" s="40"/>
      <c r="BD83" s="149"/>
      <c r="BF83" s="201"/>
    </row>
    <row r="84" spans="1:58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/>
      <c r="AT84" s="149"/>
      <c r="AU84" s="149"/>
      <c r="AV84" s="149"/>
      <c r="AW84" s="149">
        <f t="shared" si="51"/>
        <v>21</v>
      </c>
      <c r="AX84" s="117">
        <f t="shared" ref="AX84:AX112" si="52">IF(COUNTA(D84:AV84)=0,"",COUNTA(D84:AV84))</f>
        <v>3</v>
      </c>
      <c r="AY84" s="165" t="s">
        <v>533</v>
      </c>
      <c r="AZ84" s="32" t="s">
        <v>85</v>
      </c>
      <c r="BA84" s="40"/>
      <c r="BB84" s="115"/>
      <c r="BC84" s="40"/>
      <c r="BD84" s="149"/>
      <c r="BF84" s="201"/>
    </row>
    <row r="85" spans="1:58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/>
      <c r="AT85" s="142"/>
      <c r="AU85" s="142"/>
      <c r="AV85" s="142"/>
      <c r="AW85" s="142">
        <f t="shared" ref="AW85:AW112" si="53">IF(AW83="","",AW83/AW84)</f>
        <v>156.14285714285714</v>
      </c>
      <c r="AX85" s="26"/>
      <c r="AY85" s="24"/>
      <c r="AZ85" s="137" t="s">
        <v>86</v>
      </c>
      <c r="BA85" s="40"/>
      <c r="BB85" s="142"/>
      <c r="BC85" s="40"/>
      <c r="BD85" s="145"/>
      <c r="BF85" s="200"/>
    </row>
    <row r="86" spans="1:58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>
        <f t="shared" ref="AW86:AW87" si="54">IF(SUM(D86:AV86)=0,"",SUM(D86:AV86))</f>
        <v>5880</v>
      </c>
      <c r="AX86" s="20"/>
      <c r="AY86" s="24"/>
      <c r="AZ86" s="38" t="s">
        <v>87</v>
      </c>
      <c r="BA86" s="40"/>
      <c r="BB86" s="115"/>
      <c r="BC86" s="40"/>
      <c r="BD86" s="154"/>
      <c r="BF86" s="201"/>
    </row>
    <row r="87" spans="1:58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>
        <f t="shared" si="54"/>
        <v>36</v>
      </c>
      <c r="AX87" s="117">
        <f t="shared" ref="AX87:AX112" si="55">IF(COUNTA(D87:AV87)=0,"",COUNTA(D87:AV87))</f>
        <v>5</v>
      </c>
      <c r="AY87" s="165" t="s">
        <v>480</v>
      </c>
      <c r="AZ87" s="28" t="s">
        <v>88</v>
      </c>
      <c r="BA87" s="40"/>
      <c r="BB87" s="117"/>
      <c r="BC87" s="40"/>
      <c r="BD87" s="149"/>
      <c r="BF87" s="202"/>
    </row>
    <row r="88" spans="1:58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6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>
        <f t="shared" si="53"/>
        <v>163.33333333333334</v>
      </c>
      <c r="AX88" s="26"/>
      <c r="AY88" s="24"/>
      <c r="AZ88" s="139" t="s">
        <v>89</v>
      </c>
      <c r="BA88" s="40"/>
      <c r="BB88" s="142"/>
      <c r="BC88" s="40"/>
      <c r="BD88" s="145"/>
      <c r="BF88" s="200"/>
    </row>
    <row r="89" spans="1:58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/>
      <c r="AT89" s="149"/>
      <c r="AU89" s="149"/>
      <c r="AV89" s="149"/>
      <c r="AW89" s="149">
        <f t="shared" ref="AW89:AW90" si="57">IF(SUM(D89:AV89)=0,"",SUM(D89:AV89))</f>
        <v>917</v>
      </c>
      <c r="AX89" s="20"/>
      <c r="AY89" s="165"/>
      <c r="AZ89" s="41" t="s">
        <v>90</v>
      </c>
      <c r="BA89" s="40"/>
      <c r="BB89" s="117"/>
      <c r="BC89" s="40"/>
      <c r="BD89" s="149"/>
      <c r="BF89" s="202"/>
    </row>
    <row r="90" spans="1:58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/>
      <c r="AT90" s="149"/>
      <c r="AU90" s="149"/>
      <c r="AV90" s="149"/>
      <c r="AW90" s="149">
        <f t="shared" si="57"/>
        <v>6</v>
      </c>
      <c r="AX90" s="117">
        <f t="shared" ref="AX90:AX112" si="58">IF(COUNTA(D90:AV90)=0,"",COUNTA(D90:AV90))</f>
        <v>1</v>
      </c>
      <c r="AY90" s="165" t="s">
        <v>537</v>
      </c>
      <c r="AZ90" s="32" t="s">
        <v>91</v>
      </c>
      <c r="BA90" s="40"/>
      <c r="BB90" s="117"/>
      <c r="BC90" s="40"/>
      <c r="BD90" s="149"/>
      <c r="BF90" s="202"/>
    </row>
    <row r="91" spans="1:58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5"/>
      <c r="AT91" s="145"/>
      <c r="AU91" s="145"/>
      <c r="AV91" s="145"/>
      <c r="AW91" s="142">
        <f t="shared" si="53"/>
        <v>152.83333333333334</v>
      </c>
      <c r="AX91" s="26"/>
      <c r="AY91" s="24"/>
      <c r="AZ91" s="137" t="s">
        <v>92</v>
      </c>
      <c r="BA91" s="40"/>
      <c r="BB91" s="142"/>
      <c r="BC91" s="40"/>
      <c r="BD91" s="145"/>
      <c r="BF91" s="200"/>
    </row>
    <row r="92" spans="1:58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/>
      <c r="AT92" s="149"/>
      <c r="AU92" s="149"/>
      <c r="AV92" s="149"/>
      <c r="AW92" s="149">
        <f t="shared" ref="AW92:AW93" si="59">IF(SUM(D92:AV92)=0,"",SUM(D92:AV92))</f>
        <v>13795</v>
      </c>
      <c r="AX92" s="20"/>
      <c r="AY92" s="21"/>
      <c r="AZ92" s="38" t="s">
        <v>93</v>
      </c>
      <c r="BA92" s="40"/>
      <c r="BB92" s="143"/>
      <c r="BC92" s="40"/>
      <c r="BD92" s="149"/>
      <c r="BF92" s="199"/>
    </row>
    <row r="93" spans="1:58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/>
      <c r="AT93" s="149"/>
      <c r="AU93" s="149"/>
      <c r="AV93" s="149"/>
      <c r="AW93" s="149">
        <f t="shared" si="59"/>
        <v>71</v>
      </c>
      <c r="AX93" s="117">
        <f t="shared" ref="AX93:AX112" si="60">IF(COUNTA(D93:AV93)=0,"",COUNTA(D93:AV93))</f>
        <v>7</v>
      </c>
      <c r="AY93" s="165" t="s">
        <v>506</v>
      </c>
      <c r="AZ93" s="28" t="s">
        <v>94</v>
      </c>
      <c r="BA93" s="40"/>
      <c r="BB93" s="143"/>
      <c r="BC93" s="40"/>
      <c r="BD93" s="149"/>
      <c r="BF93" s="199"/>
    </row>
    <row r="94" spans="1:58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32"/>
      <c r="AT94" s="232"/>
      <c r="AU94" s="232"/>
      <c r="AV94" s="232"/>
      <c r="AW94" s="142">
        <f t="shared" si="53"/>
        <v>194.29577464788733</v>
      </c>
      <c r="AX94" s="26"/>
      <c r="AY94" s="271" t="s">
        <v>507</v>
      </c>
      <c r="AZ94" s="139" t="s">
        <v>95</v>
      </c>
      <c r="BA94" s="40"/>
      <c r="BB94" s="142"/>
      <c r="BC94" s="40"/>
      <c r="BD94" s="145"/>
      <c r="BF94" s="200"/>
    </row>
    <row r="95" spans="1:58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/>
      <c r="AT95" s="149"/>
      <c r="AU95" s="149"/>
      <c r="AV95" s="149"/>
      <c r="AW95" s="149">
        <f t="shared" ref="AW95:AW96" si="61">IF(SUM(D95:AV95)=0,"",SUM(D95:AV95))</f>
        <v>6403</v>
      </c>
      <c r="AX95" s="20"/>
      <c r="AY95" s="165"/>
      <c r="AZ95" s="41" t="s">
        <v>93</v>
      </c>
      <c r="BA95" s="40"/>
      <c r="BB95" s="115"/>
      <c r="BC95" s="40"/>
      <c r="BD95" s="149"/>
      <c r="BF95" s="201"/>
    </row>
    <row r="96" spans="1:58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/>
      <c r="AT96" s="149"/>
      <c r="AU96" s="149"/>
      <c r="AV96" s="149"/>
      <c r="AW96" s="149">
        <f t="shared" si="61"/>
        <v>36</v>
      </c>
      <c r="AX96" s="117">
        <f t="shared" ref="AX96:AX112" si="62">IF(COUNTA(D96:AV96)=0,"",COUNTA(D96:AV96))</f>
        <v>4</v>
      </c>
      <c r="AY96" s="165" t="s">
        <v>535</v>
      </c>
      <c r="AZ96" s="32" t="s">
        <v>96</v>
      </c>
      <c r="BA96" s="40"/>
      <c r="BB96" s="115"/>
      <c r="BC96" s="40"/>
      <c r="BD96" s="149"/>
      <c r="BF96" s="201"/>
    </row>
    <row r="97" spans="1:58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3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/>
      <c r="AT97" s="142"/>
      <c r="AU97" s="142"/>
      <c r="AV97" s="142"/>
      <c r="AW97" s="142">
        <f t="shared" si="53"/>
        <v>177.86111111111111</v>
      </c>
      <c r="AX97" s="26"/>
      <c r="AY97" s="165"/>
      <c r="AZ97" s="137" t="s">
        <v>97</v>
      </c>
      <c r="BA97" s="40"/>
      <c r="BB97" s="142"/>
      <c r="BC97" s="40"/>
      <c r="BD97" s="145"/>
      <c r="BF97" s="200"/>
    </row>
    <row r="98" spans="1:58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/>
      <c r="AT98" s="149"/>
      <c r="AU98" s="149"/>
      <c r="AV98" s="149"/>
      <c r="AW98" s="149">
        <f t="shared" ref="AW98:AW99" si="64">IF(SUM(D98:AV98)=0,"",SUM(D98:AV98))</f>
        <v>2313</v>
      </c>
      <c r="AX98" s="20"/>
      <c r="AY98" s="24"/>
      <c r="AZ98" s="41" t="s">
        <v>98</v>
      </c>
      <c r="BA98" s="40"/>
      <c r="BB98" s="115"/>
      <c r="BC98" s="40"/>
      <c r="BD98" s="149"/>
      <c r="BF98" s="201"/>
    </row>
    <row r="99" spans="1:58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/>
      <c r="AT99" s="149"/>
      <c r="AU99" s="149"/>
      <c r="AV99" s="149"/>
      <c r="AW99" s="149">
        <f t="shared" si="64"/>
        <v>14</v>
      </c>
      <c r="AX99" s="117">
        <f t="shared" ref="AX99:AX112" si="65">IF(COUNTA(D99:AV99)=0,"",COUNTA(D99:AV99))</f>
        <v>2</v>
      </c>
      <c r="AY99" s="165" t="s">
        <v>534</v>
      </c>
      <c r="AZ99" s="32" t="s">
        <v>99</v>
      </c>
      <c r="BA99" s="40"/>
      <c r="BB99" s="115"/>
      <c r="BC99" s="40"/>
      <c r="BD99" s="149"/>
      <c r="BF99" s="201"/>
    </row>
    <row r="100" spans="1:58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/>
      <c r="AT100" s="142"/>
      <c r="AU100" s="142"/>
      <c r="AV100" s="142"/>
      <c r="AW100" s="142">
        <f t="shared" si="53"/>
        <v>165.21428571428572</v>
      </c>
      <c r="AX100" s="26"/>
      <c r="AY100" s="24"/>
      <c r="AZ100" s="137" t="s">
        <v>100</v>
      </c>
      <c r="BA100" s="40"/>
      <c r="BB100" s="142"/>
      <c r="BC100" s="40"/>
      <c r="BD100" s="145"/>
      <c r="BF100" s="200"/>
    </row>
    <row r="101" spans="1:58" x14ac:dyDescent="0.25">
      <c r="A101" s="143">
        <v>10559</v>
      </c>
      <c r="B101" s="41" t="s">
        <v>240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3"/>
      <c r="AT101" s="143"/>
      <c r="AU101" s="143"/>
      <c r="AV101" s="143">
        <v>1072</v>
      </c>
      <c r="AW101" s="149">
        <f t="shared" ref="AW101:AW102" si="66">IF(SUM(D101:AV101)=0,"",SUM(D101:AV101))</f>
        <v>17626</v>
      </c>
      <c r="AX101" s="20"/>
      <c r="AY101" s="24"/>
      <c r="AZ101" s="41" t="s">
        <v>240</v>
      </c>
      <c r="BA101" s="40"/>
      <c r="BB101" s="143"/>
      <c r="BC101" s="40"/>
      <c r="BD101" s="154"/>
    </row>
    <row r="102" spans="1:58" x14ac:dyDescent="0.25">
      <c r="A102" s="143">
        <v>59</v>
      </c>
      <c r="B102" s="136" t="s">
        <v>241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3"/>
      <c r="AT102" s="143"/>
      <c r="AU102" s="143"/>
      <c r="AV102" s="143">
        <v>6</v>
      </c>
      <c r="AW102" s="149">
        <f t="shared" si="66"/>
        <v>98</v>
      </c>
      <c r="AX102" s="117">
        <f t="shared" ref="AX102:AX112" si="67">IF(COUNTA(D102:AV102)=0,"",COUNTA(D102:AV102))</f>
        <v>9</v>
      </c>
      <c r="AY102" s="207" t="s">
        <v>579</v>
      </c>
      <c r="AZ102" s="136" t="s">
        <v>241</v>
      </c>
      <c r="BA102" s="40"/>
      <c r="BB102" s="143"/>
      <c r="BC102" s="40"/>
      <c r="BD102" s="154"/>
    </row>
    <row r="103" spans="1:58" x14ac:dyDescent="0.25">
      <c r="A103" s="142">
        <f>A101/A102</f>
        <v>178.96610169491527</v>
      </c>
      <c r="B103" s="186" t="s">
        <v>245</v>
      </c>
      <c r="C103" s="23" t="s">
        <v>28</v>
      </c>
      <c r="D103" s="145"/>
      <c r="E103" s="174"/>
      <c r="F103" s="142"/>
      <c r="G103" s="145">
        <f t="shared" ref="G103" si="68">IF(G102=0,"",(G101/G102))</f>
        <v>165.42857142857142</v>
      </c>
      <c r="H103" s="191"/>
      <c r="I103" s="142"/>
      <c r="J103" s="145">
        <f t="shared" ref="J103:K103" si="69">IF(J102=0,"",(J101/J102))</f>
        <v>188</v>
      </c>
      <c r="K103" s="145">
        <f t="shared" si="69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/>
      <c r="AT103" s="142"/>
      <c r="AU103" s="142"/>
      <c r="AV103" s="142">
        <f>+AV101/AV102</f>
        <v>178.66666666666666</v>
      </c>
      <c r="AW103" s="142">
        <f t="shared" si="53"/>
        <v>179.85714285714286</v>
      </c>
      <c r="AX103" s="26"/>
      <c r="AY103" s="165"/>
      <c r="AZ103" s="186" t="s">
        <v>245</v>
      </c>
      <c r="BA103" s="40"/>
      <c r="BB103" s="142"/>
      <c r="BC103" s="40"/>
      <c r="BD103" s="145">
        <f>AW103-A103</f>
        <v>0.89104116222759444</v>
      </c>
    </row>
    <row r="104" spans="1:58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/>
      <c r="AT104" s="149"/>
      <c r="AU104" s="149"/>
      <c r="AV104" s="149">
        <v>945</v>
      </c>
      <c r="AW104" s="149">
        <f t="shared" ref="AW104:AW105" si="70">IF(SUM(D104:AV104)=0,"",SUM(D104:AV104))</f>
        <v>8582</v>
      </c>
      <c r="AX104" s="20"/>
      <c r="AY104" s="24"/>
      <c r="AZ104" s="41" t="s">
        <v>101</v>
      </c>
      <c r="BA104" s="40"/>
      <c r="BB104" s="115"/>
      <c r="BC104" s="40"/>
      <c r="BD104" s="149"/>
    </row>
    <row r="105" spans="1:58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/>
      <c r="AT105" s="149"/>
      <c r="AU105" s="149"/>
      <c r="AV105" s="149">
        <v>6</v>
      </c>
      <c r="AW105" s="149">
        <f t="shared" si="70"/>
        <v>52</v>
      </c>
      <c r="AX105" s="117">
        <f t="shared" ref="AX105:AX112" si="71">IF(COUNTA(D105:AV105)=0,"",COUNTA(D105:AV105))</f>
        <v>8</v>
      </c>
      <c r="AY105" s="207" t="s">
        <v>578</v>
      </c>
      <c r="AZ105" s="32" t="s">
        <v>102</v>
      </c>
      <c r="BA105" s="40"/>
      <c r="BB105" s="115"/>
      <c r="BC105" s="40"/>
      <c r="BD105" s="149"/>
    </row>
    <row r="106" spans="1:58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2">IF(E105=0,"",(E104/E105))</f>
        <v>177.125</v>
      </c>
      <c r="F106" s="142"/>
      <c r="G106" s="145"/>
      <c r="H106" s="191"/>
      <c r="I106" s="145">
        <f t="shared" ref="I106" si="73">IF(I105=0,"",(I104/I105))</f>
        <v>176.11111111111111</v>
      </c>
      <c r="J106" s="142"/>
      <c r="K106" s="145">
        <f t="shared" ref="K106" si="74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/>
      <c r="AT106" s="142"/>
      <c r="AU106" s="142"/>
      <c r="AV106" s="142">
        <f>+AV104/AV105</f>
        <v>157.5</v>
      </c>
      <c r="AW106" s="142">
        <f t="shared" si="53"/>
        <v>165.03846153846155</v>
      </c>
      <c r="AX106" s="26"/>
      <c r="AY106" s="24"/>
      <c r="AZ106" s="137" t="s">
        <v>103</v>
      </c>
      <c r="BA106" s="40"/>
      <c r="BB106" s="142"/>
      <c r="BC106" s="40"/>
      <c r="BD106" s="145">
        <f>AW106-A106</f>
        <v>-0.39903846153845279</v>
      </c>
    </row>
    <row r="107" spans="1:58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/>
      <c r="AT107" s="149"/>
      <c r="AU107" s="149"/>
      <c r="AV107" s="149">
        <v>1098</v>
      </c>
      <c r="AW107" s="149">
        <f t="shared" ref="AW107:AW108" si="75">IF(SUM(D107:AV107)=0,"",SUM(D107:AV107))</f>
        <v>16657</v>
      </c>
      <c r="AX107" s="20"/>
      <c r="AY107" s="24"/>
      <c r="AZ107" s="38" t="s">
        <v>226</v>
      </c>
      <c r="BA107" s="40"/>
      <c r="BB107" s="143"/>
      <c r="BC107" s="40"/>
      <c r="BD107" s="154"/>
    </row>
    <row r="108" spans="1:58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/>
      <c r="AT108" s="149"/>
      <c r="AU108" s="149"/>
      <c r="AV108" s="149">
        <v>6</v>
      </c>
      <c r="AW108" s="149">
        <f t="shared" si="75"/>
        <v>91</v>
      </c>
      <c r="AX108" s="117">
        <f t="shared" ref="AX108:AX112" si="76">IF(COUNTA(D108:AV108)=0,"",COUNTA(D108:AV108))</f>
        <v>11</v>
      </c>
      <c r="AY108" s="207" t="s">
        <v>577</v>
      </c>
      <c r="AZ108" s="38" t="s">
        <v>227</v>
      </c>
      <c r="BA108" s="40"/>
      <c r="BB108" s="143"/>
      <c r="BC108" s="40"/>
      <c r="BD108" s="154"/>
    </row>
    <row r="109" spans="1:58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/>
      <c r="AT109" s="142"/>
      <c r="AU109" s="142"/>
      <c r="AV109" s="142">
        <f>+AV107/AV108</f>
        <v>183</v>
      </c>
      <c r="AW109" s="142">
        <f t="shared" si="53"/>
        <v>183.04395604395606</v>
      </c>
      <c r="AX109" s="26"/>
      <c r="AY109" s="24"/>
      <c r="AZ109" s="139" t="s">
        <v>228</v>
      </c>
      <c r="BA109" s="40"/>
      <c r="BB109" s="142"/>
      <c r="BC109" s="40"/>
      <c r="BD109" s="145"/>
    </row>
    <row r="110" spans="1:58" x14ac:dyDescent="0.25">
      <c r="A110" s="143">
        <v>0</v>
      </c>
      <c r="B110" s="38" t="s">
        <v>104</v>
      </c>
      <c r="C110" s="18" t="s">
        <v>24</v>
      </c>
      <c r="D110" s="154"/>
      <c r="E110" s="149"/>
      <c r="F110" s="149"/>
      <c r="G110" s="149"/>
      <c r="H110" s="193">
        <v>1141</v>
      </c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>
        <v>1022</v>
      </c>
      <c r="T110" s="149"/>
      <c r="U110" s="149"/>
      <c r="V110" s="149"/>
      <c r="W110" s="149">
        <v>1280</v>
      </c>
      <c r="X110" s="149"/>
      <c r="Y110" s="149">
        <v>1105</v>
      </c>
      <c r="Z110" s="149"/>
      <c r="AA110" s="149"/>
      <c r="AB110" s="149">
        <v>1225</v>
      </c>
      <c r="AC110" s="149"/>
      <c r="AD110" s="149"/>
      <c r="AE110" s="149"/>
      <c r="AF110" s="149"/>
      <c r="AG110" s="149">
        <v>1058</v>
      </c>
      <c r="AH110" s="149"/>
      <c r="AI110" s="149"/>
      <c r="AJ110" s="149"/>
      <c r="AK110" s="149">
        <v>979</v>
      </c>
      <c r="AL110" s="149"/>
      <c r="AM110" s="149"/>
      <c r="AN110" s="149"/>
      <c r="AO110" s="149"/>
      <c r="AP110" s="149">
        <v>962</v>
      </c>
      <c r="AQ110" s="149"/>
      <c r="AR110" s="149"/>
      <c r="AS110" s="149"/>
      <c r="AT110" s="149"/>
      <c r="AU110" s="149"/>
      <c r="AV110" s="149"/>
      <c r="AW110" s="149">
        <f t="shared" ref="AW110:AW111" si="77">IF(SUM(D110:AV110)=0,"",SUM(D110:AV110))</f>
        <v>8772</v>
      </c>
      <c r="AX110" s="20"/>
      <c r="AY110" s="24"/>
      <c r="AZ110" s="38" t="s">
        <v>104</v>
      </c>
      <c r="BA110" s="40"/>
      <c r="BB110" s="143"/>
      <c r="BC110" s="40"/>
      <c r="BD110" s="154" t="s">
        <v>105</v>
      </c>
    </row>
    <row r="111" spans="1:58" x14ac:dyDescent="0.25">
      <c r="A111" s="143"/>
      <c r="B111" s="138" t="s">
        <v>106</v>
      </c>
      <c r="C111" s="23" t="s">
        <v>26</v>
      </c>
      <c r="D111" s="154"/>
      <c r="E111" s="149"/>
      <c r="F111" s="149"/>
      <c r="G111" s="149"/>
      <c r="H111" s="193">
        <v>8</v>
      </c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>
        <v>7</v>
      </c>
      <c r="T111" s="149"/>
      <c r="U111" s="149"/>
      <c r="V111" s="149"/>
      <c r="W111" s="149">
        <v>8</v>
      </c>
      <c r="X111" s="149"/>
      <c r="Y111" s="149">
        <v>8</v>
      </c>
      <c r="Z111" s="149"/>
      <c r="AA111" s="149"/>
      <c r="AB111" s="149">
        <v>8</v>
      </c>
      <c r="AC111" s="149"/>
      <c r="AD111" s="149"/>
      <c r="AE111" s="149"/>
      <c r="AF111" s="149"/>
      <c r="AG111" s="149">
        <v>8</v>
      </c>
      <c r="AH111" s="149"/>
      <c r="AI111" s="149"/>
      <c r="AJ111" s="149"/>
      <c r="AK111" s="149">
        <v>7</v>
      </c>
      <c r="AL111" s="149"/>
      <c r="AM111" s="149"/>
      <c r="AN111" s="149"/>
      <c r="AO111" s="149"/>
      <c r="AP111" s="149">
        <v>6</v>
      </c>
      <c r="AQ111" s="149"/>
      <c r="AR111" s="149"/>
      <c r="AS111" s="149"/>
      <c r="AT111" s="149"/>
      <c r="AU111" s="149"/>
      <c r="AV111" s="149"/>
      <c r="AW111" s="149">
        <f t="shared" si="77"/>
        <v>60</v>
      </c>
      <c r="AX111" s="117">
        <f t="shared" ref="AX111:AX112" si="78">IF(COUNTA(D111:AV111)=0,"",COUNTA(D111:AV111))</f>
        <v>8</v>
      </c>
      <c r="AY111" s="274" t="s">
        <v>521</v>
      </c>
      <c r="AZ111" s="28" t="s">
        <v>106</v>
      </c>
      <c r="BA111" s="40"/>
      <c r="BB111" s="143"/>
      <c r="BC111" s="40"/>
      <c r="BD111" s="154"/>
    </row>
    <row r="112" spans="1:58" x14ac:dyDescent="0.25">
      <c r="A112" s="142"/>
      <c r="B112" s="139" t="s">
        <v>107</v>
      </c>
      <c r="C112" s="23" t="s">
        <v>28</v>
      </c>
      <c r="D112" s="145"/>
      <c r="E112" s="145"/>
      <c r="F112" s="145"/>
      <c r="G112" s="145"/>
      <c r="H112" s="145">
        <f t="shared" ref="H112" si="79">IF(H111=0,"",(H110/H111))</f>
        <v>142.625</v>
      </c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2">
        <f>+S110/S111</f>
        <v>146</v>
      </c>
      <c r="T112" s="142"/>
      <c r="U112" s="142"/>
      <c r="V112" s="142"/>
      <c r="W112" s="142">
        <f>+W110/W111</f>
        <v>160</v>
      </c>
      <c r="X112" s="142"/>
      <c r="Y112" s="142">
        <f>+Y110/Y111</f>
        <v>138.125</v>
      </c>
      <c r="Z112" s="142"/>
      <c r="AA112" s="142"/>
      <c r="AB112" s="142">
        <f>+AB110/AB111</f>
        <v>153.125</v>
      </c>
      <c r="AC112" s="142"/>
      <c r="AD112" s="142"/>
      <c r="AE112" s="142"/>
      <c r="AF112" s="142"/>
      <c r="AG112" s="142">
        <f>+AG110/AG111</f>
        <v>132.25</v>
      </c>
      <c r="AH112" s="142"/>
      <c r="AI112" s="142"/>
      <c r="AJ112" s="142"/>
      <c r="AK112" s="142">
        <f>+AK110/AK111</f>
        <v>139.85714285714286</v>
      </c>
      <c r="AL112" s="142"/>
      <c r="AM112" s="142"/>
      <c r="AN112" s="142"/>
      <c r="AO112" s="142"/>
      <c r="AP112" s="142">
        <f>+AP110/AP111</f>
        <v>160.33333333333334</v>
      </c>
      <c r="AQ112" s="142"/>
      <c r="AR112" s="142"/>
      <c r="AS112" s="142"/>
      <c r="AT112" s="142"/>
      <c r="AU112" s="142"/>
      <c r="AV112" s="142"/>
      <c r="AW112" s="142">
        <f t="shared" si="53"/>
        <v>146.19999999999999</v>
      </c>
      <c r="AX112" s="26"/>
      <c r="AY112" s="42"/>
      <c r="AZ112" s="139" t="s">
        <v>107</v>
      </c>
      <c r="BA112" s="40"/>
      <c r="BB112" s="142"/>
      <c r="BC112" s="40"/>
      <c r="BD112" s="145"/>
    </row>
    <row r="113" spans="1:56" x14ac:dyDescent="0.25">
      <c r="A113" s="171">
        <v>0</v>
      </c>
      <c r="B113" s="38" t="s">
        <v>253</v>
      </c>
      <c r="C113" s="18" t="s">
        <v>24</v>
      </c>
      <c r="D113" s="154"/>
      <c r="E113" s="154"/>
      <c r="F113" s="154"/>
      <c r="G113" s="154"/>
      <c r="H113" s="192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49" t="str">
        <f t="shared" ref="AW113:AW114" si="80">IF(SUM(D113:O113)=0,"",SUM(D113:O113))</f>
        <v/>
      </c>
      <c r="AX113" s="20"/>
      <c r="AY113" s="43"/>
      <c r="AZ113" s="38" t="s">
        <v>253</v>
      </c>
      <c r="BA113" s="40"/>
      <c r="BB113" s="171"/>
      <c r="BC113" s="40"/>
      <c r="BD113" s="154"/>
    </row>
    <row r="114" spans="1:56" x14ac:dyDescent="0.25">
      <c r="A114" s="171"/>
      <c r="B114" s="138" t="s">
        <v>40</v>
      </c>
      <c r="C114" s="23" t="s">
        <v>26</v>
      </c>
      <c r="D114" s="154"/>
      <c r="E114" s="154"/>
      <c r="F114" s="154"/>
      <c r="G114" s="154"/>
      <c r="H114" s="192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49" t="str">
        <f t="shared" si="80"/>
        <v/>
      </c>
      <c r="AX114" s="117" t="str">
        <f t="shared" ref="AX114" si="81">IF(COUNTA(D114:O114)=0,"",COUNTA(D114:O114))</f>
        <v/>
      </c>
      <c r="AY114" s="43"/>
      <c r="AZ114" s="138" t="s">
        <v>40</v>
      </c>
      <c r="BA114" s="40"/>
      <c r="BB114" s="171"/>
      <c r="BC114" s="40"/>
      <c r="BD114" s="154"/>
    </row>
    <row r="115" spans="1:56" x14ac:dyDescent="0.25">
      <c r="A115" s="142"/>
      <c r="B115" s="139" t="s">
        <v>255</v>
      </c>
      <c r="C115" s="23" t="s">
        <v>28</v>
      </c>
      <c r="D115" s="145"/>
      <c r="E115" s="145"/>
      <c r="F115" s="145"/>
      <c r="G115" s="145"/>
      <c r="H115" s="191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2" t="str">
        <f t="shared" ref="AW115" si="82">IF(AW113="","",AW113/AW114)</f>
        <v/>
      </c>
      <c r="AX115" s="26"/>
      <c r="AY115" s="43"/>
      <c r="AZ115" s="139" t="s">
        <v>255</v>
      </c>
      <c r="BA115" s="40"/>
      <c r="BB115" s="142"/>
      <c r="BC115" s="40"/>
      <c r="BD115" s="145"/>
    </row>
    <row r="116" spans="1:56" x14ac:dyDescent="0.25">
      <c r="A116" s="143">
        <v>2640</v>
      </c>
      <c r="B116" s="38" t="s">
        <v>108</v>
      </c>
      <c r="C116" s="18" t="s">
        <v>24</v>
      </c>
      <c r="D116" s="149"/>
      <c r="E116" s="149"/>
      <c r="F116" s="149"/>
      <c r="G116" s="149"/>
      <c r="H116" s="193"/>
      <c r="I116" s="149"/>
      <c r="J116" s="149"/>
      <c r="K116" s="149"/>
      <c r="L116" s="149"/>
      <c r="M116" s="149"/>
      <c r="N116" s="149"/>
      <c r="O116" s="149"/>
      <c r="P116" s="149"/>
      <c r="Q116" s="149">
        <v>1216</v>
      </c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>
        <f>IF(SUM(D116:AV116)=0,"",SUM(D116:AV116))</f>
        <v>1216</v>
      </c>
      <c r="AX116" s="20"/>
      <c r="AY116" s="24"/>
      <c r="AZ116" s="38" t="s">
        <v>108</v>
      </c>
      <c r="BA116" s="40"/>
      <c r="BB116" s="143"/>
      <c r="BC116" s="40"/>
      <c r="BD116" s="149"/>
    </row>
    <row r="117" spans="1:56" x14ac:dyDescent="0.25">
      <c r="A117" s="143">
        <v>15</v>
      </c>
      <c r="B117" s="138" t="s">
        <v>30</v>
      </c>
      <c r="C117" s="23" t="s">
        <v>26</v>
      </c>
      <c r="D117" s="149"/>
      <c r="E117" s="149"/>
      <c r="F117" s="149"/>
      <c r="G117" s="149"/>
      <c r="H117" s="193"/>
      <c r="I117" s="149"/>
      <c r="J117" s="149"/>
      <c r="K117" s="149"/>
      <c r="L117" s="149"/>
      <c r="M117" s="149"/>
      <c r="N117" s="149"/>
      <c r="O117" s="149"/>
      <c r="P117" s="149"/>
      <c r="Q117" s="149">
        <v>7</v>
      </c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>
        <f>IF(SUM(D117:AV117)=0,"",SUM(D117:AV117))</f>
        <v>7</v>
      </c>
      <c r="AX117" s="117">
        <f>IF(COUNTA(D117:AV117)=0,"",COUNTA(D117:AV117))</f>
        <v>1</v>
      </c>
      <c r="AY117" s="165" t="s">
        <v>362</v>
      </c>
      <c r="AZ117" s="28" t="s">
        <v>30</v>
      </c>
      <c r="BA117" s="40"/>
      <c r="BB117" s="143"/>
      <c r="BC117" s="40"/>
      <c r="BD117" s="149"/>
    </row>
    <row r="118" spans="1:56" x14ac:dyDescent="0.25">
      <c r="A118" s="142">
        <f>A116/A117</f>
        <v>176</v>
      </c>
      <c r="B118" s="139" t="s">
        <v>109</v>
      </c>
      <c r="C118" s="23" t="s">
        <v>28</v>
      </c>
      <c r="D118" s="142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2">
        <f>+Q116/Q117</f>
        <v>173.71428571428572</v>
      </c>
      <c r="R118" s="142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2">
        <f t="shared" ref="AW118" si="83">IF(AW116="","",AW116/AW117)</f>
        <v>173.71428571428572</v>
      </c>
      <c r="AX118" s="26"/>
      <c r="AY118" s="165"/>
      <c r="AZ118" s="139" t="s">
        <v>109</v>
      </c>
      <c r="BA118" s="40"/>
      <c r="BB118" s="142"/>
      <c r="BC118" s="40"/>
      <c r="BD118" s="145"/>
    </row>
    <row r="119" spans="1:56" x14ac:dyDescent="0.25">
      <c r="A119" s="143">
        <v>0</v>
      </c>
      <c r="B119" s="44" t="s">
        <v>110</v>
      </c>
      <c r="C119" s="18" t="s">
        <v>24</v>
      </c>
      <c r="D119" s="154"/>
      <c r="E119" s="154"/>
      <c r="F119" s="154"/>
      <c r="G119" s="154"/>
      <c r="H119" s="192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49" t="str">
        <f t="shared" ref="AW119:AW120" si="84">IF(SUM(D119:O119)=0,"",SUM(D119:O119))</f>
        <v/>
      </c>
      <c r="AX119" s="20"/>
      <c r="AY119" s="29"/>
      <c r="AZ119" s="44" t="s">
        <v>110</v>
      </c>
      <c r="BA119" s="40"/>
      <c r="BB119" s="143"/>
      <c r="BC119" s="40"/>
      <c r="BD119" s="159"/>
    </row>
    <row r="120" spans="1:56" x14ac:dyDescent="0.25">
      <c r="A120" s="143"/>
      <c r="B120" s="136" t="s">
        <v>79</v>
      </c>
      <c r="C120" s="23" t="s">
        <v>26</v>
      </c>
      <c r="D120" s="154"/>
      <c r="E120" s="154"/>
      <c r="F120" s="154"/>
      <c r="G120" s="154"/>
      <c r="H120" s="192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49" t="str">
        <f t="shared" si="84"/>
        <v/>
      </c>
      <c r="AX120" s="117" t="str">
        <f t="shared" ref="AX120" si="85">IF(COUNTA(D120:O120)=0,"",COUNTA(D120:O120))</f>
        <v/>
      </c>
      <c r="AY120" s="165"/>
      <c r="AZ120" s="32" t="s">
        <v>79</v>
      </c>
      <c r="BA120" s="40"/>
      <c r="BB120" s="143"/>
      <c r="BC120" s="40"/>
      <c r="BD120" s="154"/>
    </row>
    <row r="121" spans="1:56" x14ac:dyDescent="0.25">
      <c r="A121" s="142"/>
      <c r="B121" s="137" t="s">
        <v>111</v>
      </c>
      <c r="C121" s="23" t="s">
        <v>28</v>
      </c>
      <c r="D121" s="154"/>
      <c r="E121" s="154"/>
      <c r="F121" s="154"/>
      <c r="G121" s="154"/>
      <c r="H121" s="192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42" t="str">
        <f t="shared" ref="AW121" si="86">IF(AW119="","",AW119/AW120)</f>
        <v/>
      </c>
      <c r="AX121" s="26"/>
      <c r="AY121" s="29"/>
      <c r="AZ121" s="137" t="s">
        <v>111</v>
      </c>
      <c r="BA121" s="40"/>
      <c r="BB121" s="142"/>
      <c r="BC121" s="40"/>
      <c r="BD121" s="145"/>
    </row>
    <row r="122" spans="1:56" x14ac:dyDescent="0.25">
      <c r="A122" s="144">
        <v>331455</v>
      </c>
      <c r="B122" s="45"/>
      <c r="C122" s="23" t="s">
        <v>24</v>
      </c>
      <c r="D122" s="144">
        <f t="shared" ref="D122:AO122" si="87">D11+D14+D17+D20+D23+D26+D29+D32+D35+D38+D41+D44+D47+D50+D53+D56+D59+D62+D65+D68+D71+D74+D77+D80+D83+D86+D89+D92+D95+D98+D101+D104+D107+D110+D113+D116+D119</f>
        <v>10542</v>
      </c>
      <c r="E122" s="144">
        <f t="shared" si="87"/>
        <v>12820</v>
      </c>
      <c r="F122" s="144">
        <f t="shared" si="87"/>
        <v>2814</v>
      </c>
      <c r="G122" s="144">
        <f t="shared" si="87"/>
        <v>7527</v>
      </c>
      <c r="H122" s="144">
        <f t="shared" si="87"/>
        <v>7309</v>
      </c>
      <c r="I122" s="144">
        <f t="shared" si="87"/>
        <v>9550</v>
      </c>
      <c r="J122" s="144">
        <f t="shared" si="87"/>
        <v>9454</v>
      </c>
      <c r="K122" s="144">
        <f t="shared" si="87"/>
        <v>7589</v>
      </c>
      <c r="L122" s="144">
        <f t="shared" si="87"/>
        <v>4468</v>
      </c>
      <c r="M122" s="144">
        <f t="shared" si="87"/>
        <v>2265</v>
      </c>
      <c r="N122" s="144">
        <f t="shared" si="87"/>
        <v>3205</v>
      </c>
      <c r="O122" s="144">
        <f t="shared" si="87"/>
        <v>881</v>
      </c>
      <c r="P122" s="144">
        <f t="shared" si="87"/>
        <v>1782</v>
      </c>
      <c r="Q122" s="144">
        <f t="shared" si="87"/>
        <v>16658</v>
      </c>
      <c r="R122" s="144">
        <f t="shared" si="87"/>
        <v>11276</v>
      </c>
      <c r="S122" s="144">
        <f t="shared" si="87"/>
        <v>4032</v>
      </c>
      <c r="T122" s="144">
        <f t="shared" si="87"/>
        <v>4293</v>
      </c>
      <c r="U122" s="144">
        <f t="shared" si="87"/>
        <v>10685</v>
      </c>
      <c r="V122" s="144">
        <f t="shared" si="87"/>
        <v>3944</v>
      </c>
      <c r="W122" s="144">
        <f t="shared" si="87"/>
        <v>5182</v>
      </c>
      <c r="X122" s="144">
        <f t="shared" si="87"/>
        <v>7458</v>
      </c>
      <c r="Y122" s="144">
        <f t="shared" si="87"/>
        <v>17700</v>
      </c>
      <c r="Z122" s="144">
        <f t="shared" si="87"/>
        <v>968</v>
      </c>
      <c r="AA122" s="144">
        <f t="shared" si="87"/>
        <v>8716</v>
      </c>
      <c r="AB122" s="144">
        <f t="shared" si="87"/>
        <v>7727</v>
      </c>
      <c r="AC122" s="144">
        <f t="shared" si="87"/>
        <v>5689</v>
      </c>
      <c r="AD122" s="144">
        <f t="shared" si="87"/>
        <v>1850</v>
      </c>
      <c r="AE122" s="144">
        <f t="shared" si="87"/>
        <v>8593</v>
      </c>
      <c r="AF122" s="144">
        <f t="shared" si="87"/>
        <v>8826</v>
      </c>
      <c r="AG122" s="144">
        <f t="shared" si="87"/>
        <v>3305</v>
      </c>
      <c r="AH122" s="144">
        <f t="shared" si="87"/>
        <v>2415</v>
      </c>
      <c r="AI122" s="144">
        <f t="shared" si="87"/>
        <v>2041</v>
      </c>
      <c r="AJ122" s="144">
        <f t="shared" si="87"/>
        <v>13017</v>
      </c>
      <c r="AK122" s="144">
        <f t="shared" si="87"/>
        <v>4412</v>
      </c>
      <c r="AL122" s="144">
        <f t="shared" si="87"/>
        <v>1910</v>
      </c>
      <c r="AM122" s="144">
        <f t="shared" si="87"/>
        <v>12312</v>
      </c>
      <c r="AN122" s="144">
        <f t="shared" si="87"/>
        <v>20222</v>
      </c>
      <c r="AO122" s="144">
        <f t="shared" si="87"/>
        <v>16062</v>
      </c>
      <c r="AP122" s="144">
        <f>AP11+AP14+AP17+AP20+AP23+AP26+AP29+AP32+AP35+AP38+AP41+AP44+AP47+AP50+AP53+AP56+AP59+AP62+AP65+AP68+AP71+AP74+AP77+AP80+AP83+AP86+AP89+AP92+AP95+AP98+AP101+AP104+AP107+AP110+AP113+AP116+AP119</f>
        <v>12253</v>
      </c>
      <c r="AQ122" s="144">
        <f t="shared" ref="AQ122:AR122" si="88">AQ11+AQ14+AQ17+AQ20+AQ23+AQ26+AQ29+AQ32+AQ35+AQ38+AQ41+AQ44+AQ47+AQ50+AQ53+AQ56+AQ59+AQ62+AQ65+AQ68+AQ71+AQ74+AQ77+AQ80+AQ83+AQ86+AQ89+AQ92+AQ95+AQ98+AQ101+AQ104+AQ107+AQ110+AQ113+AQ116+AQ119</f>
        <v>4633</v>
      </c>
      <c r="AR122" s="144">
        <f t="shared" si="88"/>
        <v>7516</v>
      </c>
      <c r="AS122" s="144">
        <f t="shared" ref="AS122:AT122" si="89">AS11+AS14+AS17+AS20+AS23+AS26+AS29+AS32+AS35+AS38+AS41+AS44+AS47+AS50+AS53+AS56+AS59+AS62+AS65+AS68+AS71+AS74+AS77+AS80+AS83+AS86+AS89+AS92+AS95+AS98+AS101+AS104+AS107+AS110+AS113+AS116+AS119</f>
        <v>6305</v>
      </c>
      <c r="AT122" s="144">
        <f t="shared" si="89"/>
        <v>998</v>
      </c>
      <c r="AU122" s="144">
        <f t="shared" ref="AU122:AV122" si="90">AU11+AU14+AU17+AU20+AU23+AU26+AU29+AU32+AU35+AU38+AU41+AU44+AU47+AU50+AU53+AU56+AU59+AU62+AU65+AU68+AU71+AU74+AU77+AU80+AU83+AU86+AU89+AU92+AU95+AU98+AU101+AU104+AU107+AU110+AU113+AU116+AU119</f>
        <v>3053</v>
      </c>
      <c r="AV122" s="144">
        <f t="shared" si="90"/>
        <v>9887</v>
      </c>
      <c r="AW122" s="144">
        <f>SUM(D122:AV122)</f>
        <v>324144</v>
      </c>
      <c r="AX122" s="150"/>
      <c r="AY122" s="46"/>
      <c r="AZ122" s="45"/>
      <c r="BA122" s="46"/>
      <c r="BB122" s="144" t="e">
        <f>BB11+BB17+BB20+BB23+BB26+#REF!+BB29+BB32+BB35+BB41+BB44+BB47+BB53+BB56+BB59+BB62+BB65+#REF!+BB68+BB71+BB74+BB77+BB80+#REF!+BB83+BB86+#REF!+BB89+#REF!+BB92+BB95+BB98+BB101+BB104+BB107+#REF!+BB110+BB116+#REF!+BB119</f>
        <v>#REF!</v>
      </c>
      <c r="BC122" s="46"/>
      <c r="BD122" s="46"/>
    </row>
    <row r="123" spans="1:56" x14ac:dyDescent="0.25">
      <c r="A123" s="143">
        <v>1946</v>
      </c>
      <c r="B123" s="47"/>
      <c r="C123" s="48" t="s">
        <v>26</v>
      </c>
      <c r="D123" s="149">
        <f t="shared" ref="D123:AO123" si="91">D12+D15+D18+D21+D24+D27+D30+D33+D36+D39+D42+D45+D48+D51+D54+D57+D60+D63+D66+D69+D72+D75+D78+D81+D84+D87+D90+D93+D96+D99+D102+D105+D108+D111+D114+D117+D120</f>
        <v>60</v>
      </c>
      <c r="E123" s="149">
        <f t="shared" si="91"/>
        <v>72</v>
      </c>
      <c r="F123" s="149">
        <f t="shared" si="91"/>
        <v>15</v>
      </c>
      <c r="G123" s="149">
        <f t="shared" si="91"/>
        <v>44</v>
      </c>
      <c r="H123" s="149">
        <f t="shared" si="91"/>
        <v>48</v>
      </c>
      <c r="I123" s="149">
        <f t="shared" si="91"/>
        <v>54</v>
      </c>
      <c r="J123" s="149">
        <f t="shared" si="91"/>
        <v>54</v>
      </c>
      <c r="K123" s="149">
        <f t="shared" si="91"/>
        <v>44</v>
      </c>
      <c r="L123" s="149">
        <f t="shared" si="91"/>
        <v>28</v>
      </c>
      <c r="M123" s="149">
        <f t="shared" si="91"/>
        <v>12</v>
      </c>
      <c r="N123" s="149">
        <f t="shared" si="91"/>
        <v>18</v>
      </c>
      <c r="O123" s="149">
        <f t="shared" si="91"/>
        <v>8</v>
      </c>
      <c r="P123" s="149">
        <f t="shared" si="91"/>
        <v>11</v>
      </c>
      <c r="Q123" s="149">
        <f t="shared" si="91"/>
        <v>91</v>
      </c>
      <c r="R123" s="149">
        <f t="shared" si="91"/>
        <v>63</v>
      </c>
      <c r="S123" s="149">
        <f t="shared" si="91"/>
        <v>28</v>
      </c>
      <c r="T123" s="149">
        <f t="shared" si="91"/>
        <v>24</v>
      </c>
      <c r="U123" s="149">
        <f t="shared" si="91"/>
        <v>56</v>
      </c>
      <c r="V123" s="149">
        <f t="shared" si="91"/>
        <v>28</v>
      </c>
      <c r="W123" s="149">
        <f t="shared" si="91"/>
        <v>32</v>
      </c>
      <c r="X123" s="149">
        <f t="shared" si="91"/>
        <v>42</v>
      </c>
      <c r="Y123" s="149">
        <f t="shared" si="91"/>
        <v>104</v>
      </c>
      <c r="Z123" s="149">
        <f t="shared" si="91"/>
        <v>8</v>
      </c>
      <c r="AA123" s="149">
        <f t="shared" si="91"/>
        <v>46</v>
      </c>
      <c r="AB123" s="149">
        <f t="shared" si="91"/>
        <v>48</v>
      </c>
      <c r="AC123" s="149">
        <f t="shared" si="91"/>
        <v>32</v>
      </c>
      <c r="AD123" s="149">
        <f t="shared" si="91"/>
        <v>16</v>
      </c>
      <c r="AE123" s="149">
        <f t="shared" si="91"/>
        <v>50</v>
      </c>
      <c r="AF123" s="149">
        <f t="shared" si="91"/>
        <v>48</v>
      </c>
      <c r="AG123" s="149">
        <f t="shared" si="91"/>
        <v>24</v>
      </c>
      <c r="AH123" s="149">
        <f t="shared" si="91"/>
        <v>14</v>
      </c>
      <c r="AI123" s="149">
        <f t="shared" si="91"/>
        <v>11</v>
      </c>
      <c r="AJ123" s="149">
        <f t="shared" si="91"/>
        <v>70</v>
      </c>
      <c r="AK123" s="149">
        <f t="shared" si="91"/>
        <v>28</v>
      </c>
      <c r="AL123" s="149">
        <f t="shared" si="91"/>
        <v>12</v>
      </c>
      <c r="AM123" s="149">
        <f t="shared" si="91"/>
        <v>72</v>
      </c>
      <c r="AN123" s="149">
        <f t="shared" si="91"/>
        <v>108</v>
      </c>
      <c r="AO123" s="149">
        <f t="shared" si="91"/>
        <v>84</v>
      </c>
      <c r="AP123" s="149">
        <f>AP12+AP15+AP18+AP21+AP24+AP27+AP30+AP33+AP36+AP39+AP42+AP45+AP48+AP51+AP54+AP57+AP60+AP63+AP66+AP69+AP72+AP75+AP78+AP81+AP84+AP87+AP90+AP93+AP96+AP99+AP102+AP105+AP108+AP111+AP114+AP117+AP120</f>
        <v>72</v>
      </c>
      <c r="AQ123" s="149">
        <f t="shared" ref="AQ123:AR123" si="92">AQ12+AQ15+AQ18+AQ21+AQ24+AQ27+AQ30+AQ33+AQ36+AQ39+AQ42+AQ45+AQ48+AQ51+AQ54+AQ57+AQ60+AQ63+AQ66+AQ69+AQ72+AQ75+AQ78+AQ81+AQ84+AQ87+AQ90+AQ93+AQ96+AQ99+AQ102+AQ105+AQ108+AQ111+AQ114+AQ117+AQ120</f>
        <v>28</v>
      </c>
      <c r="AR123" s="149">
        <f t="shared" si="92"/>
        <v>44</v>
      </c>
      <c r="AS123" s="149">
        <f t="shared" ref="AS123:AT123" si="93">AS12+AS15+AS18+AS21+AS24+AS27+AS30+AS33+AS36+AS39+AS42+AS45+AS48+AS51+AS54+AS57+AS60+AS63+AS66+AS69+AS72+AS75+AS78+AS81+AS84+AS87+AS90+AS93+AS96+AS99+AS102+AS105+AS108+AS111+AS114+AS117+AS120</f>
        <v>32</v>
      </c>
      <c r="AT123" s="149">
        <f t="shared" si="93"/>
        <v>8</v>
      </c>
      <c r="AU123" s="149">
        <f t="shared" ref="AU123:AV123" si="94">AU12+AU15+AU18+AU21+AU24+AU27+AU30+AU33+AU36+AU39+AU42+AU45+AU48+AU51+AU54+AU57+AU60+AU63+AU66+AU69+AU72+AU75+AU78+AU81+AU84+AU87+AU90+AU93+AU96+AU99+AU102+AU105+AU108+AU111+AU114+AU117+AU120</f>
        <v>18</v>
      </c>
      <c r="AV123" s="149">
        <f t="shared" si="94"/>
        <v>54</v>
      </c>
      <c r="AW123" s="143">
        <f>SUM(D123:AV123)</f>
        <v>1863</v>
      </c>
      <c r="AX123" s="54">
        <f>SUM(AX12:AX120)</f>
        <v>211</v>
      </c>
      <c r="AY123" s="46"/>
      <c r="AZ123" s="47"/>
      <c r="BA123" s="46"/>
      <c r="BB123" s="143" t="e">
        <f>BB12+BB18+BB21+BB24+BB27+#REF!+BB30+BB33+BB36+BB42+BB45+BB48+BB54+BB57+BB60+BB63+BB66+#REF!+BB69+BB72+BB75+BB78+BB81+#REF!+BB84+BB87+#REF!+BB90+#REF!+BB93+BB96+BB99+BB102+BB105+BB108+#REF!+BB111+BB117+#REF!+BB120</f>
        <v>#REF!</v>
      </c>
      <c r="BC123" s="46"/>
      <c r="BD123" s="46"/>
    </row>
    <row r="124" spans="1:56" x14ac:dyDescent="0.25">
      <c r="A124" s="142">
        <f>A122/A123</f>
        <v>170.32631038026722</v>
      </c>
      <c r="B124" s="45"/>
      <c r="C124" s="23" t="s">
        <v>28</v>
      </c>
      <c r="D124" s="145">
        <f t="shared" ref="D124:AO124" si="95">IF(D123=0,"",(D122/D123))</f>
        <v>175.7</v>
      </c>
      <c r="E124" s="145">
        <f t="shared" si="95"/>
        <v>178.05555555555554</v>
      </c>
      <c r="F124" s="145">
        <f t="shared" si="95"/>
        <v>187.6</v>
      </c>
      <c r="G124" s="145">
        <f t="shared" si="95"/>
        <v>171.06818181818181</v>
      </c>
      <c r="H124" s="145">
        <f t="shared" si="95"/>
        <v>152.27083333333334</v>
      </c>
      <c r="I124" s="145">
        <f t="shared" si="95"/>
        <v>176.85185185185185</v>
      </c>
      <c r="J124" s="145">
        <f t="shared" si="95"/>
        <v>175.07407407407408</v>
      </c>
      <c r="K124" s="145">
        <f t="shared" si="95"/>
        <v>172.47727272727272</v>
      </c>
      <c r="L124" s="145">
        <f t="shared" si="95"/>
        <v>159.57142857142858</v>
      </c>
      <c r="M124" s="145">
        <f t="shared" si="95"/>
        <v>188.75</v>
      </c>
      <c r="N124" s="145">
        <f t="shared" si="95"/>
        <v>178.05555555555554</v>
      </c>
      <c r="O124" s="145">
        <f t="shared" si="95"/>
        <v>110.125</v>
      </c>
      <c r="P124" s="145">
        <f t="shared" si="95"/>
        <v>162</v>
      </c>
      <c r="Q124" s="145">
        <f t="shared" si="95"/>
        <v>183.05494505494505</v>
      </c>
      <c r="R124" s="145">
        <f t="shared" si="95"/>
        <v>178.98412698412699</v>
      </c>
      <c r="S124" s="145">
        <f t="shared" si="95"/>
        <v>144</v>
      </c>
      <c r="T124" s="145">
        <f t="shared" si="95"/>
        <v>178.875</v>
      </c>
      <c r="U124" s="145">
        <f t="shared" si="95"/>
        <v>190.80357142857142</v>
      </c>
      <c r="V124" s="145">
        <f t="shared" si="95"/>
        <v>140.85714285714286</v>
      </c>
      <c r="W124" s="145">
        <f t="shared" si="95"/>
        <v>161.9375</v>
      </c>
      <c r="X124" s="145">
        <f t="shared" si="95"/>
        <v>177.57142857142858</v>
      </c>
      <c r="Y124" s="145">
        <f t="shared" si="95"/>
        <v>170.19230769230768</v>
      </c>
      <c r="Z124" s="145">
        <f t="shared" si="95"/>
        <v>121</v>
      </c>
      <c r="AA124" s="145">
        <f t="shared" si="95"/>
        <v>189.47826086956522</v>
      </c>
      <c r="AB124" s="145">
        <f t="shared" si="95"/>
        <v>160.97916666666666</v>
      </c>
      <c r="AC124" s="145">
        <f t="shared" si="95"/>
        <v>177.78125</v>
      </c>
      <c r="AD124" s="145">
        <f t="shared" si="95"/>
        <v>115.625</v>
      </c>
      <c r="AE124" s="145">
        <f t="shared" si="95"/>
        <v>171.86</v>
      </c>
      <c r="AF124" s="145">
        <f t="shared" si="95"/>
        <v>183.875</v>
      </c>
      <c r="AG124" s="145">
        <f t="shared" si="95"/>
        <v>137.70833333333334</v>
      </c>
      <c r="AH124" s="145">
        <f t="shared" si="95"/>
        <v>172.5</v>
      </c>
      <c r="AI124" s="145">
        <f t="shared" si="95"/>
        <v>185.54545454545453</v>
      </c>
      <c r="AJ124" s="145">
        <f t="shared" si="95"/>
        <v>185.95714285714286</v>
      </c>
      <c r="AK124" s="145">
        <f t="shared" si="95"/>
        <v>157.57142857142858</v>
      </c>
      <c r="AL124" s="145">
        <f t="shared" si="95"/>
        <v>159.16666666666666</v>
      </c>
      <c r="AM124" s="145">
        <f t="shared" si="95"/>
        <v>171</v>
      </c>
      <c r="AN124" s="145">
        <f t="shared" si="95"/>
        <v>187.24074074074073</v>
      </c>
      <c r="AO124" s="145">
        <f t="shared" si="95"/>
        <v>191.21428571428572</v>
      </c>
      <c r="AP124" s="145">
        <f t="shared" ref="AP124:AR124" si="96">IF(AP123=0,"",(AP122/AP123))</f>
        <v>170.18055555555554</v>
      </c>
      <c r="AQ124" s="145">
        <f t="shared" si="96"/>
        <v>165.46428571428572</v>
      </c>
      <c r="AR124" s="145">
        <f t="shared" si="96"/>
        <v>170.81818181818181</v>
      </c>
      <c r="AS124" s="145">
        <f t="shared" ref="AS124:AT124" si="97">IF(AS123=0,"",(AS122/AS123))</f>
        <v>197.03125</v>
      </c>
      <c r="AT124" s="145">
        <f t="shared" si="97"/>
        <v>124.75</v>
      </c>
      <c r="AU124" s="145">
        <f t="shared" ref="AU124:AV124" si="98">IF(AU123=0,"",(AU122/AU123))</f>
        <v>169.61111111111111</v>
      </c>
      <c r="AV124" s="145">
        <f t="shared" si="98"/>
        <v>183.09259259259258</v>
      </c>
      <c r="AW124" s="49">
        <f>AW122/AW123</f>
        <v>173.9903381642512</v>
      </c>
      <c r="AX124" s="50"/>
      <c r="AY124" s="51"/>
      <c r="AZ124" s="45"/>
      <c r="BA124" s="51"/>
      <c r="BB124" s="145" t="e">
        <f>IF(BB123=0,"",(BB122/BB123))</f>
        <v>#REF!</v>
      </c>
      <c r="BC124" s="51"/>
      <c r="BD124" s="51"/>
    </row>
    <row r="125" spans="1:56" x14ac:dyDescent="0.25"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X125" s="52"/>
      <c r="AY125" s="212" t="s">
        <v>220</v>
      </c>
      <c r="AZ125" s="160">
        <f>COUNTA(AZ10:AZ121)/3</f>
        <v>37</v>
      </c>
    </row>
    <row r="126" spans="1:56" x14ac:dyDescent="0.25">
      <c r="A126" s="53"/>
      <c r="B126" s="33" t="s">
        <v>112</v>
      </c>
      <c r="D126" s="64">
        <f t="shared" ref="D126:AO126" si="99">COUNTA(D11:D121)/3</f>
        <v>4</v>
      </c>
      <c r="E126" s="64">
        <f t="shared" si="99"/>
        <v>9</v>
      </c>
      <c r="F126" s="64">
        <f t="shared" si="99"/>
        <v>1</v>
      </c>
      <c r="G126" s="64">
        <f t="shared" si="99"/>
        <v>4</v>
      </c>
      <c r="H126" s="64">
        <f t="shared" si="99"/>
        <v>6</v>
      </c>
      <c r="I126" s="64">
        <f t="shared" si="99"/>
        <v>6</v>
      </c>
      <c r="J126" s="64">
        <f t="shared" si="99"/>
        <v>5</v>
      </c>
      <c r="K126" s="64">
        <f t="shared" si="99"/>
        <v>5</v>
      </c>
      <c r="L126" s="64">
        <f t="shared" si="99"/>
        <v>4</v>
      </c>
      <c r="M126" s="64">
        <f t="shared" si="99"/>
        <v>2</v>
      </c>
      <c r="N126" s="64">
        <f t="shared" si="99"/>
        <v>1</v>
      </c>
      <c r="O126" s="64">
        <f t="shared" si="99"/>
        <v>1</v>
      </c>
      <c r="P126" s="64">
        <f t="shared" si="99"/>
        <v>1</v>
      </c>
      <c r="Q126" s="64">
        <f t="shared" si="99"/>
        <v>7</v>
      </c>
      <c r="R126" s="64">
        <f t="shared" si="99"/>
        <v>10</v>
      </c>
      <c r="S126" s="64">
        <f t="shared" si="99"/>
        <v>4</v>
      </c>
      <c r="T126" s="64">
        <f t="shared" si="99"/>
        <v>2</v>
      </c>
      <c r="U126" s="64">
        <f t="shared" si="99"/>
        <v>4</v>
      </c>
      <c r="V126" s="64">
        <f t="shared" si="99"/>
        <v>2</v>
      </c>
      <c r="W126" s="64">
        <f t="shared" si="99"/>
        <v>4</v>
      </c>
      <c r="X126" s="64">
        <f t="shared" si="99"/>
        <v>7</v>
      </c>
      <c r="Y126" s="64">
        <f t="shared" si="99"/>
        <v>13</v>
      </c>
      <c r="Z126" s="64">
        <f t="shared" si="99"/>
        <v>1</v>
      </c>
      <c r="AA126" s="64">
        <f t="shared" si="99"/>
        <v>3</v>
      </c>
      <c r="AB126" s="64">
        <f t="shared" si="99"/>
        <v>6</v>
      </c>
      <c r="AC126" s="64">
        <f t="shared" si="99"/>
        <v>4</v>
      </c>
      <c r="AD126" s="64">
        <f t="shared" si="99"/>
        <v>2</v>
      </c>
      <c r="AE126" s="64">
        <f t="shared" si="99"/>
        <v>4</v>
      </c>
      <c r="AF126" s="64">
        <f t="shared" si="99"/>
        <v>6</v>
      </c>
      <c r="AG126" s="64">
        <f t="shared" si="99"/>
        <v>3</v>
      </c>
      <c r="AH126" s="64">
        <f t="shared" si="99"/>
        <v>1</v>
      </c>
      <c r="AI126" s="64">
        <f t="shared" si="99"/>
        <v>1</v>
      </c>
      <c r="AJ126" s="64">
        <f t="shared" si="99"/>
        <v>11</v>
      </c>
      <c r="AK126" s="64">
        <f t="shared" si="99"/>
        <v>4</v>
      </c>
      <c r="AL126" s="64">
        <f t="shared" si="99"/>
        <v>2</v>
      </c>
      <c r="AM126" s="64">
        <f t="shared" si="99"/>
        <v>12</v>
      </c>
      <c r="AN126" s="64">
        <f t="shared" si="99"/>
        <v>6</v>
      </c>
      <c r="AO126" s="64">
        <f t="shared" si="99"/>
        <v>6</v>
      </c>
      <c r="AP126" s="64">
        <f t="shared" ref="AP126:AR126" si="100">COUNTA(AP11:AP121)/3</f>
        <v>12</v>
      </c>
      <c r="AQ126" s="64">
        <f t="shared" si="100"/>
        <v>5</v>
      </c>
      <c r="AR126" s="64">
        <f t="shared" si="100"/>
        <v>5</v>
      </c>
      <c r="AS126" s="64">
        <f t="shared" ref="AS126:AT126" si="101">COUNTA(AS11:AS121)/3</f>
        <v>4</v>
      </c>
      <c r="AT126" s="64">
        <f t="shared" si="101"/>
        <v>1</v>
      </c>
      <c r="AU126" s="64">
        <f t="shared" ref="AU126:AV126" si="102">COUNTA(AU11:AU121)/3</f>
        <v>1</v>
      </c>
      <c r="AV126" s="64">
        <f t="shared" si="102"/>
        <v>9</v>
      </c>
      <c r="AW126" s="161">
        <f>SUM(D126:AV126)</f>
        <v>211</v>
      </c>
      <c r="AX126" s="8"/>
      <c r="AZ126" s="55"/>
    </row>
    <row r="127" spans="1:56" x14ac:dyDescent="0.25">
      <c r="J127" s="237"/>
      <c r="K127" s="237"/>
      <c r="L127" s="237"/>
      <c r="M127" s="237"/>
      <c r="N127" s="237"/>
      <c r="O127" s="237"/>
      <c r="P127" s="237"/>
    </row>
    <row r="128" spans="1:56" x14ac:dyDescent="0.25">
      <c r="J128" s="237"/>
      <c r="K128" s="237"/>
      <c r="L128" s="237"/>
      <c r="M128" s="237"/>
      <c r="N128" s="237"/>
      <c r="O128" s="237"/>
      <c r="P128" s="237"/>
    </row>
    <row r="129" spans="10:16" x14ac:dyDescent="0.25">
      <c r="J129" s="238"/>
      <c r="K129" s="238"/>
      <c r="L129" s="238"/>
      <c r="M129" s="238"/>
      <c r="N129" s="238"/>
      <c r="O129" s="238"/>
      <c r="P129" s="238"/>
    </row>
  </sheetData>
  <mergeCells count="1">
    <mergeCell ref="AW5:AX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8"/>
  <sheetViews>
    <sheetView topLeftCell="A191" workbookViewId="0">
      <selection activeCell="D217" sqref="D21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258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262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262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262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263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268</v>
      </c>
      <c r="E11" s="65"/>
      <c r="F11" s="214" t="s">
        <v>274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300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268</v>
      </c>
      <c r="E12" s="65"/>
      <c r="F12" s="216" t="s">
        <v>274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300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268</v>
      </c>
      <c r="E13" s="65"/>
      <c r="F13" s="216" t="s">
        <v>274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300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268</v>
      </c>
      <c r="E14" s="65"/>
      <c r="F14" s="216" t="s">
        <v>274</v>
      </c>
      <c r="G14" s="65" t="s">
        <v>140</v>
      </c>
      <c r="H14" s="188" t="s">
        <v>127</v>
      </c>
      <c r="I14" s="214" t="s">
        <v>267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268</v>
      </c>
      <c r="E15" s="65"/>
      <c r="F15" s="216" t="s">
        <v>274</v>
      </c>
      <c r="G15" s="65" t="s">
        <v>140</v>
      </c>
      <c r="H15" s="188" t="s">
        <v>264</v>
      </c>
      <c r="I15" s="214" t="s">
        <v>267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268</v>
      </c>
      <c r="E16" s="65"/>
      <c r="F16" s="216" t="s">
        <v>274</v>
      </c>
      <c r="G16" s="65" t="s">
        <v>140</v>
      </c>
      <c r="H16" s="73" t="s">
        <v>125</v>
      </c>
      <c r="I16" s="214" t="s">
        <v>266</v>
      </c>
      <c r="J16" s="66">
        <v>1395</v>
      </c>
      <c r="K16" s="64">
        <v>8</v>
      </c>
      <c r="L16" s="67">
        <f t="shared" si="0"/>
        <v>174.375</v>
      </c>
      <c r="M16" s="214" t="s">
        <v>269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268</v>
      </c>
      <c r="E17" s="65"/>
      <c r="F17" s="216" t="s">
        <v>274</v>
      </c>
      <c r="G17" s="65" t="s">
        <v>140</v>
      </c>
      <c r="H17" s="73" t="s">
        <v>131</v>
      </c>
      <c r="I17" s="214" t="s">
        <v>266</v>
      </c>
      <c r="J17" s="66">
        <v>1422</v>
      </c>
      <c r="K17" s="64">
        <v>8</v>
      </c>
      <c r="L17" s="67">
        <f t="shared" si="0"/>
        <v>177.75</v>
      </c>
      <c r="M17" s="214" t="s">
        <v>269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268</v>
      </c>
      <c r="E18" s="65"/>
      <c r="F18" s="216" t="s">
        <v>274</v>
      </c>
      <c r="G18" s="65" t="s">
        <v>140</v>
      </c>
      <c r="H18" s="188" t="s">
        <v>265</v>
      </c>
      <c r="I18" s="214" t="s">
        <v>266</v>
      </c>
      <c r="J18" s="66">
        <v>1478</v>
      </c>
      <c r="K18" s="64">
        <v>8</v>
      </c>
      <c r="L18" s="67">
        <f t="shared" si="0"/>
        <v>184.75</v>
      </c>
      <c r="M18" s="214" t="s">
        <v>269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268</v>
      </c>
      <c r="E19" s="65"/>
      <c r="F19" s="216" t="s">
        <v>274</v>
      </c>
      <c r="G19" s="65" t="s">
        <v>140</v>
      </c>
      <c r="H19" s="188" t="s">
        <v>132</v>
      </c>
      <c r="I19" s="214" t="s">
        <v>271</v>
      </c>
      <c r="J19" s="66">
        <v>1215</v>
      </c>
      <c r="K19" s="64">
        <v>8</v>
      </c>
      <c r="L19" s="67">
        <f t="shared" si="0"/>
        <v>151.875</v>
      </c>
      <c r="M19" s="214" t="s">
        <v>270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276</v>
      </c>
      <c r="E20" s="65"/>
      <c r="F20" s="217" t="s">
        <v>275</v>
      </c>
      <c r="G20" s="65" t="s">
        <v>277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278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284</v>
      </c>
      <c r="E21" s="65"/>
      <c r="F21" s="218" t="s">
        <v>22</v>
      </c>
      <c r="G21" s="65" t="s">
        <v>280</v>
      </c>
      <c r="H21" s="188" t="s">
        <v>281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284</v>
      </c>
      <c r="E22" s="65"/>
      <c r="F22" s="218" t="s">
        <v>22</v>
      </c>
      <c r="G22" s="65" t="s">
        <v>280</v>
      </c>
      <c r="H22" s="188" t="s">
        <v>265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284</v>
      </c>
      <c r="E23" s="65"/>
      <c r="F23" s="218" t="s">
        <v>22</v>
      </c>
      <c r="G23" s="65" t="s">
        <v>280</v>
      </c>
      <c r="H23" s="188" t="s">
        <v>234</v>
      </c>
      <c r="I23" s="218" t="s">
        <v>267</v>
      </c>
      <c r="J23" s="66">
        <v>1141</v>
      </c>
      <c r="K23" s="64">
        <v>8</v>
      </c>
      <c r="L23" s="67">
        <f t="shared" si="0"/>
        <v>142.625</v>
      </c>
      <c r="M23" s="218" t="s">
        <v>269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284</v>
      </c>
      <c r="E24" s="65"/>
      <c r="F24" s="218" t="s">
        <v>22</v>
      </c>
      <c r="G24" s="65" t="s">
        <v>280</v>
      </c>
      <c r="H24" s="188" t="s">
        <v>283</v>
      </c>
      <c r="I24" s="218" t="s">
        <v>267</v>
      </c>
      <c r="J24" s="66">
        <v>1244</v>
      </c>
      <c r="K24" s="64">
        <v>8</v>
      </c>
      <c r="L24" s="67">
        <f t="shared" si="0"/>
        <v>155.5</v>
      </c>
      <c r="M24" s="218" t="s">
        <v>269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284</v>
      </c>
      <c r="E25" s="65"/>
      <c r="F25" s="218" t="s">
        <v>22</v>
      </c>
      <c r="G25" s="65" t="s">
        <v>280</v>
      </c>
      <c r="H25" s="188" t="s">
        <v>282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300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284</v>
      </c>
      <c r="E26" s="65"/>
      <c r="F26" s="218" t="s">
        <v>22</v>
      </c>
      <c r="G26" s="65" t="s">
        <v>280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300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286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286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286</v>
      </c>
      <c r="E29" s="65"/>
      <c r="F29" s="218" t="s">
        <v>22</v>
      </c>
      <c r="G29" s="65" t="s">
        <v>140</v>
      </c>
      <c r="H29" s="188" t="s">
        <v>133</v>
      </c>
      <c r="I29" s="218" t="s">
        <v>267</v>
      </c>
      <c r="J29" s="66">
        <v>1551</v>
      </c>
      <c r="K29" s="64">
        <v>9</v>
      </c>
      <c r="L29" s="67">
        <f t="shared" si="0"/>
        <v>172.33333333333334</v>
      </c>
      <c r="M29" s="218" t="s">
        <v>285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286</v>
      </c>
      <c r="E30" s="65"/>
      <c r="F30" s="218" t="s">
        <v>22</v>
      </c>
      <c r="G30" s="65" t="s">
        <v>140</v>
      </c>
      <c r="H30" s="188" t="s">
        <v>137</v>
      </c>
      <c r="I30" s="218" t="s">
        <v>267</v>
      </c>
      <c r="J30" s="66">
        <v>1624</v>
      </c>
      <c r="K30" s="64">
        <v>9</v>
      </c>
      <c r="L30" s="67">
        <f t="shared" si="0"/>
        <v>180.44444444444446</v>
      </c>
      <c r="M30" s="218" t="s">
        <v>285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286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286</v>
      </c>
      <c r="E32" s="65"/>
      <c r="F32" s="218" t="s">
        <v>22</v>
      </c>
      <c r="G32" s="65" t="s">
        <v>140</v>
      </c>
      <c r="H32" s="188" t="s">
        <v>264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297</v>
      </c>
      <c r="E33" s="65"/>
      <c r="F33" s="219" t="s">
        <v>22</v>
      </c>
      <c r="G33" s="65" t="s">
        <v>298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301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297</v>
      </c>
      <c r="E34" s="65"/>
      <c r="F34" s="219" t="s">
        <v>22</v>
      </c>
      <c r="G34" s="65" t="s">
        <v>298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301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297</v>
      </c>
      <c r="E35" s="65"/>
      <c r="F35" s="219" t="s">
        <v>22</v>
      </c>
      <c r="G35" s="65" t="s">
        <v>298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300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297</v>
      </c>
      <c r="E36" s="65"/>
      <c r="F36" s="219" t="s">
        <v>22</v>
      </c>
      <c r="G36" s="65" t="s">
        <v>298</v>
      </c>
      <c r="H36" s="73" t="s">
        <v>299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300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308</v>
      </c>
      <c r="E37" s="65"/>
      <c r="F37" s="221" t="s">
        <v>307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308</v>
      </c>
      <c r="E38" s="65"/>
      <c r="F38" s="221" t="s">
        <v>307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308</v>
      </c>
      <c r="E39" s="65"/>
      <c r="F39" s="221" t="s">
        <v>307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308</v>
      </c>
      <c r="E40" s="65"/>
      <c r="F40" s="221" t="s">
        <v>307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308</v>
      </c>
      <c r="E41" s="65"/>
      <c r="F41" s="221" t="s">
        <v>307</v>
      </c>
      <c r="G41" s="65" t="s">
        <v>124</v>
      </c>
      <c r="H41" s="73" t="s">
        <v>299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309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311</v>
      </c>
      <c r="E42" s="65"/>
      <c r="F42" s="222" t="s">
        <v>310</v>
      </c>
      <c r="G42" s="65" t="s">
        <v>229</v>
      </c>
      <c r="H42" s="73" t="s">
        <v>299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285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311</v>
      </c>
      <c r="E43" s="65"/>
      <c r="F43" s="222" t="s">
        <v>310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285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311</v>
      </c>
      <c r="E44" s="65"/>
      <c r="F44" s="222" t="s">
        <v>310</v>
      </c>
      <c r="G44" s="65" t="s">
        <v>229</v>
      </c>
      <c r="H44" s="188" t="s">
        <v>264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285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311</v>
      </c>
      <c r="E45" s="65"/>
      <c r="F45" s="222" t="s">
        <v>310</v>
      </c>
      <c r="G45" s="65" t="s">
        <v>229</v>
      </c>
      <c r="H45" s="73" t="s">
        <v>312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285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311</v>
      </c>
      <c r="E46" s="65"/>
      <c r="F46" s="222" t="s">
        <v>310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285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319</v>
      </c>
      <c r="E47" s="65"/>
      <c r="F47" s="222" t="s">
        <v>310</v>
      </c>
      <c r="G47" s="65" t="s">
        <v>298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300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319</v>
      </c>
      <c r="E48" s="65"/>
      <c r="F48" s="222" t="s">
        <v>310</v>
      </c>
      <c r="G48" s="65" t="s">
        <v>298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300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319</v>
      </c>
      <c r="E49" s="65"/>
      <c r="F49" s="222" t="s">
        <v>310</v>
      </c>
      <c r="G49" s="65" t="s">
        <v>298</v>
      </c>
      <c r="H49" s="73" t="s">
        <v>318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300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319</v>
      </c>
      <c r="E50" s="65"/>
      <c r="F50" s="222" t="s">
        <v>310</v>
      </c>
      <c r="G50" s="65" t="s">
        <v>298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300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335</v>
      </c>
      <c r="E51" s="65"/>
      <c r="F51" s="228" t="s">
        <v>310</v>
      </c>
      <c r="G51" s="65" t="s">
        <v>280</v>
      </c>
      <c r="H51" s="188" t="s">
        <v>265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335</v>
      </c>
      <c r="E52" s="65"/>
      <c r="F52" s="228" t="s">
        <v>310</v>
      </c>
      <c r="G52" s="65" t="s">
        <v>280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275</v>
      </c>
      <c r="G53" s="65" t="s">
        <v>323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324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334</v>
      </c>
      <c r="E54" s="65"/>
      <c r="F54" s="227" t="s">
        <v>331</v>
      </c>
      <c r="G54" s="65" t="s">
        <v>140</v>
      </c>
      <c r="H54" s="73" t="s">
        <v>332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333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339</v>
      </c>
      <c r="E55" s="65"/>
      <c r="F55" s="229" t="s">
        <v>340</v>
      </c>
      <c r="G55" s="65" t="s">
        <v>140</v>
      </c>
      <c r="H55" s="73" t="s">
        <v>312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345</v>
      </c>
      <c r="E56" s="65"/>
      <c r="F56" s="230" t="s">
        <v>340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345</v>
      </c>
      <c r="E57" s="65"/>
      <c r="F57" s="230" t="s">
        <v>340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345</v>
      </c>
      <c r="E58" s="65"/>
      <c r="F58" s="230" t="s">
        <v>340</v>
      </c>
      <c r="G58" s="65" t="s">
        <v>124</v>
      </c>
      <c r="H58" s="188" t="s">
        <v>130</v>
      </c>
      <c r="I58" s="230" t="s">
        <v>267</v>
      </c>
      <c r="J58" s="66">
        <v>2488</v>
      </c>
      <c r="K58" s="64">
        <v>14</v>
      </c>
      <c r="L58" s="67">
        <f t="shared" si="0"/>
        <v>177.71428571428572</v>
      </c>
      <c r="M58" s="233" t="s">
        <v>365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345</v>
      </c>
      <c r="E59" s="65"/>
      <c r="F59" s="230" t="s">
        <v>340</v>
      </c>
      <c r="G59" s="65" t="s">
        <v>124</v>
      </c>
      <c r="H59" s="73" t="s">
        <v>312</v>
      </c>
      <c r="I59" s="230" t="s">
        <v>267</v>
      </c>
      <c r="J59" s="66">
        <v>2263</v>
      </c>
      <c r="K59" s="64">
        <v>14</v>
      </c>
      <c r="L59" s="67">
        <f t="shared" si="0"/>
        <v>161.64285714285714</v>
      </c>
      <c r="M59" s="233" t="s">
        <v>365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345</v>
      </c>
      <c r="E60" s="65"/>
      <c r="F60" s="230" t="s">
        <v>340</v>
      </c>
      <c r="G60" s="65" t="s">
        <v>124</v>
      </c>
      <c r="H60" s="188" t="s">
        <v>127</v>
      </c>
      <c r="I60" s="230" t="s">
        <v>266</v>
      </c>
      <c r="J60" s="66">
        <v>2986</v>
      </c>
      <c r="K60" s="64">
        <v>14</v>
      </c>
      <c r="L60" s="62">
        <f t="shared" si="0"/>
        <v>213.28571428571428</v>
      </c>
      <c r="M60" s="230" t="s">
        <v>364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345</v>
      </c>
      <c r="E61" s="65"/>
      <c r="F61" s="230" t="s">
        <v>340</v>
      </c>
      <c r="G61" s="65" t="s">
        <v>124</v>
      </c>
      <c r="H61" s="188" t="s">
        <v>137</v>
      </c>
      <c r="I61" s="230" t="s">
        <v>266</v>
      </c>
      <c r="J61" s="66">
        <v>2468</v>
      </c>
      <c r="K61" s="64">
        <v>14</v>
      </c>
      <c r="L61" s="67">
        <f t="shared" si="0"/>
        <v>176.28571428571428</v>
      </c>
      <c r="M61" s="233" t="s">
        <v>364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349</v>
      </c>
      <c r="E62" s="65"/>
      <c r="F62" s="231" t="s">
        <v>350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269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349</v>
      </c>
      <c r="E63" s="65"/>
      <c r="F63" s="231" t="s">
        <v>350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269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349</v>
      </c>
      <c r="E64" s="65"/>
      <c r="F64" s="231" t="s">
        <v>350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269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349</v>
      </c>
      <c r="E65" s="65"/>
      <c r="F65" s="231" t="s">
        <v>350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269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349</v>
      </c>
      <c r="E66" s="65"/>
      <c r="F66" s="231" t="s">
        <v>350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269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349</v>
      </c>
      <c r="E67" s="65"/>
      <c r="F67" s="231" t="s">
        <v>350</v>
      </c>
      <c r="G67" s="65" t="s">
        <v>124</v>
      </c>
      <c r="H67" s="188" t="s">
        <v>146</v>
      </c>
      <c r="I67" s="231" t="s">
        <v>267</v>
      </c>
      <c r="J67" s="66">
        <v>976</v>
      </c>
      <c r="K67" s="64">
        <v>5</v>
      </c>
      <c r="L67" s="215">
        <f t="shared" si="0"/>
        <v>195.2</v>
      </c>
      <c r="M67" s="245" t="s">
        <v>354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349</v>
      </c>
      <c r="E68" s="65"/>
      <c r="F68" s="231" t="s">
        <v>350</v>
      </c>
      <c r="G68" s="65" t="s">
        <v>124</v>
      </c>
      <c r="H68" s="188" t="s">
        <v>127</v>
      </c>
      <c r="I68" s="231" t="s">
        <v>267</v>
      </c>
      <c r="J68" s="66">
        <v>1337</v>
      </c>
      <c r="K68" s="64">
        <v>7</v>
      </c>
      <c r="L68" s="215">
        <f t="shared" si="0"/>
        <v>191</v>
      </c>
      <c r="M68" s="245" t="s">
        <v>354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349</v>
      </c>
      <c r="E69" s="65"/>
      <c r="F69" s="231" t="s">
        <v>350</v>
      </c>
      <c r="G69" s="65" t="s">
        <v>124</v>
      </c>
      <c r="H69" s="188" t="s">
        <v>265</v>
      </c>
      <c r="I69" s="231" t="s">
        <v>267</v>
      </c>
      <c r="J69" s="66">
        <v>1262</v>
      </c>
      <c r="K69" s="64">
        <v>7</v>
      </c>
      <c r="L69" s="67">
        <f t="shared" si="0"/>
        <v>180.28571428571428</v>
      </c>
      <c r="M69" s="245" t="s">
        <v>354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349</v>
      </c>
      <c r="E70" s="65"/>
      <c r="F70" s="231" t="s">
        <v>350</v>
      </c>
      <c r="G70" s="65" t="s">
        <v>124</v>
      </c>
      <c r="H70" s="188" t="s">
        <v>348</v>
      </c>
      <c r="I70" s="231" t="s">
        <v>267</v>
      </c>
      <c r="J70" s="66">
        <v>658</v>
      </c>
      <c r="K70" s="64">
        <v>4</v>
      </c>
      <c r="L70" s="67">
        <f t="shared" si="0"/>
        <v>164.5</v>
      </c>
      <c r="M70" s="245" t="s">
        <v>354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349</v>
      </c>
      <c r="E71" s="65"/>
      <c r="F71" s="231" t="s">
        <v>350</v>
      </c>
      <c r="G71" s="65" t="s">
        <v>124</v>
      </c>
      <c r="H71" s="188" t="s">
        <v>136</v>
      </c>
      <c r="I71" s="231" t="s">
        <v>267</v>
      </c>
      <c r="J71" s="66">
        <v>781</v>
      </c>
      <c r="K71" s="64">
        <v>5</v>
      </c>
      <c r="L71" s="67">
        <f t="shared" si="0"/>
        <v>156.19999999999999</v>
      </c>
      <c r="M71" s="245" t="s">
        <v>354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349</v>
      </c>
      <c r="E72" s="65"/>
      <c r="F72" s="231" t="s">
        <v>350</v>
      </c>
      <c r="G72" s="65" t="s">
        <v>124</v>
      </c>
      <c r="H72" s="188" t="s">
        <v>147</v>
      </c>
      <c r="I72" s="231" t="s">
        <v>267</v>
      </c>
      <c r="J72" s="66">
        <v>1216</v>
      </c>
      <c r="K72" s="64">
        <v>7</v>
      </c>
      <c r="L72" s="67">
        <f t="shared" si="0"/>
        <v>173.71428571428572</v>
      </c>
      <c r="M72" s="245" t="s">
        <v>354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351</v>
      </c>
      <c r="E73" s="65"/>
      <c r="F73" s="231" t="s">
        <v>310</v>
      </c>
      <c r="G73" s="65" t="s">
        <v>140</v>
      </c>
      <c r="H73" s="188" t="s">
        <v>352</v>
      </c>
      <c r="I73" s="231" t="s">
        <v>266</v>
      </c>
      <c r="J73" s="66">
        <v>819</v>
      </c>
      <c r="K73" s="64">
        <v>7</v>
      </c>
      <c r="L73" s="67">
        <f t="shared" si="0"/>
        <v>117</v>
      </c>
      <c r="M73" s="231" t="s">
        <v>355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351</v>
      </c>
      <c r="E74" s="65"/>
      <c r="F74" s="231" t="s">
        <v>310</v>
      </c>
      <c r="G74" s="65" t="s">
        <v>140</v>
      </c>
      <c r="H74" s="73" t="s">
        <v>353</v>
      </c>
      <c r="I74" s="231" t="s">
        <v>266</v>
      </c>
      <c r="J74" s="66">
        <v>1043</v>
      </c>
      <c r="K74" s="64">
        <v>7</v>
      </c>
      <c r="L74" s="67">
        <f t="shared" si="0"/>
        <v>149</v>
      </c>
      <c r="M74" s="231" t="s">
        <v>355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351</v>
      </c>
      <c r="E75" s="65"/>
      <c r="F75" s="231" t="s">
        <v>310</v>
      </c>
      <c r="G75" s="65" t="s">
        <v>140</v>
      </c>
      <c r="H75" s="188" t="s">
        <v>283</v>
      </c>
      <c r="I75" s="231" t="s">
        <v>266</v>
      </c>
      <c r="J75" s="66">
        <v>1148</v>
      </c>
      <c r="K75" s="64">
        <v>7</v>
      </c>
      <c r="L75" s="67">
        <f t="shared" si="0"/>
        <v>164</v>
      </c>
      <c r="M75" s="231" t="s">
        <v>355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351</v>
      </c>
      <c r="E76" s="65"/>
      <c r="F76" s="231" t="s">
        <v>310</v>
      </c>
      <c r="G76" s="65" t="s">
        <v>140</v>
      </c>
      <c r="H76" s="188" t="s">
        <v>234</v>
      </c>
      <c r="I76" s="231" t="s">
        <v>266</v>
      </c>
      <c r="J76" s="66">
        <v>1022</v>
      </c>
      <c r="K76" s="64">
        <v>7</v>
      </c>
      <c r="L76" s="67">
        <f t="shared" si="0"/>
        <v>146</v>
      </c>
      <c r="M76" s="231" t="s">
        <v>355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370</v>
      </c>
      <c r="E77" s="65"/>
      <c r="F77" s="236" t="s">
        <v>22</v>
      </c>
      <c r="G77" s="65" t="s">
        <v>369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370</v>
      </c>
      <c r="E78" s="65"/>
      <c r="F78" s="236" t="s">
        <v>22</v>
      </c>
      <c r="G78" s="65" t="s">
        <v>369</v>
      </c>
      <c r="H78" s="73" t="s">
        <v>299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371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371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371</v>
      </c>
      <c r="E81" s="65"/>
      <c r="F81" s="236" t="s">
        <v>22</v>
      </c>
      <c r="G81" s="65" t="s">
        <v>124</v>
      </c>
      <c r="H81" s="188" t="s">
        <v>133</v>
      </c>
      <c r="I81" s="236" t="s">
        <v>267</v>
      </c>
      <c r="J81" s="66">
        <v>2626</v>
      </c>
      <c r="K81" s="64">
        <v>14</v>
      </c>
      <c r="L81" s="67">
        <f t="shared" si="0"/>
        <v>187.57142857142858</v>
      </c>
      <c r="M81" s="245" t="s">
        <v>354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371</v>
      </c>
      <c r="E82" s="65"/>
      <c r="F82" s="236" t="s">
        <v>22</v>
      </c>
      <c r="G82" s="65" t="s">
        <v>124</v>
      </c>
      <c r="H82" s="188" t="s">
        <v>137</v>
      </c>
      <c r="I82" s="236" t="s">
        <v>267</v>
      </c>
      <c r="J82" s="66">
        <v>2608</v>
      </c>
      <c r="K82" s="64">
        <v>14</v>
      </c>
      <c r="L82" s="67">
        <f t="shared" si="0"/>
        <v>186.28571428571428</v>
      </c>
      <c r="M82" s="245" t="s">
        <v>354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373</v>
      </c>
      <c r="E83" s="65"/>
      <c r="F83" s="236" t="s">
        <v>22</v>
      </c>
      <c r="G83" s="65" t="s">
        <v>140</v>
      </c>
      <c r="H83" s="188" t="s">
        <v>282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373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373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263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373</v>
      </c>
      <c r="E86" s="65"/>
      <c r="F86" s="236" t="s">
        <v>22</v>
      </c>
      <c r="G86" s="65" t="s">
        <v>124</v>
      </c>
      <c r="H86" s="188" t="s">
        <v>283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263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373</v>
      </c>
      <c r="E87" s="65"/>
      <c r="F87" s="236" t="s">
        <v>22</v>
      </c>
      <c r="G87" s="65" t="s">
        <v>124</v>
      </c>
      <c r="H87" s="188" t="s">
        <v>281</v>
      </c>
      <c r="I87" s="236" t="s">
        <v>267</v>
      </c>
      <c r="J87" s="66">
        <v>1149</v>
      </c>
      <c r="K87" s="64">
        <v>8</v>
      </c>
      <c r="L87" s="67">
        <f t="shared" si="0"/>
        <v>143.625</v>
      </c>
      <c r="M87" s="236" t="s">
        <v>364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373</v>
      </c>
      <c r="E88" s="65"/>
      <c r="F88" s="236" t="s">
        <v>22</v>
      </c>
      <c r="G88" s="65" t="s">
        <v>124</v>
      </c>
      <c r="H88" s="188" t="s">
        <v>265</v>
      </c>
      <c r="I88" s="236" t="s">
        <v>267</v>
      </c>
      <c r="J88" s="66">
        <v>1400</v>
      </c>
      <c r="K88" s="64">
        <v>8</v>
      </c>
      <c r="L88" s="67">
        <f t="shared" si="0"/>
        <v>175</v>
      </c>
      <c r="M88" s="236" t="s">
        <v>364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410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410</v>
      </c>
      <c r="E90" s="65"/>
      <c r="F90" s="243" t="s">
        <v>22</v>
      </c>
      <c r="G90" s="65" t="s">
        <v>124</v>
      </c>
      <c r="H90" s="188" t="s">
        <v>348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269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410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269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410</v>
      </c>
      <c r="E92" s="65"/>
      <c r="F92" s="243" t="s">
        <v>22</v>
      </c>
      <c r="G92" s="65" t="s">
        <v>124</v>
      </c>
      <c r="H92" s="188" t="s">
        <v>132</v>
      </c>
      <c r="I92" s="243" t="s">
        <v>267</v>
      </c>
      <c r="J92" s="66">
        <v>953</v>
      </c>
      <c r="K92" s="64">
        <v>6</v>
      </c>
      <c r="L92" s="67">
        <f t="shared" si="0"/>
        <v>158.83333333333334</v>
      </c>
      <c r="M92" s="243" t="s">
        <v>263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410</v>
      </c>
      <c r="E93" s="65"/>
      <c r="F93" s="243" t="s">
        <v>22</v>
      </c>
      <c r="G93" s="65" t="s">
        <v>124</v>
      </c>
      <c r="H93" s="188" t="s">
        <v>265</v>
      </c>
      <c r="I93" s="243" t="s">
        <v>267</v>
      </c>
      <c r="J93" s="66">
        <v>1065</v>
      </c>
      <c r="K93" s="64">
        <v>6</v>
      </c>
      <c r="L93" s="67">
        <f t="shared" si="0"/>
        <v>177.5</v>
      </c>
      <c r="M93" s="243" t="s">
        <v>263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410</v>
      </c>
      <c r="E94" s="65"/>
      <c r="F94" s="243" t="s">
        <v>22</v>
      </c>
      <c r="G94" s="65" t="s">
        <v>124</v>
      </c>
      <c r="H94" s="188" t="s">
        <v>130</v>
      </c>
      <c r="I94" s="243" t="s">
        <v>266</v>
      </c>
      <c r="J94" s="66">
        <v>1083</v>
      </c>
      <c r="K94" s="64">
        <v>6</v>
      </c>
      <c r="L94" s="67">
        <f t="shared" si="0"/>
        <v>180.5</v>
      </c>
      <c r="M94" s="243" t="s">
        <v>285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410</v>
      </c>
      <c r="E95" s="65"/>
      <c r="F95" s="243" t="s">
        <v>22</v>
      </c>
      <c r="G95" s="65" t="s">
        <v>124</v>
      </c>
      <c r="H95" s="73" t="s">
        <v>312</v>
      </c>
      <c r="I95" s="243" t="s">
        <v>266</v>
      </c>
      <c r="J95" s="66">
        <v>931</v>
      </c>
      <c r="K95" s="64">
        <v>6</v>
      </c>
      <c r="L95" s="67">
        <f t="shared" si="0"/>
        <v>155.16666666666666</v>
      </c>
      <c r="M95" s="243" t="s">
        <v>285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388</v>
      </c>
      <c r="E96" s="65"/>
      <c r="F96" s="241" t="s">
        <v>331</v>
      </c>
      <c r="G96" s="65" t="s">
        <v>387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389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388</v>
      </c>
      <c r="E97" s="65"/>
      <c r="F97" s="243" t="s">
        <v>331</v>
      </c>
      <c r="G97" s="65" t="s">
        <v>387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390</v>
      </c>
      <c r="E98" s="65"/>
      <c r="F98" s="243" t="s">
        <v>331</v>
      </c>
      <c r="G98" s="65" t="s">
        <v>387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389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390</v>
      </c>
      <c r="E99" s="65"/>
      <c r="F99" s="243" t="s">
        <v>331</v>
      </c>
      <c r="G99" s="65" t="s">
        <v>387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390</v>
      </c>
      <c r="E100" s="65"/>
      <c r="F100" s="243" t="s">
        <v>331</v>
      </c>
      <c r="G100" s="65" t="s">
        <v>387</v>
      </c>
      <c r="H100" s="188" t="s">
        <v>348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390</v>
      </c>
      <c r="E101" s="65"/>
      <c r="F101" s="243" t="s">
        <v>331</v>
      </c>
      <c r="G101" s="65" t="s">
        <v>387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390</v>
      </c>
      <c r="E102" s="65"/>
      <c r="F102" s="243" t="s">
        <v>331</v>
      </c>
      <c r="G102" s="65" t="s">
        <v>387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393</v>
      </c>
      <c r="E103" s="65"/>
      <c r="F103" s="241" t="s">
        <v>386</v>
      </c>
      <c r="G103" s="65" t="s">
        <v>387</v>
      </c>
      <c r="H103" s="188" t="s">
        <v>265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393</v>
      </c>
      <c r="E104" s="65"/>
      <c r="F104" s="241" t="s">
        <v>386</v>
      </c>
      <c r="G104" s="65" t="s">
        <v>387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393</v>
      </c>
      <c r="E105" s="65"/>
      <c r="F105" s="241" t="s">
        <v>386</v>
      </c>
      <c r="G105" s="65" t="s">
        <v>387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393</v>
      </c>
      <c r="E106" s="65"/>
      <c r="F106" s="241" t="s">
        <v>386</v>
      </c>
      <c r="G106" s="65" t="s">
        <v>387</v>
      </c>
      <c r="H106" s="188" t="s">
        <v>281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393</v>
      </c>
      <c r="E107" s="65"/>
      <c r="F107" s="241" t="s">
        <v>386</v>
      </c>
      <c r="G107" s="65" t="s">
        <v>387</v>
      </c>
      <c r="H107" s="73" t="s">
        <v>312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389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393</v>
      </c>
      <c r="E108" s="65"/>
      <c r="F108" s="241" t="s">
        <v>386</v>
      </c>
      <c r="G108" s="65" t="s">
        <v>387</v>
      </c>
      <c r="H108" s="188" t="s">
        <v>282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336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433</v>
      </c>
      <c r="E109" s="65"/>
      <c r="F109" s="247" t="s">
        <v>331</v>
      </c>
      <c r="G109" s="65" t="s">
        <v>280</v>
      </c>
      <c r="H109" s="73" t="s">
        <v>332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418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419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418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418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424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424</v>
      </c>
      <c r="E114" s="65"/>
      <c r="F114" s="249">
        <v>1</v>
      </c>
      <c r="G114" s="65" t="s">
        <v>124</v>
      </c>
      <c r="H114" s="73" t="s">
        <v>312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336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424</v>
      </c>
      <c r="E115" s="65"/>
      <c r="F115" s="249">
        <v>1</v>
      </c>
      <c r="G115" s="65" t="s">
        <v>124</v>
      </c>
      <c r="H115" s="188" t="s">
        <v>265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424</v>
      </c>
      <c r="E116" s="65"/>
      <c r="F116" s="249">
        <v>1</v>
      </c>
      <c r="G116" s="65" t="s">
        <v>124</v>
      </c>
      <c r="H116" s="188" t="s">
        <v>281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424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424</v>
      </c>
      <c r="E118" s="65"/>
      <c r="F118" s="249">
        <v>1</v>
      </c>
      <c r="G118" s="65" t="s">
        <v>124</v>
      </c>
      <c r="H118" s="188" t="s">
        <v>282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428</v>
      </c>
      <c r="E119" s="65"/>
      <c r="F119" s="249">
        <v>1</v>
      </c>
      <c r="G119" s="65" t="s">
        <v>280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389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428</v>
      </c>
      <c r="E120" s="65"/>
      <c r="F120" s="249">
        <v>1</v>
      </c>
      <c r="G120" s="65" t="s">
        <v>280</v>
      </c>
      <c r="H120" s="188" t="s">
        <v>348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428</v>
      </c>
      <c r="E121" s="65"/>
      <c r="F121" s="249">
        <v>1</v>
      </c>
      <c r="G121" s="65" t="s">
        <v>280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428</v>
      </c>
      <c r="E122" s="65"/>
      <c r="F122" s="249">
        <v>1</v>
      </c>
      <c r="G122" s="65" t="s">
        <v>280</v>
      </c>
      <c r="H122" s="188" t="s">
        <v>127</v>
      </c>
      <c r="I122" s="249"/>
      <c r="J122" s="66">
        <v>1489</v>
      </c>
      <c r="K122" s="64">
        <v>8</v>
      </c>
      <c r="L122" s="67">
        <f t="shared" ref="L122:L217" si="2">J122/K122</f>
        <v>186.125</v>
      </c>
      <c r="M122" s="245" t="s">
        <v>336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456</v>
      </c>
      <c r="E123" s="65"/>
      <c r="F123" s="250" t="s">
        <v>331</v>
      </c>
      <c r="G123" s="65" t="s">
        <v>387</v>
      </c>
      <c r="H123" s="73" t="s">
        <v>332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333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457</v>
      </c>
      <c r="E124" s="65"/>
      <c r="F124" s="250" t="s">
        <v>331</v>
      </c>
      <c r="G124" s="65" t="s">
        <v>387</v>
      </c>
      <c r="H124" s="188" t="s">
        <v>434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437</v>
      </c>
      <c r="E125" s="65"/>
      <c r="F125" s="251" t="s">
        <v>331</v>
      </c>
      <c r="G125" s="65" t="s">
        <v>280</v>
      </c>
      <c r="H125" s="188" t="s">
        <v>281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437</v>
      </c>
      <c r="E126" s="65"/>
      <c r="F126" s="251" t="s">
        <v>331</v>
      </c>
      <c r="G126" s="65" t="s">
        <v>280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333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437</v>
      </c>
      <c r="E127" s="65"/>
      <c r="F127" s="251" t="s">
        <v>331</v>
      </c>
      <c r="G127" s="65" t="s">
        <v>280</v>
      </c>
      <c r="H127" s="188" t="s">
        <v>282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336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438</v>
      </c>
      <c r="E128" s="65"/>
      <c r="F128" s="251" t="s">
        <v>331</v>
      </c>
      <c r="G128" s="65" t="s">
        <v>124</v>
      </c>
      <c r="H128" s="188" t="s">
        <v>439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389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438</v>
      </c>
      <c r="E129" s="65"/>
      <c r="F129" s="251" t="s">
        <v>331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341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438</v>
      </c>
      <c r="E130" s="65"/>
      <c r="F130" s="252" t="s">
        <v>331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438</v>
      </c>
      <c r="E131" s="65"/>
      <c r="F131" s="252" t="s">
        <v>331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450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440</v>
      </c>
      <c r="E132" s="65"/>
      <c r="F132" s="251" t="s">
        <v>331</v>
      </c>
      <c r="G132" s="65" t="s">
        <v>140</v>
      </c>
      <c r="H132" s="188" t="s">
        <v>348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336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440</v>
      </c>
      <c r="E133" s="65"/>
      <c r="F133" s="251" t="s">
        <v>331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341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440</v>
      </c>
      <c r="E134" s="65"/>
      <c r="F134" s="251" t="s">
        <v>331</v>
      </c>
      <c r="G134" s="65" t="s">
        <v>140</v>
      </c>
      <c r="H134" s="188" t="s">
        <v>265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440</v>
      </c>
      <c r="E135" s="65"/>
      <c r="F135" s="251" t="s">
        <v>331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441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440</v>
      </c>
      <c r="E136" s="65"/>
      <c r="F136" s="251" t="s">
        <v>331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389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440</v>
      </c>
      <c r="E137" s="65"/>
      <c r="F137" s="251" t="s">
        <v>331</v>
      </c>
      <c r="G137" s="65" t="s">
        <v>140</v>
      </c>
      <c r="H137" s="188" t="s">
        <v>264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336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4" t="s">
        <v>451</v>
      </c>
      <c r="G138" s="65" t="s">
        <v>124</v>
      </c>
      <c r="H138" s="73" t="s">
        <v>125</v>
      </c>
      <c r="I138" s="254"/>
      <c r="J138" s="66">
        <v>2415</v>
      </c>
      <c r="K138" s="64">
        <v>14</v>
      </c>
      <c r="L138" s="67">
        <f t="shared" si="2"/>
        <v>172.5</v>
      </c>
      <c r="M138" s="255" t="s">
        <v>452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459</v>
      </c>
      <c r="E139" s="65"/>
      <c r="F139" s="256" t="s">
        <v>340</v>
      </c>
      <c r="G139" s="65" t="s">
        <v>140</v>
      </c>
      <c r="H139" s="73" t="s">
        <v>125</v>
      </c>
      <c r="I139" s="256"/>
      <c r="J139" s="66">
        <v>2041</v>
      </c>
      <c r="K139" s="64">
        <v>11</v>
      </c>
      <c r="L139" s="67">
        <f t="shared" si="2"/>
        <v>185.54545454545453</v>
      </c>
      <c r="M139" s="256" t="s">
        <v>425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461</v>
      </c>
      <c r="E140" s="65"/>
      <c r="F140" s="257" t="s">
        <v>350</v>
      </c>
      <c r="G140" s="65" t="s">
        <v>140</v>
      </c>
      <c r="H140" s="73" t="s">
        <v>131</v>
      </c>
      <c r="I140" s="257" t="s">
        <v>126</v>
      </c>
      <c r="J140" s="66">
        <v>1338</v>
      </c>
      <c r="K140" s="64">
        <v>7</v>
      </c>
      <c r="L140" s="215">
        <f t="shared" si="2"/>
        <v>191.14285714285714</v>
      </c>
      <c r="M140" s="268" t="s">
        <v>462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461</v>
      </c>
      <c r="E141" s="65"/>
      <c r="F141" s="257" t="s">
        <v>350</v>
      </c>
      <c r="G141" s="65" t="s">
        <v>140</v>
      </c>
      <c r="H141" s="73" t="s">
        <v>145</v>
      </c>
      <c r="I141" s="257" t="s">
        <v>126</v>
      </c>
      <c r="J141" s="66">
        <v>1351</v>
      </c>
      <c r="K141" s="64">
        <v>7</v>
      </c>
      <c r="L141" s="215">
        <f t="shared" si="2"/>
        <v>193</v>
      </c>
      <c r="M141" s="268" t="s">
        <v>462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461</v>
      </c>
      <c r="E142" s="65"/>
      <c r="F142" s="257" t="s">
        <v>350</v>
      </c>
      <c r="G142" s="65" t="s">
        <v>140</v>
      </c>
      <c r="H142" s="188" t="s">
        <v>130</v>
      </c>
      <c r="I142" s="257" t="s">
        <v>126</v>
      </c>
      <c r="J142" s="66">
        <v>877</v>
      </c>
      <c r="K142" s="64">
        <v>5</v>
      </c>
      <c r="L142" s="67">
        <f t="shared" si="2"/>
        <v>175.4</v>
      </c>
      <c r="M142" s="268" t="s">
        <v>462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461</v>
      </c>
      <c r="E143" s="65"/>
      <c r="F143" s="257" t="s">
        <v>350</v>
      </c>
      <c r="G143" s="65" t="s">
        <v>140</v>
      </c>
      <c r="H143" s="188" t="s">
        <v>137</v>
      </c>
      <c r="I143" s="257" t="s">
        <v>126</v>
      </c>
      <c r="J143" s="66">
        <v>1355</v>
      </c>
      <c r="K143" s="64">
        <v>7</v>
      </c>
      <c r="L143" s="215">
        <f t="shared" si="2"/>
        <v>193.57142857142858</v>
      </c>
      <c r="M143" s="268" t="s">
        <v>462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461</v>
      </c>
      <c r="E144" s="65"/>
      <c r="F144" s="257" t="s">
        <v>350</v>
      </c>
      <c r="G144" s="65" t="s">
        <v>140</v>
      </c>
      <c r="H144" s="188" t="s">
        <v>133</v>
      </c>
      <c r="I144" s="257" t="s">
        <v>126</v>
      </c>
      <c r="J144" s="66">
        <v>1108</v>
      </c>
      <c r="K144" s="64">
        <v>6</v>
      </c>
      <c r="L144" s="67">
        <f t="shared" si="2"/>
        <v>184.66666666666666</v>
      </c>
      <c r="M144" s="268" t="s">
        <v>462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461</v>
      </c>
      <c r="E145" s="65"/>
      <c r="F145" s="257" t="s">
        <v>350</v>
      </c>
      <c r="G145" s="65" t="s">
        <v>140</v>
      </c>
      <c r="H145" s="188" t="s">
        <v>129</v>
      </c>
      <c r="I145" s="257" t="s">
        <v>126</v>
      </c>
      <c r="J145" s="66">
        <v>563</v>
      </c>
      <c r="K145" s="64">
        <v>3</v>
      </c>
      <c r="L145" s="67">
        <f t="shared" si="2"/>
        <v>187.66666666666666</v>
      </c>
      <c r="M145" s="268" t="s">
        <v>462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461</v>
      </c>
      <c r="E146" s="65"/>
      <c r="F146" s="257" t="s">
        <v>350</v>
      </c>
      <c r="G146" s="65" t="s">
        <v>140</v>
      </c>
      <c r="H146" s="73" t="s">
        <v>146</v>
      </c>
      <c r="I146" s="257" t="s">
        <v>267</v>
      </c>
      <c r="J146" s="66">
        <v>1339</v>
      </c>
      <c r="K146" s="64">
        <v>7</v>
      </c>
      <c r="L146" s="215">
        <f t="shared" si="2"/>
        <v>191.28571428571428</v>
      </c>
      <c r="M146" s="268" t="s">
        <v>462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461</v>
      </c>
      <c r="E147" s="65"/>
      <c r="F147" s="257" t="s">
        <v>350</v>
      </c>
      <c r="G147" s="65" t="s">
        <v>140</v>
      </c>
      <c r="H147" s="188" t="s">
        <v>127</v>
      </c>
      <c r="I147" s="257" t="s">
        <v>267</v>
      </c>
      <c r="J147" s="66">
        <v>1319</v>
      </c>
      <c r="K147" s="64">
        <v>7</v>
      </c>
      <c r="L147" s="67">
        <f t="shared" si="2"/>
        <v>188.42857142857142</v>
      </c>
      <c r="M147" s="268" t="s">
        <v>462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461</v>
      </c>
      <c r="E148" s="65"/>
      <c r="F148" s="257" t="s">
        <v>350</v>
      </c>
      <c r="G148" s="65" t="s">
        <v>140</v>
      </c>
      <c r="H148" s="188" t="s">
        <v>265</v>
      </c>
      <c r="I148" s="257" t="s">
        <v>267</v>
      </c>
      <c r="J148" s="66">
        <v>1369</v>
      </c>
      <c r="K148" s="64">
        <v>7</v>
      </c>
      <c r="L148" s="215">
        <f t="shared" si="2"/>
        <v>195.57142857142858</v>
      </c>
      <c r="M148" s="268" t="s">
        <v>462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461</v>
      </c>
      <c r="E149" s="65"/>
      <c r="F149" s="257" t="s">
        <v>350</v>
      </c>
      <c r="G149" s="65" t="s">
        <v>140</v>
      </c>
      <c r="H149" s="73" t="s">
        <v>136</v>
      </c>
      <c r="I149" s="257" t="s">
        <v>267</v>
      </c>
      <c r="J149" s="66">
        <v>1203</v>
      </c>
      <c r="K149" s="64">
        <v>7</v>
      </c>
      <c r="L149" s="67">
        <f t="shared" si="2"/>
        <v>171.85714285714286</v>
      </c>
      <c r="M149" s="268" t="s">
        <v>462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461</v>
      </c>
      <c r="E150" s="65"/>
      <c r="F150" s="257" t="s">
        <v>350</v>
      </c>
      <c r="G150" s="65" t="s">
        <v>140</v>
      </c>
      <c r="H150" s="188" t="s">
        <v>348</v>
      </c>
      <c r="I150" s="257" t="s">
        <v>267</v>
      </c>
      <c r="J150" s="66">
        <v>1195</v>
      </c>
      <c r="K150" s="64">
        <v>7</v>
      </c>
      <c r="L150" s="67">
        <f t="shared" si="2"/>
        <v>170.71428571428572</v>
      </c>
      <c r="M150" s="268" t="s">
        <v>462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466</v>
      </c>
      <c r="E151" s="65"/>
      <c r="F151" s="257" t="s">
        <v>350</v>
      </c>
      <c r="G151" s="65" t="s">
        <v>387</v>
      </c>
      <c r="H151" s="73" t="s">
        <v>353</v>
      </c>
      <c r="I151" s="257"/>
      <c r="J151" s="66">
        <v>1115</v>
      </c>
      <c r="K151" s="64">
        <v>7</v>
      </c>
      <c r="L151" s="67">
        <f t="shared" si="2"/>
        <v>159.28571428571428</v>
      </c>
      <c r="M151" s="257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466</v>
      </c>
      <c r="E152" s="65"/>
      <c r="F152" s="257" t="s">
        <v>350</v>
      </c>
      <c r="G152" s="65" t="s">
        <v>387</v>
      </c>
      <c r="H152" s="188" t="s">
        <v>283</v>
      </c>
      <c r="I152" s="257"/>
      <c r="J152" s="66">
        <v>1209</v>
      </c>
      <c r="K152" s="64">
        <v>7</v>
      </c>
      <c r="L152" s="67">
        <f t="shared" si="2"/>
        <v>172.71428571428572</v>
      </c>
      <c r="M152" s="257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466</v>
      </c>
      <c r="E153" s="65"/>
      <c r="F153" s="257" t="s">
        <v>350</v>
      </c>
      <c r="G153" s="65" t="s">
        <v>387</v>
      </c>
      <c r="H153" s="188" t="s">
        <v>234</v>
      </c>
      <c r="I153" s="257"/>
      <c r="J153" s="66">
        <v>979</v>
      </c>
      <c r="K153" s="64">
        <v>7</v>
      </c>
      <c r="L153" s="67">
        <f t="shared" si="2"/>
        <v>139.85714285714286</v>
      </c>
      <c r="M153" s="257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466</v>
      </c>
      <c r="E154" s="65"/>
      <c r="F154" s="257" t="s">
        <v>350</v>
      </c>
      <c r="G154" s="65" t="s">
        <v>387</v>
      </c>
      <c r="H154" s="188" t="s">
        <v>281</v>
      </c>
      <c r="I154" s="257"/>
      <c r="J154" s="66">
        <v>1109</v>
      </c>
      <c r="K154" s="64">
        <v>7</v>
      </c>
      <c r="L154" s="67">
        <f t="shared" si="2"/>
        <v>158.42857142857142</v>
      </c>
      <c r="M154" s="257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473</v>
      </c>
      <c r="E155" s="65"/>
      <c r="F155" s="260" t="s">
        <v>310</v>
      </c>
      <c r="G155" s="65" t="s">
        <v>474</v>
      </c>
      <c r="H155" s="188" t="s">
        <v>283</v>
      </c>
      <c r="I155" s="260"/>
      <c r="J155" s="66">
        <v>926</v>
      </c>
      <c r="K155" s="64">
        <v>6</v>
      </c>
      <c r="L155" s="67">
        <f t="shared" si="2"/>
        <v>154.33333333333334</v>
      </c>
      <c r="M155" s="260" t="s">
        <v>475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473</v>
      </c>
      <c r="E156" s="65"/>
      <c r="F156" s="260" t="s">
        <v>310</v>
      </c>
      <c r="G156" s="65" t="s">
        <v>474</v>
      </c>
      <c r="H156" s="188" t="s">
        <v>137</v>
      </c>
      <c r="I156" s="260"/>
      <c r="J156" s="66">
        <v>984</v>
      </c>
      <c r="K156" s="64">
        <v>6</v>
      </c>
      <c r="L156" s="67">
        <f t="shared" si="2"/>
        <v>164</v>
      </c>
      <c r="M156" s="260" t="s">
        <v>475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481</v>
      </c>
      <c r="E157" s="65"/>
      <c r="F157" s="261" t="s">
        <v>21</v>
      </c>
      <c r="G157" s="65" t="s">
        <v>124</v>
      </c>
      <c r="H157" s="73" t="s">
        <v>125</v>
      </c>
      <c r="I157" s="261" t="s">
        <v>126</v>
      </c>
      <c r="J157" s="66">
        <v>1020</v>
      </c>
      <c r="K157" s="64">
        <v>6</v>
      </c>
      <c r="L157" s="67">
        <f t="shared" si="2"/>
        <v>170</v>
      </c>
      <c r="M157" s="261" t="s">
        <v>482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481</v>
      </c>
      <c r="E158" s="65"/>
      <c r="F158" s="261" t="s">
        <v>21</v>
      </c>
      <c r="G158" s="65" t="s">
        <v>124</v>
      </c>
      <c r="H158" s="73" t="s">
        <v>128</v>
      </c>
      <c r="I158" s="261" t="s">
        <v>126</v>
      </c>
      <c r="J158" s="66">
        <v>1053</v>
      </c>
      <c r="K158" s="64">
        <v>6</v>
      </c>
      <c r="L158" s="67">
        <f t="shared" si="2"/>
        <v>175.5</v>
      </c>
      <c r="M158" s="261" t="s">
        <v>482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481</v>
      </c>
      <c r="E159" s="65"/>
      <c r="F159" s="261" t="s">
        <v>21</v>
      </c>
      <c r="G159" s="65" t="s">
        <v>124</v>
      </c>
      <c r="H159" s="188" t="s">
        <v>264</v>
      </c>
      <c r="I159" s="261" t="s">
        <v>126</v>
      </c>
      <c r="J159" s="66">
        <v>986</v>
      </c>
      <c r="K159" s="64">
        <v>6</v>
      </c>
      <c r="L159" s="67">
        <f t="shared" si="2"/>
        <v>164.33333333333334</v>
      </c>
      <c r="M159" s="261" t="s">
        <v>482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481</v>
      </c>
      <c r="E160" s="65"/>
      <c r="F160" s="261" t="s">
        <v>21</v>
      </c>
      <c r="G160" s="65" t="s">
        <v>124</v>
      </c>
      <c r="H160" s="188" t="s">
        <v>439</v>
      </c>
      <c r="I160" s="261" t="s">
        <v>267</v>
      </c>
      <c r="J160" s="66">
        <v>1198</v>
      </c>
      <c r="K160" s="64">
        <v>6</v>
      </c>
      <c r="L160" s="215">
        <f t="shared" si="2"/>
        <v>199.66666666666666</v>
      </c>
      <c r="M160" s="261" t="s">
        <v>483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481</v>
      </c>
      <c r="E161" s="65"/>
      <c r="F161" s="261" t="s">
        <v>21</v>
      </c>
      <c r="G161" s="65" t="s">
        <v>124</v>
      </c>
      <c r="H161" s="188" t="s">
        <v>129</v>
      </c>
      <c r="I161" s="261" t="s">
        <v>267</v>
      </c>
      <c r="J161" s="66">
        <v>1154</v>
      </c>
      <c r="K161" s="64">
        <v>6</v>
      </c>
      <c r="L161" s="215">
        <f t="shared" si="2"/>
        <v>192.33333333333334</v>
      </c>
      <c r="M161" s="261" t="s">
        <v>483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481</v>
      </c>
      <c r="E162" s="65"/>
      <c r="F162" s="261" t="s">
        <v>21</v>
      </c>
      <c r="G162" s="65" t="s">
        <v>124</v>
      </c>
      <c r="H162" s="188" t="s">
        <v>132</v>
      </c>
      <c r="I162" s="261" t="s">
        <v>267</v>
      </c>
      <c r="J162" s="66">
        <v>938</v>
      </c>
      <c r="K162" s="64">
        <v>6</v>
      </c>
      <c r="L162" s="67">
        <f t="shared" si="2"/>
        <v>156.33333333333334</v>
      </c>
      <c r="M162" s="261" t="s">
        <v>483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481</v>
      </c>
      <c r="E163" s="65"/>
      <c r="F163" s="261" t="s">
        <v>21</v>
      </c>
      <c r="G163" s="65" t="s">
        <v>124</v>
      </c>
      <c r="H163" s="188" t="s">
        <v>138</v>
      </c>
      <c r="I163" s="261" t="s">
        <v>266</v>
      </c>
      <c r="J163" s="66">
        <v>738</v>
      </c>
      <c r="K163" s="64">
        <v>6</v>
      </c>
      <c r="L163" s="67">
        <f t="shared" si="2"/>
        <v>123</v>
      </c>
      <c r="M163" s="261" t="s">
        <v>484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481</v>
      </c>
      <c r="E164" s="65"/>
      <c r="F164" s="261" t="s">
        <v>21</v>
      </c>
      <c r="G164" s="65" t="s">
        <v>124</v>
      </c>
      <c r="H164" s="188" t="s">
        <v>127</v>
      </c>
      <c r="I164" s="261" t="s">
        <v>266</v>
      </c>
      <c r="J164" s="66">
        <v>1221</v>
      </c>
      <c r="K164" s="64">
        <v>6</v>
      </c>
      <c r="L164" s="62">
        <f t="shared" si="2"/>
        <v>203.5</v>
      </c>
      <c r="M164" s="261" t="s">
        <v>484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481</v>
      </c>
      <c r="E165" s="65"/>
      <c r="F165" s="261" t="s">
        <v>21</v>
      </c>
      <c r="G165" s="65" t="s">
        <v>124</v>
      </c>
      <c r="H165" s="188" t="s">
        <v>348</v>
      </c>
      <c r="I165" s="261" t="s">
        <v>266</v>
      </c>
      <c r="J165" s="66">
        <v>1004</v>
      </c>
      <c r="K165" s="64">
        <v>6</v>
      </c>
      <c r="L165" s="67">
        <f t="shared" si="2"/>
        <v>167.33333333333334</v>
      </c>
      <c r="M165" s="261" t="s">
        <v>484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481</v>
      </c>
      <c r="E166" s="65"/>
      <c r="F166" s="261" t="s">
        <v>21</v>
      </c>
      <c r="G166" s="65" t="s">
        <v>124</v>
      </c>
      <c r="H166" s="188" t="s">
        <v>130</v>
      </c>
      <c r="I166" s="261" t="s">
        <v>271</v>
      </c>
      <c r="J166" s="66">
        <v>1039</v>
      </c>
      <c r="K166" s="64">
        <v>6</v>
      </c>
      <c r="L166" s="67">
        <f t="shared" si="2"/>
        <v>173.16666666666666</v>
      </c>
      <c r="M166" s="261" t="s">
        <v>485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481</v>
      </c>
      <c r="E167" s="65"/>
      <c r="F167" s="261" t="s">
        <v>21</v>
      </c>
      <c r="G167" s="65" t="s">
        <v>124</v>
      </c>
      <c r="H167" s="73" t="s">
        <v>353</v>
      </c>
      <c r="I167" s="261" t="s">
        <v>271</v>
      </c>
      <c r="J167" s="66">
        <v>1001</v>
      </c>
      <c r="K167" s="64">
        <v>6</v>
      </c>
      <c r="L167" s="67">
        <f t="shared" si="2"/>
        <v>166.83333333333334</v>
      </c>
      <c r="M167" s="261" t="s">
        <v>485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481</v>
      </c>
      <c r="E168" s="65"/>
      <c r="F168" s="261" t="s">
        <v>21</v>
      </c>
      <c r="G168" s="65" t="s">
        <v>124</v>
      </c>
      <c r="H168" s="73" t="s">
        <v>312</v>
      </c>
      <c r="I168" s="261" t="s">
        <v>271</v>
      </c>
      <c r="J168" s="66">
        <v>960</v>
      </c>
      <c r="K168" s="64">
        <v>6</v>
      </c>
      <c r="L168" s="67">
        <f t="shared" si="2"/>
        <v>160</v>
      </c>
      <c r="M168" s="261" t="s">
        <v>485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495</v>
      </c>
      <c r="E169" s="65"/>
      <c r="F169" s="262" t="s">
        <v>340</v>
      </c>
      <c r="G169" s="65" t="s">
        <v>124</v>
      </c>
      <c r="H169" s="188" t="s">
        <v>130</v>
      </c>
      <c r="I169" s="262" t="s">
        <v>126</v>
      </c>
      <c r="J169" s="66">
        <v>3510</v>
      </c>
      <c r="K169" s="64">
        <v>18</v>
      </c>
      <c r="L169" s="215">
        <f t="shared" si="2"/>
        <v>195</v>
      </c>
      <c r="M169" s="262" t="s">
        <v>496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495</v>
      </c>
      <c r="E170" s="65"/>
      <c r="F170" s="262" t="s">
        <v>340</v>
      </c>
      <c r="G170" s="65" t="s">
        <v>124</v>
      </c>
      <c r="H170" s="188" t="s">
        <v>348</v>
      </c>
      <c r="I170" s="262" t="s">
        <v>126</v>
      </c>
      <c r="J170" s="66">
        <v>3366</v>
      </c>
      <c r="K170" s="64">
        <v>18</v>
      </c>
      <c r="L170" s="67">
        <f t="shared" si="2"/>
        <v>187</v>
      </c>
      <c r="M170" s="262" t="s">
        <v>496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495</v>
      </c>
      <c r="E171" s="65"/>
      <c r="F171" s="262" t="s">
        <v>340</v>
      </c>
      <c r="G171" s="65" t="s">
        <v>124</v>
      </c>
      <c r="H171" s="188" t="s">
        <v>127</v>
      </c>
      <c r="I171" s="262" t="s">
        <v>267</v>
      </c>
      <c r="J171" s="66">
        <v>3504</v>
      </c>
      <c r="K171" s="64">
        <v>18</v>
      </c>
      <c r="L171" s="215">
        <f t="shared" si="2"/>
        <v>194.66666666666666</v>
      </c>
      <c r="M171" s="262" t="s">
        <v>497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495</v>
      </c>
      <c r="E172" s="65"/>
      <c r="F172" s="262" t="s">
        <v>340</v>
      </c>
      <c r="G172" s="65" t="s">
        <v>124</v>
      </c>
      <c r="H172" s="73" t="s">
        <v>125</v>
      </c>
      <c r="I172" s="262" t="s">
        <v>267</v>
      </c>
      <c r="J172" s="66">
        <v>3093</v>
      </c>
      <c r="K172" s="64">
        <v>18</v>
      </c>
      <c r="L172" s="67">
        <f t="shared" si="2"/>
        <v>171.83333333333334</v>
      </c>
      <c r="M172" s="262" t="s">
        <v>497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495</v>
      </c>
      <c r="E173" s="65"/>
      <c r="F173" s="262" t="s">
        <v>340</v>
      </c>
      <c r="G173" s="65" t="s">
        <v>124</v>
      </c>
      <c r="H173" s="188" t="s">
        <v>137</v>
      </c>
      <c r="I173" s="262" t="s">
        <v>266</v>
      </c>
      <c r="J173" s="66">
        <v>3354</v>
      </c>
      <c r="K173" s="64">
        <v>18</v>
      </c>
      <c r="L173" s="67">
        <f t="shared" si="2"/>
        <v>186.33333333333334</v>
      </c>
      <c r="M173" s="262" t="s">
        <v>498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495</v>
      </c>
      <c r="E174" s="65"/>
      <c r="F174" s="262" t="s">
        <v>340</v>
      </c>
      <c r="G174" s="65" t="s">
        <v>124</v>
      </c>
      <c r="H174" s="73" t="s">
        <v>131</v>
      </c>
      <c r="I174" s="262" t="s">
        <v>266</v>
      </c>
      <c r="J174" s="66">
        <v>3395</v>
      </c>
      <c r="K174" s="64">
        <v>18</v>
      </c>
      <c r="L174" s="67">
        <f t="shared" si="2"/>
        <v>188.61111111111111</v>
      </c>
      <c r="M174" s="262" t="s">
        <v>498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499</v>
      </c>
      <c r="E175" s="65"/>
      <c r="F175" s="263" t="s">
        <v>340</v>
      </c>
      <c r="G175" s="65" t="s">
        <v>124</v>
      </c>
      <c r="H175" s="73" t="s">
        <v>125</v>
      </c>
      <c r="I175" s="263" t="s">
        <v>126</v>
      </c>
      <c r="J175" s="66">
        <v>2489</v>
      </c>
      <c r="K175" s="64">
        <v>14</v>
      </c>
      <c r="L175" s="67">
        <f t="shared" si="2"/>
        <v>177.78571428571428</v>
      </c>
      <c r="M175" s="263" t="s">
        <v>500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499</v>
      </c>
      <c r="E176" s="65"/>
      <c r="F176" s="263" t="s">
        <v>340</v>
      </c>
      <c r="G176" s="65" t="s">
        <v>124</v>
      </c>
      <c r="H176" s="188" t="s">
        <v>348</v>
      </c>
      <c r="I176" s="263" t="s">
        <v>126</v>
      </c>
      <c r="J176" s="66">
        <v>2564</v>
      </c>
      <c r="K176" s="64">
        <v>14</v>
      </c>
      <c r="L176" s="67">
        <f t="shared" si="2"/>
        <v>183.14285714285714</v>
      </c>
      <c r="M176" s="263" t="s">
        <v>500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499</v>
      </c>
      <c r="E177" s="65"/>
      <c r="F177" s="263" t="s">
        <v>340</v>
      </c>
      <c r="G177" s="65" t="s">
        <v>124</v>
      </c>
      <c r="H177" s="188" t="s">
        <v>127</v>
      </c>
      <c r="I177" s="263" t="s">
        <v>267</v>
      </c>
      <c r="J177" s="66">
        <v>2899</v>
      </c>
      <c r="K177" s="64">
        <v>14</v>
      </c>
      <c r="L177" s="62">
        <f t="shared" si="2"/>
        <v>207.07142857142858</v>
      </c>
      <c r="M177" s="265" t="s">
        <v>502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499</v>
      </c>
      <c r="E178" s="65"/>
      <c r="F178" s="263" t="s">
        <v>340</v>
      </c>
      <c r="G178" s="65" t="s">
        <v>124</v>
      </c>
      <c r="H178" s="188" t="s">
        <v>137</v>
      </c>
      <c r="I178" s="263" t="s">
        <v>267</v>
      </c>
      <c r="J178" s="66">
        <v>2621</v>
      </c>
      <c r="K178" s="64">
        <v>14</v>
      </c>
      <c r="L178" s="67">
        <f t="shared" si="2"/>
        <v>187.21428571428572</v>
      </c>
      <c r="M178" s="265" t="s">
        <v>502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499</v>
      </c>
      <c r="E179" s="65"/>
      <c r="F179" s="263" t="s">
        <v>340</v>
      </c>
      <c r="G179" s="65" t="s">
        <v>124</v>
      </c>
      <c r="H179" s="188" t="s">
        <v>130</v>
      </c>
      <c r="I179" s="263"/>
      <c r="J179" s="66">
        <v>2557</v>
      </c>
      <c r="K179" s="64">
        <v>14</v>
      </c>
      <c r="L179" s="67">
        <f t="shared" si="2"/>
        <v>182.64285714285714</v>
      </c>
      <c r="M179" s="265" t="s">
        <v>501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499</v>
      </c>
      <c r="E180" s="65"/>
      <c r="F180" s="263" t="s">
        <v>340</v>
      </c>
      <c r="G180" s="65" t="s">
        <v>124</v>
      </c>
      <c r="H180" s="188" t="s">
        <v>129</v>
      </c>
      <c r="I180" s="263"/>
      <c r="J180" s="66">
        <v>2932</v>
      </c>
      <c r="K180" s="64">
        <v>14</v>
      </c>
      <c r="L180" s="62">
        <f t="shared" si="2"/>
        <v>209.42857142857142</v>
      </c>
      <c r="M180" s="265" t="s">
        <v>503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508</v>
      </c>
      <c r="E181" s="65"/>
      <c r="F181" s="266" t="s">
        <v>21</v>
      </c>
      <c r="G181" s="65" t="s">
        <v>280</v>
      </c>
      <c r="H181" s="188" t="s">
        <v>282</v>
      </c>
      <c r="I181" s="266" t="s">
        <v>126</v>
      </c>
      <c r="J181" s="66">
        <v>774</v>
      </c>
      <c r="K181" s="64">
        <v>6</v>
      </c>
      <c r="L181" s="178">
        <f t="shared" si="2"/>
        <v>129</v>
      </c>
      <c r="M181" s="266" t="s">
        <v>515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508</v>
      </c>
      <c r="E182" s="65"/>
      <c r="F182" s="266" t="s">
        <v>21</v>
      </c>
      <c r="G182" s="65" t="s">
        <v>280</v>
      </c>
      <c r="H182" s="188" t="s">
        <v>281</v>
      </c>
      <c r="I182" s="266" t="s">
        <v>126</v>
      </c>
      <c r="J182" s="66">
        <v>908</v>
      </c>
      <c r="K182" s="64">
        <v>6</v>
      </c>
      <c r="L182" s="178">
        <f t="shared" si="2"/>
        <v>151.33333333333334</v>
      </c>
      <c r="M182" s="266" t="s">
        <v>515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508</v>
      </c>
      <c r="E183" s="65"/>
      <c r="F183" s="266" t="s">
        <v>21</v>
      </c>
      <c r="G183" s="65" t="s">
        <v>280</v>
      </c>
      <c r="H183" s="188" t="s">
        <v>234</v>
      </c>
      <c r="I183" s="266" t="s">
        <v>126</v>
      </c>
      <c r="J183" s="66">
        <v>962</v>
      </c>
      <c r="K183" s="64">
        <v>6</v>
      </c>
      <c r="L183" s="178">
        <f t="shared" si="2"/>
        <v>160.33333333333334</v>
      </c>
      <c r="M183" s="266" t="s">
        <v>515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508</v>
      </c>
      <c r="E184" s="65"/>
      <c r="F184" s="266" t="s">
        <v>21</v>
      </c>
      <c r="G184" s="65" t="s">
        <v>280</v>
      </c>
      <c r="H184" s="188" t="s">
        <v>264</v>
      </c>
      <c r="I184" s="266" t="s">
        <v>267</v>
      </c>
      <c r="J184" s="66">
        <v>1001</v>
      </c>
      <c r="K184" s="64">
        <v>6</v>
      </c>
      <c r="L184" s="178">
        <f t="shared" si="2"/>
        <v>166.83333333333334</v>
      </c>
      <c r="M184" s="244" t="s">
        <v>517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508</v>
      </c>
      <c r="E185" s="65"/>
      <c r="F185" s="266" t="s">
        <v>21</v>
      </c>
      <c r="G185" s="65" t="s">
        <v>280</v>
      </c>
      <c r="H185" s="188" t="s">
        <v>127</v>
      </c>
      <c r="I185" s="266" t="s">
        <v>267</v>
      </c>
      <c r="J185" s="66">
        <v>1195</v>
      </c>
      <c r="K185" s="64">
        <v>6</v>
      </c>
      <c r="L185" s="267">
        <f t="shared" si="2"/>
        <v>199.16666666666666</v>
      </c>
      <c r="M185" s="244" t="s">
        <v>517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508</v>
      </c>
      <c r="E186" s="65"/>
      <c r="F186" s="266" t="s">
        <v>21</v>
      </c>
      <c r="G186" s="65" t="s">
        <v>280</v>
      </c>
      <c r="H186" s="188" t="s">
        <v>134</v>
      </c>
      <c r="I186" s="266" t="s">
        <v>266</v>
      </c>
      <c r="J186" s="66">
        <v>1055</v>
      </c>
      <c r="K186" s="64">
        <v>6</v>
      </c>
      <c r="L186" s="178">
        <f t="shared" si="2"/>
        <v>175.83333333333334</v>
      </c>
      <c r="M186" s="266" t="s">
        <v>516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508</v>
      </c>
      <c r="E187" s="65"/>
      <c r="F187" s="266" t="s">
        <v>21</v>
      </c>
      <c r="G187" s="65" t="s">
        <v>280</v>
      </c>
      <c r="H187" s="188" t="s">
        <v>133</v>
      </c>
      <c r="I187" s="266" t="s">
        <v>266</v>
      </c>
      <c r="J187" s="66">
        <v>1128</v>
      </c>
      <c r="K187" s="64">
        <v>6</v>
      </c>
      <c r="L187" s="178">
        <f t="shared" si="2"/>
        <v>188</v>
      </c>
      <c r="M187" s="266" t="s">
        <v>516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508</v>
      </c>
      <c r="E188" s="65"/>
      <c r="F188" s="266" t="s">
        <v>21</v>
      </c>
      <c r="G188" s="65" t="s">
        <v>280</v>
      </c>
      <c r="H188" s="73" t="s">
        <v>131</v>
      </c>
      <c r="I188" s="266" t="s">
        <v>266</v>
      </c>
      <c r="J188" s="66">
        <v>997</v>
      </c>
      <c r="K188" s="64">
        <v>6</v>
      </c>
      <c r="L188" s="178">
        <f t="shared" si="2"/>
        <v>166.16666666666666</v>
      </c>
      <c r="M188" s="266" t="s">
        <v>516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508</v>
      </c>
      <c r="E189" s="65"/>
      <c r="F189" s="266" t="s">
        <v>21</v>
      </c>
      <c r="G189" s="65" t="s">
        <v>280</v>
      </c>
      <c r="H189" s="188" t="s">
        <v>439</v>
      </c>
      <c r="I189" s="266" t="s">
        <v>271</v>
      </c>
      <c r="J189" s="66">
        <v>998</v>
      </c>
      <c r="K189" s="64">
        <v>6</v>
      </c>
      <c r="L189" s="178">
        <f t="shared" si="2"/>
        <v>166.33333333333334</v>
      </c>
      <c r="M189" s="283" t="s">
        <v>513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508</v>
      </c>
      <c r="E190" s="65"/>
      <c r="F190" s="266" t="s">
        <v>21</v>
      </c>
      <c r="G190" s="65" t="s">
        <v>280</v>
      </c>
      <c r="H190" s="73" t="s">
        <v>125</v>
      </c>
      <c r="I190" s="266" t="s">
        <v>512</v>
      </c>
      <c r="J190" s="66">
        <v>994</v>
      </c>
      <c r="K190" s="64">
        <v>6</v>
      </c>
      <c r="L190" s="178">
        <f t="shared" si="2"/>
        <v>165.66666666666666</v>
      </c>
      <c r="M190" s="246" t="s">
        <v>514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508</v>
      </c>
      <c r="E191" s="65"/>
      <c r="F191" s="266" t="s">
        <v>21</v>
      </c>
      <c r="G191" s="65" t="s">
        <v>280</v>
      </c>
      <c r="H191" s="73" t="s">
        <v>145</v>
      </c>
      <c r="I191" s="266" t="s">
        <v>512</v>
      </c>
      <c r="J191" s="66">
        <v>1197</v>
      </c>
      <c r="K191" s="64">
        <v>6</v>
      </c>
      <c r="L191" s="267">
        <f t="shared" si="2"/>
        <v>199.5</v>
      </c>
      <c r="M191" s="246" t="s">
        <v>514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508</v>
      </c>
      <c r="E192" s="65"/>
      <c r="F192" s="266" t="s">
        <v>21</v>
      </c>
      <c r="G192" s="65" t="s">
        <v>280</v>
      </c>
      <c r="H192" s="188" t="s">
        <v>348</v>
      </c>
      <c r="I192" s="266" t="s">
        <v>512</v>
      </c>
      <c r="J192" s="66">
        <v>1044</v>
      </c>
      <c r="K192" s="64">
        <v>6</v>
      </c>
      <c r="L192" s="178">
        <f t="shared" si="2"/>
        <v>174</v>
      </c>
      <c r="M192" s="246" t="s">
        <v>514</v>
      </c>
    </row>
    <row r="193" spans="1:15" x14ac:dyDescent="0.25">
      <c r="A193" s="64">
        <v>3</v>
      </c>
      <c r="B193" s="64">
        <v>4</v>
      </c>
      <c r="C193" s="64">
        <v>2022</v>
      </c>
      <c r="D193" s="65" t="s">
        <v>525</v>
      </c>
      <c r="E193" s="65"/>
      <c r="F193" s="269" t="s">
        <v>310</v>
      </c>
      <c r="G193" s="65" t="s">
        <v>124</v>
      </c>
      <c r="H193" s="188" t="s">
        <v>134</v>
      </c>
      <c r="I193" s="269"/>
      <c r="J193" s="66">
        <v>1307</v>
      </c>
      <c r="K193" s="64">
        <v>7</v>
      </c>
      <c r="L193" s="178">
        <f t="shared" si="2"/>
        <v>186.71428571428572</v>
      </c>
      <c r="M193" s="246" t="s">
        <v>550</v>
      </c>
    </row>
    <row r="194" spans="1:15" x14ac:dyDescent="0.25">
      <c r="A194" s="64">
        <v>3</v>
      </c>
      <c r="B194" s="64">
        <v>4</v>
      </c>
      <c r="C194" s="64">
        <v>2022</v>
      </c>
      <c r="D194" s="65" t="s">
        <v>319</v>
      </c>
      <c r="E194" s="65"/>
      <c r="F194" s="269" t="s">
        <v>310</v>
      </c>
      <c r="G194" s="65" t="s">
        <v>124</v>
      </c>
      <c r="H194" s="73" t="s">
        <v>144</v>
      </c>
      <c r="I194" s="269"/>
      <c r="J194" s="66">
        <v>972</v>
      </c>
      <c r="K194" s="64">
        <v>6</v>
      </c>
      <c r="L194" s="178">
        <f t="shared" si="2"/>
        <v>162</v>
      </c>
      <c r="M194" s="246" t="s">
        <v>550</v>
      </c>
    </row>
    <row r="195" spans="1:15" x14ac:dyDescent="0.25">
      <c r="A195" s="64">
        <v>3</v>
      </c>
      <c r="B195" s="64">
        <v>4</v>
      </c>
      <c r="C195" s="64">
        <v>2022</v>
      </c>
      <c r="D195" s="65" t="s">
        <v>525</v>
      </c>
      <c r="E195" s="65"/>
      <c r="F195" s="269" t="s">
        <v>310</v>
      </c>
      <c r="G195" s="65" t="s">
        <v>124</v>
      </c>
      <c r="H195" s="73" t="s">
        <v>318</v>
      </c>
      <c r="I195" s="269"/>
      <c r="J195" s="66">
        <v>1177</v>
      </c>
      <c r="K195" s="64">
        <v>7</v>
      </c>
      <c r="L195" s="178">
        <f t="shared" si="2"/>
        <v>168.14285714285714</v>
      </c>
      <c r="M195" s="246" t="s">
        <v>550</v>
      </c>
    </row>
    <row r="196" spans="1:15" x14ac:dyDescent="0.25">
      <c r="A196" s="64">
        <v>3</v>
      </c>
      <c r="B196" s="64">
        <v>4</v>
      </c>
      <c r="C196" s="64">
        <v>2022</v>
      </c>
      <c r="D196" s="65" t="s">
        <v>525</v>
      </c>
      <c r="E196" s="65"/>
      <c r="F196" s="269" t="s">
        <v>310</v>
      </c>
      <c r="G196" s="65" t="s">
        <v>124</v>
      </c>
      <c r="H196" s="188" t="s">
        <v>524</v>
      </c>
      <c r="I196" s="269"/>
      <c r="J196" s="66">
        <v>260</v>
      </c>
      <c r="K196" s="64">
        <v>2</v>
      </c>
      <c r="L196" s="178">
        <f t="shared" si="2"/>
        <v>130</v>
      </c>
      <c r="M196" s="246" t="s">
        <v>550</v>
      </c>
    </row>
    <row r="197" spans="1:15" x14ac:dyDescent="0.25">
      <c r="A197" s="64">
        <v>3</v>
      </c>
      <c r="B197" s="64">
        <v>4</v>
      </c>
      <c r="C197" s="64">
        <v>2022</v>
      </c>
      <c r="D197" s="65" t="s">
        <v>525</v>
      </c>
      <c r="E197" s="65"/>
      <c r="F197" s="269" t="s">
        <v>310</v>
      </c>
      <c r="G197" s="65" t="s">
        <v>124</v>
      </c>
      <c r="H197" s="188" t="s">
        <v>141</v>
      </c>
      <c r="I197" s="269"/>
      <c r="J197" s="66">
        <v>917</v>
      </c>
      <c r="K197" s="64">
        <v>6</v>
      </c>
      <c r="L197" s="178">
        <f t="shared" si="2"/>
        <v>152.83333333333334</v>
      </c>
      <c r="M197" s="246" t="s">
        <v>550</v>
      </c>
      <c r="O197" s="65"/>
    </row>
    <row r="198" spans="1:15" x14ac:dyDescent="0.25">
      <c r="A198" s="64">
        <v>3</v>
      </c>
      <c r="B198" s="64">
        <v>4</v>
      </c>
      <c r="C198" s="64">
        <v>2022</v>
      </c>
      <c r="D198" s="65" t="s">
        <v>526</v>
      </c>
      <c r="E198" s="65"/>
      <c r="F198" s="269" t="s">
        <v>310</v>
      </c>
      <c r="G198" s="65" t="s">
        <v>530</v>
      </c>
      <c r="H198" s="188" t="s">
        <v>439</v>
      </c>
      <c r="I198" s="269"/>
      <c r="J198" s="66">
        <v>2048</v>
      </c>
      <c r="K198" s="64">
        <v>11</v>
      </c>
      <c r="L198" s="178">
        <f t="shared" si="2"/>
        <v>186.18181818181819</v>
      </c>
      <c r="M198" s="270" t="s">
        <v>549</v>
      </c>
    </row>
    <row r="199" spans="1:15" x14ac:dyDescent="0.25">
      <c r="A199" s="64">
        <v>3</v>
      </c>
      <c r="B199" s="64">
        <v>4</v>
      </c>
      <c r="C199" s="64">
        <v>2022</v>
      </c>
      <c r="D199" s="65" t="s">
        <v>526</v>
      </c>
      <c r="E199" s="65"/>
      <c r="F199" s="269" t="s">
        <v>310</v>
      </c>
      <c r="G199" s="65" t="s">
        <v>530</v>
      </c>
      <c r="H199" s="73" t="s">
        <v>125</v>
      </c>
      <c r="I199" s="269"/>
      <c r="J199" s="66">
        <v>1882</v>
      </c>
      <c r="K199" s="64">
        <v>11</v>
      </c>
      <c r="L199" s="178">
        <f t="shared" si="2"/>
        <v>171.09090909090909</v>
      </c>
      <c r="M199" s="281" t="s">
        <v>549</v>
      </c>
    </row>
    <row r="200" spans="1:15" x14ac:dyDescent="0.25">
      <c r="A200" s="64">
        <v>3</v>
      </c>
      <c r="B200" s="64">
        <v>4</v>
      </c>
      <c r="C200" s="64">
        <v>2022</v>
      </c>
      <c r="D200" s="65" t="s">
        <v>526</v>
      </c>
      <c r="E200" s="65"/>
      <c r="F200" s="269" t="s">
        <v>310</v>
      </c>
      <c r="G200" s="65" t="s">
        <v>530</v>
      </c>
      <c r="H200" s="188" t="s">
        <v>264</v>
      </c>
      <c r="I200" s="269"/>
      <c r="J200" s="66">
        <v>572</v>
      </c>
      <c r="K200" s="64">
        <v>4</v>
      </c>
      <c r="L200" s="178">
        <f t="shared" si="2"/>
        <v>143</v>
      </c>
      <c r="M200" s="281" t="s">
        <v>549</v>
      </c>
    </row>
    <row r="201" spans="1:15" x14ac:dyDescent="0.25">
      <c r="A201" s="64">
        <v>3</v>
      </c>
      <c r="B201" s="64">
        <v>4</v>
      </c>
      <c r="C201" s="64">
        <v>2022</v>
      </c>
      <c r="D201" s="65" t="s">
        <v>526</v>
      </c>
      <c r="E201" s="65"/>
      <c r="F201" s="269" t="s">
        <v>310</v>
      </c>
      <c r="G201" s="65" t="s">
        <v>530</v>
      </c>
      <c r="H201" s="188" t="s">
        <v>132</v>
      </c>
      <c r="I201" s="269"/>
      <c r="J201" s="66">
        <v>1035</v>
      </c>
      <c r="K201" s="64">
        <v>7</v>
      </c>
      <c r="L201" s="178">
        <f t="shared" si="2"/>
        <v>147.85714285714286</v>
      </c>
      <c r="M201" s="281" t="s">
        <v>549</v>
      </c>
    </row>
    <row r="202" spans="1:15" x14ac:dyDescent="0.25">
      <c r="A202" s="64">
        <v>3</v>
      </c>
      <c r="B202" s="64">
        <v>4</v>
      </c>
      <c r="C202" s="64">
        <v>2022</v>
      </c>
      <c r="D202" s="65" t="s">
        <v>526</v>
      </c>
      <c r="E202" s="65"/>
      <c r="F202" s="269" t="s">
        <v>310</v>
      </c>
      <c r="G202" s="65" t="s">
        <v>530</v>
      </c>
      <c r="H202" s="73" t="s">
        <v>128</v>
      </c>
      <c r="I202" s="269"/>
      <c r="J202" s="66">
        <v>1979</v>
      </c>
      <c r="K202" s="64">
        <v>11</v>
      </c>
      <c r="L202" s="178">
        <f t="shared" si="2"/>
        <v>179.90909090909091</v>
      </c>
      <c r="M202" s="281" t="s">
        <v>549</v>
      </c>
    </row>
    <row r="203" spans="1:15" x14ac:dyDescent="0.25">
      <c r="A203" s="64">
        <v>17</v>
      </c>
      <c r="B203" s="64">
        <v>4</v>
      </c>
      <c r="C203" s="64">
        <v>2022</v>
      </c>
      <c r="D203" s="65" t="s">
        <v>551</v>
      </c>
      <c r="E203" s="65"/>
      <c r="F203" s="282" t="s">
        <v>22</v>
      </c>
      <c r="G203" s="65" t="s">
        <v>124</v>
      </c>
      <c r="H203" s="188" t="s">
        <v>127</v>
      </c>
      <c r="I203" s="282" t="s">
        <v>126</v>
      </c>
      <c r="J203" s="66">
        <v>1630</v>
      </c>
      <c r="K203" s="64">
        <v>8</v>
      </c>
      <c r="L203" s="62">
        <f t="shared" si="2"/>
        <v>203.75</v>
      </c>
      <c r="M203" s="283" t="s">
        <v>553</v>
      </c>
    </row>
    <row r="204" spans="1:15" x14ac:dyDescent="0.25">
      <c r="A204" s="64">
        <v>17</v>
      </c>
      <c r="B204" s="64">
        <v>4</v>
      </c>
      <c r="C204" s="64">
        <v>2022</v>
      </c>
      <c r="D204" s="65" t="s">
        <v>551</v>
      </c>
      <c r="E204" s="65"/>
      <c r="F204" s="282" t="s">
        <v>22</v>
      </c>
      <c r="G204" s="65" t="s">
        <v>124</v>
      </c>
      <c r="H204" s="188" t="s">
        <v>130</v>
      </c>
      <c r="I204" s="282" t="s">
        <v>126</v>
      </c>
      <c r="J204" s="66">
        <v>1499</v>
      </c>
      <c r="K204" s="64">
        <v>8</v>
      </c>
      <c r="L204" s="178">
        <f t="shared" si="2"/>
        <v>187.375</v>
      </c>
      <c r="M204" s="283" t="s">
        <v>553</v>
      </c>
    </row>
    <row r="205" spans="1:15" x14ac:dyDescent="0.25">
      <c r="A205" s="64">
        <v>17</v>
      </c>
      <c r="B205" s="64">
        <v>4</v>
      </c>
      <c r="C205" s="64">
        <v>2022</v>
      </c>
      <c r="D205" s="65" t="s">
        <v>551</v>
      </c>
      <c r="E205" s="65"/>
      <c r="F205" s="282" t="s">
        <v>22</v>
      </c>
      <c r="G205" s="65" t="s">
        <v>124</v>
      </c>
      <c r="H205" s="188" t="s">
        <v>137</v>
      </c>
      <c r="I205" s="282" t="s">
        <v>267</v>
      </c>
      <c r="J205" s="66">
        <v>1491</v>
      </c>
      <c r="K205" s="64">
        <v>8</v>
      </c>
      <c r="L205" s="178">
        <f t="shared" si="2"/>
        <v>186.375</v>
      </c>
      <c r="M205" s="246" t="s">
        <v>552</v>
      </c>
    </row>
    <row r="206" spans="1:15" x14ac:dyDescent="0.25">
      <c r="A206" s="64">
        <v>17</v>
      </c>
      <c r="B206" s="64">
        <v>4</v>
      </c>
      <c r="C206" s="64">
        <v>2022</v>
      </c>
      <c r="D206" s="65" t="s">
        <v>551</v>
      </c>
      <c r="E206" s="65"/>
      <c r="F206" s="282" t="s">
        <v>22</v>
      </c>
      <c r="G206" s="65" t="s">
        <v>124</v>
      </c>
      <c r="H206" s="188" t="s">
        <v>265</v>
      </c>
      <c r="I206" s="282" t="s">
        <v>267</v>
      </c>
      <c r="J206" s="66">
        <v>1685</v>
      </c>
      <c r="K206" s="64">
        <v>8</v>
      </c>
      <c r="L206" s="62">
        <f t="shared" si="2"/>
        <v>210.625</v>
      </c>
      <c r="M206" s="246" t="s">
        <v>552</v>
      </c>
    </row>
    <row r="207" spans="1:15" x14ac:dyDescent="0.25">
      <c r="A207" s="64">
        <v>24</v>
      </c>
      <c r="B207" s="64">
        <v>4</v>
      </c>
      <c r="C207" s="64">
        <v>2022</v>
      </c>
      <c r="D207" s="65" t="s">
        <v>456</v>
      </c>
      <c r="E207" s="65"/>
      <c r="F207" s="285" t="s">
        <v>331</v>
      </c>
      <c r="G207" s="65" t="s">
        <v>563</v>
      </c>
      <c r="H207" s="73" t="s">
        <v>332</v>
      </c>
      <c r="I207" s="285"/>
      <c r="J207" s="66">
        <v>998</v>
      </c>
      <c r="K207" s="64">
        <v>8</v>
      </c>
      <c r="L207" s="178">
        <f t="shared" si="2"/>
        <v>124.75</v>
      </c>
      <c r="M207" s="284" t="s">
        <v>564</v>
      </c>
    </row>
    <row r="208" spans="1:15" x14ac:dyDescent="0.25">
      <c r="A208" s="64">
        <v>8</v>
      </c>
      <c r="B208" s="64">
        <v>5</v>
      </c>
      <c r="C208" s="64">
        <v>2022</v>
      </c>
      <c r="D208" s="65" t="s">
        <v>567</v>
      </c>
      <c r="E208" s="65"/>
      <c r="F208" s="286" t="s">
        <v>570</v>
      </c>
      <c r="G208" s="65" t="s">
        <v>277</v>
      </c>
      <c r="H208" s="188" t="s">
        <v>137</v>
      </c>
      <c r="I208" s="286"/>
      <c r="J208" s="66">
        <v>3053</v>
      </c>
      <c r="K208" s="64">
        <v>18</v>
      </c>
      <c r="L208" s="178">
        <f t="shared" si="2"/>
        <v>169.61111111111111</v>
      </c>
      <c r="M208" s="287"/>
    </row>
    <row r="209" spans="1:13" x14ac:dyDescent="0.25">
      <c r="A209" s="64">
        <v>8</v>
      </c>
      <c r="B209" s="64">
        <v>5</v>
      </c>
      <c r="C209" s="64">
        <v>2022</v>
      </c>
      <c r="D209" s="65" t="s">
        <v>572</v>
      </c>
      <c r="E209" s="65"/>
      <c r="F209" s="289" t="s">
        <v>21</v>
      </c>
      <c r="G209" s="65" t="s">
        <v>124</v>
      </c>
      <c r="H209" s="188" t="s">
        <v>439</v>
      </c>
      <c r="I209" s="289"/>
      <c r="J209" s="66">
        <v>1072</v>
      </c>
      <c r="K209" s="64">
        <v>6</v>
      </c>
      <c r="L209" s="178">
        <f t="shared" si="2"/>
        <v>178.66666666666666</v>
      </c>
      <c r="M209" s="288" t="s">
        <v>576</v>
      </c>
    </row>
    <row r="210" spans="1:13" x14ac:dyDescent="0.25">
      <c r="A210" s="64">
        <v>8</v>
      </c>
      <c r="B210" s="64">
        <v>5</v>
      </c>
      <c r="C210" s="64">
        <v>2022</v>
      </c>
      <c r="D210" s="65" t="s">
        <v>572</v>
      </c>
      <c r="E210" s="65"/>
      <c r="F210" s="289" t="s">
        <v>21</v>
      </c>
      <c r="G210" s="65" t="s">
        <v>124</v>
      </c>
      <c r="H210" s="73" t="s">
        <v>125</v>
      </c>
      <c r="I210" s="289" t="s">
        <v>126</v>
      </c>
      <c r="J210" s="66">
        <v>1113</v>
      </c>
      <c r="K210" s="64">
        <v>6</v>
      </c>
      <c r="L210" s="178">
        <f t="shared" si="2"/>
        <v>185.5</v>
      </c>
      <c r="M210" s="288" t="s">
        <v>575</v>
      </c>
    </row>
    <row r="211" spans="1:13" x14ac:dyDescent="0.25">
      <c r="A211" s="64">
        <v>8</v>
      </c>
      <c r="B211" s="64">
        <v>5</v>
      </c>
      <c r="C211" s="64">
        <v>2022</v>
      </c>
      <c r="D211" s="65" t="s">
        <v>572</v>
      </c>
      <c r="E211" s="65"/>
      <c r="F211" s="289" t="s">
        <v>21</v>
      </c>
      <c r="G211" s="65" t="s">
        <v>124</v>
      </c>
      <c r="H211" s="188" t="s">
        <v>265</v>
      </c>
      <c r="I211" s="289" t="s">
        <v>126</v>
      </c>
      <c r="J211" s="66">
        <v>1148</v>
      </c>
      <c r="K211" s="64">
        <v>6</v>
      </c>
      <c r="L211" s="267">
        <f t="shared" si="2"/>
        <v>191.33333333333334</v>
      </c>
      <c r="M211" s="288" t="s">
        <v>575</v>
      </c>
    </row>
    <row r="212" spans="1:13" x14ac:dyDescent="0.25">
      <c r="A212" s="64">
        <v>8</v>
      </c>
      <c r="B212" s="64">
        <v>5</v>
      </c>
      <c r="C212" s="64">
        <v>2022</v>
      </c>
      <c r="D212" s="65" t="s">
        <v>572</v>
      </c>
      <c r="E212" s="65"/>
      <c r="F212" s="289" t="s">
        <v>21</v>
      </c>
      <c r="G212" s="65" t="s">
        <v>124</v>
      </c>
      <c r="H212" s="188" t="s">
        <v>348</v>
      </c>
      <c r="I212" s="289" t="s">
        <v>126</v>
      </c>
      <c r="J212" s="66">
        <v>1098</v>
      </c>
      <c r="K212" s="64">
        <v>6</v>
      </c>
      <c r="L212" s="178">
        <f t="shared" si="2"/>
        <v>183</v>
      </c>
      <c r="M212" s="288" t="s">
        <v>575</v>
      </c>
    </row>
    <row r="213" spans="1:13" x14ac:dyDescent="0.25">
      <c r="A213" s="64">
        <v>8</v>
      </c>
      <c r="B213" s="64">
        <v>5</v>
      </c>
      <c r="C213" s="64">
        <v>2022</v>
      </c>
      <c r="D213" s="65" t="s">
        <v>572</v>
      </c>
      <c r="E213" s="65"/>
      <c r="F213" s="289" t="s">
        <v>21</v>
      </c>
      <c r="G213" s="65" t="s">
        <v>124</v>
      </c>
      <c r="H213" s="188" t="s">
        <v>134</v>
      </c>
      <c r="I213" s="289" t="s">
        <v>267</v>
      </c>
      <c r="J213" s="66">
        <v>1213</v>
      </c>
      <c r="K213" s="64">
        <v>6</v>
      </c>
      <c r="L213" s="62">
        <f t="shared" si="2"/>
        <v>202.16666666666666</v>
      </c>
      <c r="M213" s="246" t="s">
        <v>574</v>
      </c>
    </row>
    <row r="214" spans="1:13" x14ac:dyDescent="0.25">
      <c r="A214" s="64">
        <v>8</v>
      </c>
      <c r="B214" s="64">
        <v>5</v>
      </c>
      <c r="C214" s="64">
        <v>2022</v>
      </c>
      <c r="D214" s="65" t="s">
        <v>572</v>
      </c>
      <c r="E214" s="65"/>
      <c r="F214" s="289" t="s">
        <v>21</v>
      </c>
      <c r="G214" s="65" t="s">
        <v>124</v>
      </c>
      <c r="H214" s="188" t="s">
        <v>133</v>
      </c>
      <c r="I214" s="289" t="s">
        <v>267</v>
      </c>
      <c r="J214" s="66">
        <v>990</v>
      </c>
      <c r="K214" s="64">
        <v>6</v>
      </c>
      <c r="L214" s="178">
        <f t="shared" si="2"/>
        <v>165</v>
      </c>
      <c r="M214" s="246" t="s">
        <v>574</v>
      </c>
    </row>
    <row r="215" spans="1:13" x14ac:dyDescent="0.25">
      <c r="A215" s="64">
        <v>8</v>
      </c>
      <c r="B215" s="64">
        <v>5</v>
      </c>
      <c r="C215" s="64">
        <v>2022</v>
      </c>
      <c r="D215" s="65" t="s">
        <v>572</v>
      </c>
      <c r="E215" s="65"/>
      <c r="F215" s="289" t="s">
        <v>21</v>
      </c>
      <c r="G215" s="65" t="s">
        <v>124</v>
      </c>
      <c r="H215" s="73" t="s">
        <v>131</v>
      </c>
      <c r="I215" s="289" t="s">
        <v>267</v>
      </c>
      <c r="J215" s="66">
        <v>1139</v>
      </c>
      <c r="K215" s="64">
        <v>6</v>
      </c>
      <c r="L215" s="178">
        <f t="shared" si="2"/>
        <v>189.83333333333334</v>
      </c>
      <c r="M215" s="246" t="s">
        <v>574</v>
      </c>
    </row>
    <row r="216" spans="1:13" x14ac:dyDescent="0.25">
      <c r="A216" s="64">
        <v>8</v>
      </c>
      <c r="B216" s="64">
        <v>5</v>
      </c>
      <c r="C216" s="64">
        <v>2022</v>
      </c>
      <c r="D216" s="65" t="s">
        <v>572</v>
      </c>
      <c r="E216" s="65"/>
      <c r="F216" s="289" t="s">
        <v>21</v>
      </c>
      <c r="G216" s="65" t="s">
        <v>124</v>
      </c>
      <c r="H216" s="188" t="s">
        <v>264</v>
      </c>
      <c r="I216" s="289" t="s">
        <v>266</v>
      </c>
      <c r="J216" s="66">
        <v>945</v>
      </c>
      <c r="K216" s="64">
        <v>6</v>
      </c>
      <c r="L216" s="178">
        <f t="shared" si="2"/>
        <v>157.5</v>
      </c>
      <c r="M216" s="283" t="s">
        <v>573</v>
      </c>
    </row>
    <row r="217" spans="1:13" x14ac:dyDescent="0.25">
      <c r="A217" s="64">
        <v>8</v>
      </c>
      <c r="B217" s="64">
        <v>5</v>
      </c>
      <c r="C217" s="64">
        <v>2022</v>
      </c>
      <c r="D217" s="65" t="s">
        <v>572</v>
      </c>
      <c r="E217" s="65"/>
      <c r="F217" s="289" t="s">
        <v>21</v>
      </c>
      <c r="G217" s="65" t="s">
        <v>124</v>
      </c>
      <c r="H217" s="188" t="s">
        <v>127</v>
      </c>
      <c r="I217" s="289" t="s">
        <v>266</v>
      </c>
      <c r="J217" s="66">
        <v>1169</v>
      </c>
      <c r="K217" s="64">
        <v>6</v>
      </c>
      <c r="L217" s="267">
        <f t="shared" si="2"/>
        <v>194.83333333333334</v>
      </c>
      <c r="M217" s="283" t="s">
        <v>573</v>
      </c>
    </row>
    <row r="218" spans="1:13" x14ac:dyDescent="0.25">
      <c r="A218" s="53"/>
      <c r="B218" s="53"/>
      <c r="C218" s="53"/>
      <c r="D218" s="33"/>
      <c r="E218" s="33"/>
      <c r="F218" s="55"/>
      <c r="G218" s="60"/>
      <c r="H218" s="72">
        <f>COUNTA(H7:H217)</f>
        <v>211</v>
      </c>
      <c r="I218" s="72"/>
      <c r="J218" s="162">
        <f>SUBTOTAL(9,J7:J217)</f>
        <v>324144</v>
      </c>
      <c r="K218" s="82">
        <f>SUBTOTAL(9,K7:K217)</f>
        <v>1863</v>
      </c>
      <c r="L218" s="163">
        <f t="shared" ref="L218" si="3">J218/K218</f>
        <v>173.9903381642512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6"/>
  <sheetViews>
    <sheetView topLeftCell="A94" workbookViewId="0">
      <selection activeCell="J112" sqref="J11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93" t="s">
        <v>260</v>
      </c>
      <c r="B2" s="294"/>
      <c r="C2" s="294"/>
      <c r="D2" s="294"/>
      <c r="E2" s="294"/>
      <c r="F2" s="294"/>
      <c r="G2" s="294"/>
      <c r="H2" s="294"/>
      <c r="I2" s="295"/>
    </row>
    <row r="4" spans="1:10" x14ac:dyDescent="0.25">
      <c r="J4" s="64" t="s">
        <v>148</v>
      </c>
    </row>
    <row r="5" spans="1:10" ht="15.75" x14ac:dyDescent="0.25">
      <c r="A5" s="74" t="s">
        <v>446</v>
      </c>
    </row>
    <row r="6" spans="1:10" x14ac:dyDescent="0.25">
      <c r="A6" s="65" t="s">
        <v>296</v>
      </c>
      <c r="C6" s="64" t="s">
        <v>292</v>
      </c>
      <c r="D6" s="65" t="s">
        <v>291</v>
      </c>
      <c r="J6" s="53">
        <v>2</v>
      </c>
    </row>
    <row r="7" spans="1:10" x14ac:dyDescent="0.25">
      <c r="A7" s="65" t="s">
        <v>302</v>
      </c>
      <c r="B7" s="80"/>
      <c r="C7" s="64" t="s">
        <v>298</v>
      </c>
      <c r="D7" s="68" t="s">
        <v>303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379</v>
      </c>
      <c r="B8" s="80"/>
      <c r="C8" s="64" t="s">
        <v>124</v>
      </c>
      <c r="D8" s="68" t="s">
        <v>380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401</v>
      </c>
      <c r="B9" s="80"/>
      <c r="C9" s="64" t="s">
        <v>387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402</v>
      </c>
      <c r="B10" s="80"/>
      <c r="C10" s="64" t="s">
        <v>387</v>
      </c>
      <c r="D10" s="68" t="s">
        <v>403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404</v>
      </c>
      <c r="B11" s="80"/>
      <c r="C11" s="64" t="s">
        <v>387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404</v>
      </c>
      <c r="B12" s="80"/>
      <c r="C12" s="64" t="s">
        <v>387</v>
      </c>
      <c r="D12" s="68" t="s">
        <v>343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431</v>
      </c>
      <c r="B13" s="80"/>
      <c r="C13" s="64" t="s">
        <v>292</v>
      </c>
      <c r="D13" s="68" t="s">
        <v>403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432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438</v>
      </c>
      <c r="B15" s="80"/>
      <c r="C15" s="64" t="s">
        <v>124</v>
      </c>
      <c r="D15" s="68" t="s">
        <v>244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440</v>
      </c>
      <c r="B16" s="80"/>
      <c r="C16" s="53" t="s">
        <v>140</v>
      </c>
      <c r="D16" s="68" t="s">
        <v>445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522</v>
      </c>
      <c r="B17" s="80"/>
      <c r="C17" s="64" t="s">
        <v>292</v>
      </c>
      <c r="D17" s="68" t="s">
        <v>273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250</v>
      </c>
      <c r="D19" s="80"/>
      <c r="H19" s="64"/>
      <c r="I19" s="64"/>
      <c r="J19" s="64"/>
    </row>
    <row r="20" spans="1:10" x14ac:dyDescent="0.25">
      <c r="D20" s="80"/>
      <c r="J20" s="64"/>
    </row>
    <row r="21" spans="1:10" x14ac:dyDescent="0.25">
      <c r="A21" s="179" t="s">
        <v>251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272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242</v>
      </c>
      <c r="B28" s="33"/>
      <c r="D28" s="33"/>
      <c r="F28" s="33"/>
      <c r="J28" s="64"/>
    </row>
    <row r="29" spans="1:10" x14ac:dyDescent="0.25">
      <c r="A29" s="298"/>
      <c r="B29" s="298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586</v>
      </c>
      <c r="J34" s="53"/>
    </row>
    <row r="35" spans="1:10" x14ac:dyDescent="0.25">
      <c r="J35" s="53"/>
    </row>
    <row r="36" spans="1:10" x14ac:dyDescent="0.25">
      <c r="A36" s="206" t="s">
        <v>556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246</v>
      </c>
      <c r="B37" s="84"/>
      <c r="C37" s="53" t="s">
        <v>140</v>
      </c>
      <c r="D37" s="68" t="s">
        <v>273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247</v>
      </c>
      <c r="B38" s="84"/>
      <c r="C38" s="53" t="s">
        <v>140</v>
      </c>
      <c r="D38" s="68" t="s">
        <v>542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247</v>
      </c>
      <c r="C39" s="53" t="s">
        <v>140</v>
      </c>
      <c r="D39" s="65" t="s">
        <v>293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335</v>
      </c>
      <c r="B40" s="84"/>
      <c r="C40" s="64" t="s">
        <v>292</v>
      </c>
      <c r="D40" s="68" t="s">
        <v>338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383</v>
      </c>
      <c r="B41" s="84"/>
      <c r="C41" s="53" t="s">
        <v>140</v>
      </c>
      <c r="D41" s="68" t="s">
        <v>384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382</v>
      </c>
      <c r="B42" s="80"/>
      <c r="C42" s="64" t="s">
        <v>124</v>
      </c>
      <c r="D42" s="68" t="s">
        <v>381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402</v>
      </c>
      <c r="B43" s="80"/>
      <c r="C43" s="64" t="s">
        <v>387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402</v>
      </c>
      <c r="B44" s="80"/>
      <c r="C44" s="64" t="s">
        <v>387</v>
      </c>
      <c r="D44" s="68" t="s">
        <v>239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404</v>
      </c>
      <c r="B45" s="80"/>
      <c r="C45" s="64" t="s">
        <v>387</v>
      </c>
      <c r="D45" s="68" t="s">
        <v>405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432</v>
      </c>
      <c r="C46" s="64" t="s">
        <v>124</v>
      </c>
      <c r="D46" s="68" t="s">
        <v>343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431</v>
      </c>
      <c r="C47" s="64" t="s">
        <v>292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437</v>
      </c>
      <c r="C48" s="64" t="s">
        <v>292</v>
      </c>
      <c r="D48" s="65" t="s">
        <v>405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440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440</v>
      </c>
      <c r="B50" s="84"/>
      <c r="C50" s="53" t="s">
        <v>140</v>
      </c>
      <c r="D50" s="68" t="s">
        <v>239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522</v>
      </c>
      <c r="B51" s="84"/>
      <c r="C51" s="64" t="s">
        <v>292</v>
      </c>
      <c r="D51" s="68" t="s">
        <v>244</v>
      </c>
      <c r="E51" s="73"/>
      <c r="F51" s="65"/>
      <c r="G51" s="65"/>
      <c r="H51" s="65"/>
      <c r="I51" s="65"/>
      <c r="J51" s="103">
        <v>1</v>
      </c>
    </row>
    <row r="52" spans="1:10" x14ac:dyDescent="0.25">
      <c r="A52" s="65" t="s">
        <v>554</v>
      </c>
      <c r="B52" s="84"/>
      <c r="C52" s="64" t="s">
        <v>124</v>
      </c>
      <c r="D52" s="65" t="s">
        <v>293</v>
      </c>
      <c r="E52" s="73"/>
      <c r="F52" s="65"/>
      <c r="G52" s="65"/>
      <c r="H52" s="65"/>
      <c r="I52" s="65"/>
      <c r="J52" s="103">
        <v>2</v>
      </c>
    </row>
    <row r="53" spans="1:10" x14ac:dyDescent="0.25">
      <c r="A53" s="65" t="s">
        <v>572</v>
      </c>
      <c r="B53" s="84"/>
      <c r="C53" s="64" t="s">
        <v>124</v>
      </c>
      <c r="D53" s="68" t="s">
        <v>589</v>
      </c>
      <c r="E53" s="73"/>
      <c r="F53" s="65"/>
      <c r="G53" s="65"/>
      <c r="H53" s="65"/>
      <c r="I53" s="65"/>
      <c r="J53" s="103">
        <v>3</v>
      </c>
    </row>
    <row r="54" spans="1:10" x14ac:dyDescent="0.25">
      <c r="A54" s="65"/>
      <c r="B54" s="84"/>
      <c r="C54" s="64"/>
      <c r="D54" s="241"/>
      <c r="E54" s="73"/>
      <c r="F54" s="65"/>
      <c r="G54" s="65"/>
      <c r="H54" s="65"/>
      <c r="I54" s="65"/>
      <c r="J54" s="82">
        <f>SUM(J37:J53)</f>
        <v>26</v>
      </c>
    </row>
    <row r="55" spans="1:10" x14ac:dyDescent="0.25">
      <c r="A55" s="65"/>
      <c r="B55" s="84"/>
      <c r="C55" s="64"/>
      <c r="D55" s="277"/>
      <c r="E55" s="73"/>
      <c r="F55" s="65"/>
      <c r="G55" s="65"/>
      <c r="H55" s="64" t="s">
        <v>545</v>
      </c>
      <c r="I55" s="64">
        <v>5</v>
      </c>
      <c r="J55" s="103"/>
    </row>
    <row r="56" spans="1:10" x14ac:dyDescent="0.25">
      <c r="A56" s="65"/>
      <c r="B56" s="84"/>
      <c r="C56" s="64"/>
      <c r="D56" s="251"/>
      <c r="E56" s="73"/>
      <c r="F56" s="65"/>
      <c r="G56" s="65"/>
      <c r="H56" s="65"/>
      <c r="I56" s="212" t="s">
        <v>548</v>
      </c>
      <c r="J56" s="103">
        <v>28</v>
      </c>
    </row>
    <row r="57" spans="1:10" x14ac:dyDescent="0.25">
      <c r="A57" s="206" t="s">
        <v>587</v>
      </c>
      <c r="B57" s="84"/>
      <c r="C57" s="219"/>
      <c r="D57" s="68"/>
      <c r="E57" s="73"/>
      <c r="F57" s="65"/>
      <c r="G57" s="65"/>
      <c r="H57" s="65"/>
      <c r="I57" s="65"/>
      <c r="J57" s="64"/>
    </row>
    <row r="58" spans="1:10" x14ac:dyDescent="0.25">
      <c r="A58" s="84" t="s">
        <v>294</v>
      </c>
      <c r="B58" s="84"/>
      <c r="C58" s="64" t="s">
        <v>292</v>
      </c>
      <c r="D58" s="68" t="s">
        <v>295</v>
      </c>
      <c r="E58" s="73"/>
      <c r="F58" s="65"/>
      <c r="G58" s="65"/>
      <c r="H58" s="65"/>
      <c r="I58" s="65"/>
      <c r="J58" s="64">
        <v>2</v>
      </c>
    </row>
    <row r="59" spans="1:10" x14ac:dyDescent="0.25">
      <c r="A59" s="84" t="s">
        <v>342</v>
      </c>
      <c r="B59" s="84"/>
      <c r="C59" s="53" t="s">
        <v>140</v>
      </c>
      <c r="D59" s="68" t="s">
        <v>343</v>
      </c>
      <c r="E59" s="73"/>
      <c r="F59" s="65"/>
      <c r="G59" s="65"/>
      <c r="H59" s="65"/>
      <c r="I59" s="65"/>
      <c r="J59" s="64">
        <v>1</v>
      </c>
    </row>
    <row r="60" spans="1:10" x14ac:dyDescent="0.25">
      <c r="A60" s="242" t="s">
        <v>411</v>
      </c>
      <c r="B60" s="84"/>
      <c r="C60" s="64" t="s">
        <v>124</v>
      </c>
      <c r="D60" s="68" t="s">
        <v>415</v>
      </c>
      <c r="E60" s="73"/>
      <c r="F60" s="65"/>
      <c r="G60" s="65"/>
      <c r="H60" s="65"/>
      <c r="I60" s="65"/>
      <c r="J60" s="64">
        <v>1</v>
      </c>
    </row>
    <row r="61" spans="1:10" x14ac:dyDescent="0.25">
      <c r="A61" s="65" t="s">
        <v>404</v>
      </c>
      <c r="B61" s="84"/>
      <c r="C61" s="64" t="s">
        <v>387</v>
      </c>
      <c r="D61" s="65" t="s">
        <v>157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401</v>
      </c>
      <c r="B62" s="80"/>
      <c r="C62" s="64" t="s">
        <v>387</v>
      </c>
      <c r="D62" s="68" t="s">
        <v>155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418</v>
      </c>
      <c r="B63" s="80"/>
      <c r="C63" s="64" t="s">
        <v>124</v>
      </c>
      <c r="D63" s="68" t="s">
        <v>413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440</v>
      </c>
      <c r="B64" s="80"/>
      <c r="C64" s="53" t="s">
        <v>140</v>
      </c>
      <c r="D64" s="65" t="s">
        <v>160</v>
      </c>
      <c r="E64" s="68"/>
      <c r="F64" s="65"/>
      <c r="G64" s="65"/>
      <c r="H64" s="65"/>
      <c r="I64" s="65"/>
      <c r="J64" s="64">
        <v>1</v>
      </c>
    </row>
    <row r="65" spans="1:10" x14ac:dyDescent="0.25">
      <c r="A65" s="65" t="s">
        <v>438</v>
      </c>
      <c r="B65" s="80"/>
      <c r="C65" s="64" t="s">
        <v>124</v>
      </c>
      <c r="D65" s="68" t="s">
        <v>403</v>
      </c>
      <c r="E65" s="68"/>
      <c r="F65" s="65"/>
      <c r="G65" s="65"/>
      <c r="H65" s="65"/>
      <c r="I65" s="65"/>
      <c r="J65" s="64">
        <v>1</v>
      </c>
    </row>
    <row r="66" spans="1:10" x14ac:dyDescent="0.25">
      <c r="A66" s="65" t="s">
        <v>522</v>
      </c>
      <c r="B66" s="80"/>
      <c r="C66" s="64" t="s">
        <v>292</v>
      </c>
      <c r="D66" s="68" t="s">
        <v>523</v>
      </c>
      <c r="E66" s="68"/>
      <c r="F66" s="65"/>
      <c r="G66" s="65"/>
      <c r="H66" s="65"/>
      <c r="I66" s="65"/>
      <c r="J66" s="64">
        <v>3</v>
      </c>
    </row>
    <row r="67" spans="1:10" x14ac:dyDescent="0.25">
      <c r="A67" s="65" t="s">
        <v>554</v>
      </c>
      <c r="B67" s="80"/>
      <c r="C67" s="64" t="s">
        <v>124</v>
      </c>
      <c r="D67" s="68" t="s">
        <v>555</v>
      </c>
      <c r="E67" s="68"/>
      <c r="F67" s="65"/>
      <c r="G67" s="65"/>
      <c r="H67" s="65"/>
      <c r="I67" s="65"/>
      <c r="J67" s="64">
        <v>2</v>
      </c>
    </row>
    <row r="68" spans="1:10" x14ac:dyDescent="0.25">
      <c r="A68" s="65" t="s">
        <v>572</v>
      </c>
      <c r="B68" s="65"/>
      <c r="C68" s="64" t="s">
        <v>124</v>
      </c>
      <c r="D68" s="68" t="s">
        <v>588</v>
      </c>
      <c r="E68" s="68"/>
      <c r="F68" s="65"/>
      <c r="G68" s="65"/>
      <c r="H68" s="65"/>
      <c r="I68" s="65"/>
      <c r="J68" s="64">
        <v>2</v>
      </c>
    </row>
    <row r="69" spans="1:10" x14ac:dyDescent="0.25">
      <c r="D69" s="65"/>
      <c r="E69" s="65"/>
      <c r="F69" s="65"/>
      <c r="G69" s="65"/>
      <c r="H69" s="65"/>
      <c r="I69" s="65"/>
      <c r="J69" s="82">
        <f>SUM(J57:J68)</f>
        <v>16</v>
      </c>
    </row>
    <row r="70" spans="1:10" x14ac:dyDescent="0.25">
      <c r="A70" s="64"/>
      <c r="B70" s="65"/>
      <c r="C70" s="65"/>
      <c r="D70" s="65"/>
      <c r="E70" s="65"/>
      <c r="F70" s="65"/>
      <c r="G70" s="65"/>
      <c r="H70" s="64" t="s">
        <v>546</v>
      </c>
      <c r="I70" s="64">
        <v>5</v>
      </c>
      <c r="J70" s="103"/>
    </row>
    <row r="71" spans="1:10" x14ac:dyDescent="0.25">
      <c r="A71" s="64"/>
      <c r="B71" s="65"/>
      <c r="C71" s="65"/>
      <c r="D71" s="65"/>
      <c r="E71" s="65"/>
      <c r="F71" s="65"/>
      <c r="G71" s="65"/>
      <c r="H71" s="64" t="s">
        <v>547</v>
      </c>
      <c r="I71" s="64">
        <v>4</v>
      </c>
      <c r="J71" s="103"/>
    </row>
    <row r="72" spans="1:10" ht="15.75" x14ac:dyDescent="0.25">
      <c r="A72" s="74" t="s">
        <v>164</v>
      </c>
      <c r="I72" s="212" t="s">
        <v>548</v>
      </c>
      <c r="J72" s="64">
        <v>23</v>
      </c>
    </row>
    <row r="73" spans="1:10" x14ac:dyDescent="0.25">
      <c r="A73" s="53"/>
      <c r="J73" s="53"/>
    </row>
    <row r="74" spans="1:10" ht="15.75" x14ac:dyDescent="0.25">
      <c r="A74" s="74" t="s">
        <v>165</v>
      </c>
      <c r="J74" s="53"/>
    </row>
    <row r="75" spans="1:10" ht="15.75" x14ac:dyDescent="0.25">
      <c r="A75" s="74"/>
      <c r="J75" s="53"/>
    </row>
    <row r="76" spans="1:10" x14ac:dyDescent="0.25">
      <c r="A76" s="65" t="s">
        <v>385</v>
      </c>
      <c r="B76" s="64" t="s">
        <v>369</v>
      </c>
      <c r="C76" s="239" t="s">
        <v>355</v>
      </c>
      <c r="D76" s="68" t="s">
        <v>303</v>
      </c>
      <c r="E76" s="73"/>
      <c r="F76" s="80"/>
      <c r="G76" s="80"/>
      <c r="H76" s="80"/>
      <c r="I76" s="80"/>
      <c r="J76" s="64">
        <v>2</v>
      </c>
    </row>
    <row r="77" spans="1:10" x14ac:dyDescent="0.25">
      <c r="A77" s="65" t="s">
        <v>478</v>
      </c>
      <c r="B77" s="64" t="s">
        <v>474</v>
      </c>
      <c r="C77" s="259" t="s">
        <v>475</v>
      </c>
      <c r="D77" s="68" t="s">
        <v>479</v>
      </c>
      <c r="E77" s="73"/>
      <c r="F77" s="80"/>
      <c r="G77" s="80"/>
      <c r="H77" s="80"/>
      <c r="I77" s="80"/>
      <c r="J77" s="64">
        <v>2</v>
      </c>
    </row>
    <row r="78" spans="1:10" x14ac:dyDescent="0.25">
      <c r="A78" s="65"/>
      <c r="B78" s="64"/>
      <c r="C78" s="259"/>
      <c r="D78" s="68"/>
      <c r="E78" s="73"/>
      <c r="F78" s="80"/>
      <c r="G78" s="80"/>
      <c r="H78" s="80"/>
      <c r="I78" s="80"/>
      <c r="J78" s="64"/>
    </row>
    <row r="79" spans="1:10" x14ac:dyDescent="0.25">
      <c r="A79" s="72"/>
      <c r="B79" s="84"/>
      <c r="C79" s="80"/>
      <c r="D79" s="80"/>
      <c r="E79" s="80"/>
      <c r="F79" s="80"/>
      <c r="G79" s="80"/>
      <c r="H79" s="80"/>
      <c r="I79" s="80"/>
      <c r="J79" s="82">
        <f>SUM(J76:J77)</f>
        <v>4</v>
      </c>
    </row>
    <row r="80" spans="1:10" ht="15.75" x14ac:dyDescent="0.25">
      <c r="A80" s="74" t="s">
        <v>166</v>
      </c>
      <c r="J80" s="53"/>
    </row>
    <row r="81" spans="1:10" x14ac:dyDescent="0.25">
      <c r="J81" s="53"/>
    </row>
    <row r="82" spans="1:10" x14ac:dyDescent="0.25">
      <c r="A82" s="72" t="s">
        <v>230</v>
      </c>
      <c r="B82" s="183" t="s">
        <v>229</v>
      </c>
      <c r="C82" s="223" t="s">
        <v>322</v>
      </c>
      <c r="D82" s="84" t="s">
        <v>538</v>
      </c>
      <c r="E82" s="73"/>
      <c r="F82" s="80"/>
      <c r="G82" s="80"/>
      <c r="J82" s="53"/>
    </row>
    <row r="83" spans="1:10" x14ac:dyDescent="0.25">
      <c r="A83" s="272" t="s">
        <v>230</v>
      </c>
      <c r="B83" s="65" t="s">
        <v>530</v>
      </c>
      <c r="C83" s="275" t="s">
        <v>541</v>
      </c>
      <c r="D83" s="84" t="s">
        <v>539</v>
      </c>
      <c r="E83" s="73"/>
      <c r="F83" s="80"/>
      <c r="G83" s="80"/>
      <c r="J83" s="53"/>
    </row>
    <row r="84" spans="1:10" x14ac:dyDescent="0.25">
      <c r="A84" s="175" t="s">
        <v>231</v>
      </c>
      <c r="B84" s="183" t="s">
        <v>298</v>
      </c>
      <c r="C84" s="220" t="s">
        <v>321</v>
      </c>
      <c r="D84" s="68" t="s">
        <v>469</v>
      </c>
      <c r="E84" s="73"/>
      <c r="F84" s="80"/>
      <c r="G84" s="80"/>
      <c r="J84" s="53">
        <v>4</v>
      </c>
    </row>
    <row r="85" spans="1:10" x14ac:dyDescent="0.25">
      <c r="A85" s="272" t="s">
        <v>231</v>
      </c>
      <c r="B85" s="272" t="s">
        <v>124</v>
      </c>
      <c r="C85" s="275" t="s">
        <v>467</v>
      </c>
      <c r="D85" s="68" t="s">
        <v>540</v>
      </c>
      <c r="E85" s="73"/>
      <c r="F85" s="80"/>
      <c r="G85" s="80"/>
      <c r="J85" s="53">
        <v>5</v>
      </c>
    </row>
    <row r="86" spans="1:10" x14ac:dyDescent="0.25">
      <c r="A86" s="258" t="s">
        <v>232</v>
      </c>
      <c r="B86" s="258" t="s">
        <v>124</v>
      </c>
      <c r="C86" s="258" t="s">
        <v>472</v>
      </c>
      <c r="D86" s="68" t="s">
        <v>464</v>
      </c>
      <c r="E86" s="73"/>
      <c r="F86" s="80"/>
      <c r="G86" s="80"/>
      <c r="J86" s="53">
        <v>5</v>
      </c>
    </row>
    <row r="87" spans="1:10" x14ac:dyDescent="0.25">
      <c r="A87" s="175" t="s">
        <v>232</v>
      </c>
      <c r="B87" s="53" t="s">
        <v>140</v>
      </c>
      <c r="C87" s="231" t="s">
        <v>463</v>
      </c>
      <c r="D87" s="68" t="s">
        <v>464</v>
      </c>
      <c r="E87" s="73"/>
      <c r="F87" s="80"/>
      <c r="G87" s="80"/>
      <c r="J87" s="53">
        <v>5</v>
      </c>
    </row>
    <row r="88" spans="1:10" x14ac:dyDescent="0.25">
      <c r="A88" s="175" t="s">
        <v>232</v>
      </c>
      <c r="B88" s="53" t="s">
        <v>140</v>
      </c>
      <c r="C88" s="257" t="s">
        <v>463</v>
      </c>
      <c r="D88" s="68" t="s">
        <v>465</v>
      </c>
      <c r="E88" s="73"/>
      <c r="F88" s="80"/>
      <c r="G88" s="80"/>
      <c r="J88" s="53">
        <v>6</v>
      </c>
    </row>
    <row r="89" spans="1:10" x14ac:dyDescent="0.25">
      <c r="A89" s="175" t="s">
        <v>233</v>
      </c>
      <c r="B89" s="53" t="s">
        <v>387</v>
      </c>
      <c r="C89" s="176" t="s">
        <v>467</v>
      </c>
      <c r="D89" s="68" t="s">
        <v>468</v>
      </c>
      <c r="J89" s="53">
        <v>4</v>
      </c>
    </row>
    <row r="90" spans="1:10" x14ac:dyDescent="0.25">
      <c r="A90" s="175"/>
      <c r="J90" s="63">
        <f>SUM(J82:J89)</f>
        <v>29</v>
      </c>
    </row>
    <row r="91" spans="1:10" ht="15.75" x14ac:dyDescent="0.25">
      <c r="A91" s="74" t="s">
        <v>167</v>
      </c>
      <c r="J91" s="53"/>
    </row>
    <row r="92" spans="1:10" ht="15.75" x14ac:dyDescent="0.25">
      <c r="A92" s="74"/>
      <c r="J92" s="53"/>
    </row>
    <row r="93" spans="1:10" x14ac:dyDescent="0.25">
      <c r="A93" s="172" t="s">
        <v>225</v>
      </c>
      <c r="J93" s="53"/>
    </row>
    <row r="94" spans="1:10" x14ac:dyDescent="0.25">
      <c r="A94" s="73"/>
      <c r="B94" s="64"/>
      <c r="C94" s="64"/>
      <c r="D94" s="65"/>
      <c r="J94" s="64"/>
    </row>
    <row r="95" spans="1:10" ht="15.75" x14ac:dyDescent="0.25">
      <c r="A95" s="74"/>
      <c r="J95" s="82">
        <f>SUM(J94:J94)</f>
        <v>0</v>
      </c>
    </row>
    <row r="96" spans="1:10" x14ac:dyDescent="0.25">
      <c r="A96" s="76" t="s">
        <v>168</v>
      </c>
      <c r="J96" s="53"/>
    </row>
    <row r="97" spans="1:10" x14ac:dyDescent="0.25">
      <c r="A97" s="76"/>
      <c r="J97" s="53"/>
    </row>
    <row r="98" spans="1:10" x14ac:dyDescent="0.25">
      <c r="A98" s="76" t="s">
        <v>169</v>
      </c>
      <c r="J98" s="53"/>
    </row>
    <row r="99" spans="1:10" x14ac:dyDescent="0.25">
      <c r="A99" s="76"/>
      <c r="B99" s="76" t="s">
        <v>170</v>
      </c>
      <c r="J99" s="53"/>
    </row>
    <row r="100" spans="1:10" x14ac:dyDescent="0.25">
      <c r="A100" s="33"/>
      <c r="B100" s="33"/>
      <c r="C100" s="33"/>
      <c r="E100" s="33"/>
      <c r="F100" s="33"/>
      <c r="G100" s="33"/>
      <c r="J100" s="53"/>
    </row>
    <row r="101" spans="1:10" x14ac:dyDescent="0.25">
      <c r="B101" s="77" t="s">
        <v>171</v>
      </c>
      <c r="C101" s="33"/>
      <c r="E101" s="33"/>
      <c r="F101" s="33"/>
      <c r="G101" s="33"/>
      <c r="J101" s="53"/>
    </row>
    <row r="102" spans="1:10" x14ac:dyDescent="0.25">
      <c r="A102" s="182"/>
      <c r="B102" s="181"/>
      <c r="C102" s="184"/>
      <c r="D102" s="68"/>
      <c r="E102" s="33"/>
      <c r="F102" s="33"/>
      <c r="G102" s="33"/>
      <c r="J102" s="53"/>
    </row>
    <row r="103" spans="1:10" x14ac:dyDescent="0.25">
      <c r="A103" s="65" t="s">
        <v>347</v>
      </c>
      <c r="B103" s="230" t="s">
        <v>124</v>
      </c>
      <c r="C103" s="187" t="s">
        <v>346</v>
      </c>
      <c r="D103" s="68" t="s">
        <v>160</v>
      </c>
      <c r="E103" s="73"/>
      <c r="F103" s="73"/>
      <c r="G103" s="73"/>
      <c r="H103" s="80"/>
      <c r="I103" s="80"/>
      <c r="J103" s="64">
        <v>1</v>
      </c>
    </row>
    <row r="104" spans="1:10" x14ac:dyDescent="0.25">
      <c r="A104" s="204" t="s">
        <v>411</v>
      </c>
      <c r="B104" s="243" t="s">
        <v>124</v>
      </c>
      <c r="C104" s="203" t="s">
        <v>412</v>
      </c>
      <c r="D104" s="68" t="s">
        <v>413</v>
      </c>
      <c r="E104" s="73"/>
      <c r="F104" s="73"/>
      <c r="G104" s="73"/>
      <c r="H104" s="80"/>
      <c r="I104" s="80"/>
      <c r="J104" s="64">
        <v>1</v>
      </c>
    </row>
    <row r="105" spans="1:10" x14ac:dyDescent="0.25">
      <c r="A105" s="65" t="s">
        <v>440</v>
      </c>
      <c r="B105" s="251" t="s">
        <v>140</v>
      </c>
      <c r="C105" s="251" t="s">
        <v>447</v>
      </c>
      <c r="D105" s="68" t="s">
        <v>239</v>
      </c>
      <c r="E105" s="73"/>
      <c r="F105" s="73"/>
      <c r="G105" s="73"/>
      <c r="H105" s="80"/>
      <c r="I105" s="80"/>
      <c r="J105" s="64">
        <v>1</v>
      </c>
    </row>
    <row r="106" spans="1:10" x14ac:dyDescent="0.25">
      <c r="A106" s="65" t="s">
        <v>489</v>
      </c>
      <c r="B106" s="261" t="s">
        <v>124</v>
      </c>
      <c r="C106" s="261" t="s">
        <v>488</v>
      </c>
      <c r="D106" s="68" t="s">
        <v>160</v>
      </c>
      <c r="E106" s="73"/>
      <c r="F106" s="73"/>
      <c r="G106" s="73"/>
      <c r="H106" s="80"/>
      <c r="I106" s="80"/>
      <c r="J106" s="64">
        <v>1</v>
      </c>
    </row>
    <row r="107" spans="1:10" x14ac:dyDescent="0.25">
      <c r="A107" s="65" t="s">
        <v>499</v>
      </c>
      <c r="B107" s="265" t="s">
        <v>124</v>
      </c>
      <c r="C107" s="265" t="s">
        <v>504</v>
      </c>
      <c r="D107" s="68" t="s">
        <v>155</v>
      </c>
      <c r="E107" s="73"/>
      <c r="F107" s="73"/>
      <c r="G107" s="73"/>
      <c r="H107" s="80"/>
      <c r="I107" s="80"/>
      <c r="J107" s="64">
        <v>1</v>
      </c>
    </row>
    <row r="108" spans="1:10" x14ac:dyDescent="0.25">
      <c r="A108" s="65" t="s">
        <v>499</v>
      </c>
      <c r="B108" s="265" t="s">
        <v>124</v>
      </c>
      <c r="C108" s="265" t="s">
        <v>505</v>
      </c>
      <c r="D108" s="68" t="s">
        <v>160</v>
      </c>
      <c r="E108" s="73"/>
      <c r="F108" s="73"/>
      <c r="G108" s="73"/>
      <c r="H108" s="80"/>
      <c r="I108" s="80"/>
      <c r="J108" s="64">
        <v>1</v>
      </c>
    </row>
    <row r="109" spans="1:10" x14ac:dyDescent="0.25">
      <c r="A109" s="65" t="s">
        <v>551</v>
      </c>
      <c r="B109" s="282" t="s">
        <v>124</v>
      </c>
      <c r="C109" s="282" t="s">
        <v>558</v>
      </c>
      <c r="D109" s="68" t="s">
        <v>160</v>
      </c>
      <c r="E109" s="73"/>
      <c r="F109" s="73"/>
      <c r="G109" s="73"/>
      <c r="H109" s="80"/>
      <c r="I109" s="80"/>
      <c r="J109" s="64">
        <v>1</v>
      </c>
    </row>
    <row r="110" spans="1:10" x14ac:dyDescent="0.25">
      <c r="A110" s="65" t="s">
        <v>551</v>
      </c>
      <c r="B110" s="282" t="s">
        <v>124</v>
      </c>
      <c r="C110" s="282" t="s">
        <v>559</v>
      </c>
      <c r="D110" s="68" t="s">
        <v>189</v>
      </c>
      <c r="E110" s="73"/>
      <c r="F110" s="73"/>
      <c r="G110" s="73"/>
      <c r="H110" s="80"/>
      <c r="I110" s="80"/>
      <c r="J110" s="64">
        <v>1</v>
      </c>
    </row>
    <row r="111" spans="1:10" x14ac:dyDescent="0.25">
      <c r="A111" s="65" t="s">
        <v>572</v>
      </c>
      <c r="B111" s="289" t="s">
        <v>124</v>
      </c>
      <c r="C111" s="289" t="s">
        <v>590</v>
      </c>
      <c r="D111" s="68" t="s">
        <v>248</v>
      </c>
      <c r="E111" s="73"/>
      <c r="F111" s="73"/>
      <c r="G111" s="73"/>
      <c r="H111" s="80"/>
      <c r="I111" s="80"/>
      <c r="J111" s="64">
        <v>1</v>
      </c>
    </row>
    <row r="112" spans="1:10" x14ac:dyDescent="0.25">
      <c r="E112" s="80"/>
      <c r="F112" s="80"/>
      <c r="G112" s="80"/>
      <c r="H112" s="80"/>
      <c r="I112" s="80"/>
      <c r="J112" s="82">
        <f>SUM(J100:J111)</f>
        <v>9</v>
      </c>
    </row>
    <row r="113" spans="1:10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103"/>
    </row>
    <row r="114" spans="1:10" x14ac:dyDescent="0.25">
      <c r="A114" s="76" t="s">
        <v>243</v>
      </c>
    </row>
    <row r="115" spans="1:10" x14ac:dyDescent="0.25">
      <c r="A115" s="76"/>
      <c r="I115" s="64" t="s">
        <v>177</v>
      </c>
      <c r="J115" s="64">
        <f>J18+J21+J27+J30+J54+J69+J79+J90+J95+J112</f>
        <v>103</v>
      </c>
    </row>
    <row r="116" spans="1:10" x14ac:dyDescent="0.25">
      <c r="B116" s="296" t="s">
        <v>173</v>
      </c>
      <c r="C116" s="296"/>
      <c r="E116" s="297" t="s">
        <v>174</v>
      </c>
      <c r="F116" s="297"/>
    </row>
    <row r="117" spans="1:10" x14ac:dyDescent="0.25">
      <c r="B117" s="53"/>
      <c r="C117" s="33"/>
      <c r="E117" s="53"/>
      <c r="F117" s="33"/>
    </row>
    <row r="118" spans="1:10" x14ac:dyDescent="0.25">
      <c r="B118" s="53"/>
      <c r="C118" s="33"/>
      <c r="E118" s="78"/>
      <c r="F118" s="33"/>
    </row>
    <row r="119" spans="1:10" x14ac:dyDescent="0.25">
      <c r="A119" s="76" t="s">
        <v>176</v>
      </c>
      <c r="B119" s="53"/>
      <c r="C119" s="33"/>
      <c r="E119" s="79"/>
    </row>
    <row r="121" spans="1:10" x14ac:dyDescent="0.25">
      <c r="B121" s="292"/>
      <c r="C121" s="292"/>
      <c r="D121" s="64"/>
      <c r="E121" s="65"/>
      <c r="F121" s="53"/>
    </row>
    <row r="122" spans="1:10" x14ac:dyDescent="0.25">
      <c r="B122" s="292"/>
      <c r="C122" s="292"/>
      <c r="D122" s="64"/>
      <c r="E122" s="65"/>
      <c r="F122" s="53"/>
    </row>
    <row r="123" spans="1:10" x14ac:dyDescent="0.25">
      <c r="B123" s="292"/>
      <c r="C123" s="292"/>
      <c r="D123" s="64"/>
      <c r="E123" s="65"/>
    </row>
    <row r="124" spans="1:10" x14ac:dyDescent="0.25">
      <c r="B124" s="292"/>
      <c r="C124" s="292"/>
      <c r="D124" s="64"/>
      <c r="E124" s="65"/>
    </row>
    <row r="125" spans="1:10" x14ac:dyDescent="0.25">
      <c r="B125" s="292"/>
      <c r="C125" s="292"/>
      <c r="D125" s="64"/>
    </row>
    <row r="126" spans="1:10" x14ac:dyDescent="0.25">
      <c r="B126" s="292"/>
      <c r="C126" s="292"/>
      <c r="D126" s="64"/>
    </row>
  </sheetData>
  <mergeCells count="10">
    <mergeCell ref="A2:I2"/>
    <mergeCell ref="B116:C116"/>
    <mergeCell ref="E116:F116"/>
    <mergeCell ref="A29:B29"/>
    <mergeCell ref="B121:C121"/>
    <mergeCell ref="B123:C123"/>
    <mergeCell ref="B124:C124"/>
    <mergeCell ref="B125:C125"/>
    <mergeCell ref="B126:C126"/>
    <mergeCell ref="B122:C12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workbookViewId="0">
      <selection activeCell="I12" sqref="I1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93" t="s">
        <v>261</v>
      </c>
      <c r="C2" s="294"/>
      <c r="D2" s="294"/>
      <c r="E2" s="294"/>
      <c r="F2" s="294"/>
      <c r="G2" s="294"/>
      <c r="H2" s="294"/>
      <c r="I2" s="294"/>
      <c r="J2" s="294"/>
      <c r="K2" s="294"/>
    </row>
    <row r="3" spans="2:11" x14ac:dyDescent="0.25">
      <c r="C3" s="278"/>
    </row>
    <row r="4" spans="2:11" x14ac:dyDescent="0.25">
      <c r="C4" s="87" t="s">
        <v>543</v>
      </c>
      <c r="D4" s="87" t="s">
        <v>544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560</v>
      </c>
      <c r="C7" s="73"/>
      <c r="D7" s="80"/>
      <c r="E7" s="80"/>
      <c r="F7" s="80"/>
      <c r="G7" s="80"/>
      <c r="H7" s="80"/>
      <c r="I7" s="80"/>
    </row>
    <row r="8" spans="2:11" x14ac:dyDescent="0.25">
      <c r="C8" s="279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80">
        <v>2</v>
      </c>
      <c r="D10" s="95">
        <v>1</v>
      </c>
      <c r="E10" s="169">
        <v>6</v>
      </c>
      <c r="F10" s="94">
        <v>1</v>
      </c>
      <c r="G10" s="91"/>
      <c r="H10" s="91"/>
      <c r="I10" s="91"/>
      <c r="J10" s="92">
        <v>4</v>
      </c>
      <c r="K10" s="90">
        <f>C10+D10+E10+F10+G10+H10+I10+J10</f>
        <v>14</v>
      </c>
    </row>
    <row r="11" spans="2:11" x14ac:dyDescent="0.25">
      <c r="B11" s="73" t="s">
        <v>189</v>
      </c>
      <c r="C11" s="280">
        <v>2</v>
      </c>
      <c r="D11" s="95">
        <v>1</v>
      </c>
      <c r="E11" s="169">
        <v>2</v>
      </c>
      <c r="F11" s="94">
        <v>2</v>
      </c>
      <c r="G11" s="91"/>
      <c r="H11" s="91"/>
      <c r="I11" s="91"/>
      <c r="J11" s="92">
        <v>2</v>
      </c>
      <c r="K11" s="90">
        <f>C11+D11+E11+F11+G11+H11+I11+J11</f>
        <v>9</v>
      </c>
    </row>
    <row r="12" spans="2:11" x14ac:dyDescent="0.25">
      <c r="B12" s="73" t="s">
        <v>158</v>
      </c>
      <c r="C12" s="73"/>
      <c r="D12" s="95">
        <v>1</v>
      </c>
      <c r="E12" s="169">
        <v>2</v>
      </c>
      <c r="F12" s="94">
        <v>3</v>
      </c>
      <c r="G12" s="170">
        <v>1</v>
      </c>
      <c r="H12" s="93">
        <v>1</v>
      </c>
      <c r="I12" s="185"/>
      <c r="J12" s="92">
        <v>1</v>
      </c>
      <c r="K12" s="90">
        <f>C12+D12+E12+F12+G12+H12+I12+J12</f>
        <v>9</v>
      </c>
    </row>
    <row r="13" spans="2:11" x14ac:dyDescent="0.25">
      <c r="B13" s="73" t="s">
        <v>248</v>
      </c>
      <c r="C13" s="280">
        <v>1</v>
      </c>
      <c r="D13" s="95">
        <v>1</v>
      </c>
      <c r="E13" s="169">
        <v>1</v>
      </c>
      <c r="F13" s="94">
        <v>2</v>
      </c>
      <c r="G13" s="170">
        <v>1</v>
      </c>
      <c r="H13" s="91"/>
      <c r="I13" s="91"/>
      <c r="J13" s="92">
        <v>1</v>
      </c>
      <c r="K13" s="90">
        <f>C13+D13+E13+F13+G13+H13+I13+J13</f>
        <v>7</v>
      </c>
    </row>
    <row r="14" spans="2:11" x14ac:dyDescent="0.25">
      <c r="B14" s="73" t="s">
        <v>149</v>
      </c>
      <c r="C14" s="280">
        <v>3</v>
      </c>
      <c r="D14" s="91"/>
      <c r="E14" s="91"/>
      <c r="F14" s="94">
        <v>2</v>
      </c>
      <c r="G14" s="91"/>
      <c r="H14" s="93">
        <v>1</v>
      </c>
      <c r="I14" s="91"/>
      <c r="J14" s="91"/>
      <c r="K14" s="90">
        <f>C14+D14+E14+F14+G14+H14+I14+J14</f>
        <v>6</v>
      </c>
    </row>
    <row r="15" spans="2:11" x14ac:dyDescent="0.25">
      <c r="B15" s="73" t="s">
        <v>157</v>
      </c>
      <c r="C15" s="280">
        <v>1</v>
      </c>
      <c r="D15" s="95">
        <v>1</v>
      </c>
      <c r="E15" s="169">
        <v>2</v>
      </c>
      <c r="F15" s="94">
        <v>1</v>
      </c>
      <c r="G15" s="91"/>
      <c r="H15" s="91"/>
      <c r="I15" s="91"/>
      <c r="J15" s="91"/>
      <c r="K15" s="90">
        <f>C15+D15+E15+F15+G15+H15+I15+J15</f>
        <v>5</v>
      </c>
    </row>
    <row r="16" spans="2:11" x14ac:dyDescent="0.25">
      <c r="B16" s="65" t="s">
        <v>154</v>
      </c>
      <c r="C16" s="280">
        <v>1</v>
      </c>
      <c r="D16" s="91"/>
      <c r="E16" s="169">
        <v>4</v>
      </c>
      <c r="F16" s="91"/>
      <c r="G16" s="91"/>
      <c r="H16" s="91"/>
      <c r="I16" s="91"/>
      <c r="J16" s="91"/>
      <c r="K16" s="90">
        <f>C16+D16+E16+F16+G16+H16+I16+J16</f>
        <v>5</v>
      </c>
    </row>
    <row r="17" spans="2:11" x14ac:dyDescent="0.25">
      <c r="B17" s="73" t="s">
        <v>151</v>
      </c>
      <c r="C17" s="73"/>
      <c r="D17" s="95">
        <v>1</v>
      </c>
      <c r="E17" s="169">
        <v>2</v>
      </c>
      <c r="F17" s="94">
        <v>1</v>
      </c>
      <c r="G17" s="170">
        <v>1</v>
      </c>
      <c r="H17" s="91"/>
      <c r="I17" s="91"/>
      <c r="J17" s="91"/>
      <c r="K17" s="90">
        <f>C17+D17+E17+F17+G17+H17+I17+J17</f>
        <v>5</v>
      </c>
    </row>
    <row r="18" spans="2:11" x14ac:dyDescent="0.25">
      <c r="B18" s="73" t="s">
        <v>244</v>
      </c>
      <c r="C18" s="280">
        <v>2</v>
      </c>
      <c r="D18" s="91"/>
      <c r="E18" s="169">
        <v>1</v>
      </c>
      <c r="F18" s="91"/>
      <c r="G18" s="91"/>
      <c r="H18" s="93">
        <v>1</v>
      </c>
      <c r="I18" s="91"/>
      <c r="J18" s="91"/>
      <c r="K18" s="90">
        <f>C18+D18+E18+F18+G18+H18+I18+J18</f>
        <v>4</v>
      </c>
    </row>
    <row r="19" spans="2:11" x14ac:dyDescent="0.25">
      <c r="B19" s="73" t="s">
        <v>163</v>
      </c>
      <c r="C19" s="280">
        <v>1</v>
      </c>
      <c r="D19" s="91"/>
      <c r="E19" s="169">
        <v>3</v>
      </c>
      <c r="F19" s="91"/>
      <c r="G19" s="91"/>
      <c r="H19" s="91"/>
      <c r="I19" s="91"/>
      <c r="J19" s="91"/>
      <c r="K19" s="90">
        <f>C19+D19+E19+F19+G19+H19+I19+J19</f>
        <v>4</v>
      </c>
    </row>
    <row r="20" spans="2:11" x14ac:dyDescent="0.25">
      <c r="B20" s="73" t="s">
        <v>239</v>
      </c>
      <c r="C20" s="73"/>
      <c r="D20" s="95">
        <v>1</v>
      </c>
      <c r="E20" s="169">
        <v>2</v>
      </c>
      <c r="F20" s="94">
        <v>1</v>
      </c>
      <c r="G20" s="91"/>
      <c r="H20" s="91"/>
      <c r="I20" s="185"/>
      <c r="J20" s="91"/>
      <c r="K20" s="90">
        <f>C20+D20+E20+F20+G20+H20+I20+J20</f>
        <v>4</v>
      </c>
    </row>
    <row r="21" spans="2:11" x14ac:dyDescent="0.25">
      <c r="B21" s="73" t="s">
        <v>191</v>
      </c>
      <c r="C21" s="280">
        <v>1</v>
      </c>
      <c r="D21" s="91"/>
      <c r="E21" s="169">
        <v>1</v>
      </c>
      <c r="F21" s="94">
        <v>1</v>
      </c>
      <c r="G21" s="91"/>
      <c r="H21" s="91"/>
      <c r="I21" s="91"/>
      <c r="J21" s="91"/>
      <c r="K21" s="90">
        <f>C21+D21+E21+F21+G21+H21+I21+J21</f>
        <v>3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1</v>
      </c>
      <c r="G22" s="91"/>
      <c r="H22" s="91"/>
      <c r="I22" s="91"/>
      <c r="J22" s="91"/>
      <c r="K22" s="90">
        <f>C22+D22+E22+F22+G22+H22+I22+J22</f>
        <v>3</v>
      </c>
    </row>
    <row r="23" spans="2:11" x14ac:dyDescent="0.25">
      <c r="B23" s="73" t="s">
        <v>155</v>
      </c>
      <c r="C23" s="73"/>
      <c r="D23" s="95">
        <v>1</v>
      </c>
      <c r="E23" s="91"/>
      <c r="F23" s="94">
        <v>1</v>
      </c>
      <c r="G23" s="91"/>
      <c r="H23" s="91"/>
      <c r="I23" s="91"/>
      <c r="J23" s="92">
        <v>1</v>
      </c>
      <c r="K23" s="90">
        <f>C23+D23+E23+F23+G23+H23+I23+J23</f>
        <v>3</v>
      </c>
    </row>
    <row r="24" spans="2:11" x14ac:dyDescent="0.25">
      <c r="B24" s="73" t="s">
        <v>161</v>
      </c>
      <c r="C24" s="280">
        <v>1</v>
      </c>
      <c r="D24" s="91"/>
      <c r="E24" s="169">
        <v>1</v>
      </c>
      <c r="F24" s="91"/>
      <c r="G24" s="91"/>
      <c r="H24" s="91"/>
      <c r="I24" s="91"/>
      <c r="J24" s="91"/>
      <c r="K24" s="90">
        <f>C24+D24+E24+F24+G24+H24+I24+J24</f>
        <v>2</v>
      </c>
    </row>
    <row r="25" spans="2:11" x14ac:dyDescent="0.25">
      <c r="B25" s="65" t="s">
        <v>194</v>
      </c>
      <c r="C25" s="65"/>
      <c r="D25" s="95">
        <v>1</v>
      </c>
      <c r="E25" s="169">
        <v>1</v>
      </c>
      <c r="F25" s="91"/>
      <c r="G25" s="91"/>
      <c r="H25" s="91"/>
      <c r="I25" s="91"/>
      <c r="J25" s="91"/>
      <c r="K25" s="90">
        <f>C25+D25+E25+F25+G25+H25+I25+J25</f>
        <v>2</v>
      </c>
    </row>
    <row r="26" spans="2:11" x14ac:dyDescent="0.25">
      <c r="B26" s="73" t="s">
        <v>186</v>
      </c>
      <c r="C26" s="73"/>
      <c r="D26" s="95">
        <v>1</v>
      </c>
      <c r="E26" s="169">
        <v>1</v>
      </c>
      <c r="F26" s="91"/>
      <c r="G26" s="91"/>
      <c r="H26" s="91"/>
      <c r="I26" s="91"/>
      <c r="J26" s="91"/>
      <c r="K26" s="90">
        <f>C26+D26+E26+F26+G26+H26+I26+J26</f>
        <v>2</v>
      </c>
    </row>
    <row r="27" spans="2:11" x14ac:dyDescent="0.25">
      <c r="B27" s="73" t="s">
        <v>175</v>
      </c>
      <c r="C27" s="73"/>
      <c r="D27" s="95">
        <v>1</v>
      </c>
      <c r="E27" s="91"/>
      <c r="F27" s="94">
        <v>1</v>
      </c>
      <c r="G27" s="91"/>
      <c r="H27" s="91"/>
      <c r="I27" s="91"/>
      <c r="J27" s="91"/>
      <c r="K27" s="90">
        <f>C27+D27+E27+F27+G27+H27+I27+J27</f>
        <v>2</v>
      </c>
    </row>
    <row r="28" spans="2:11" x14ac:dyDescent="0.25">
      <c r="B28" s="65" t="s">
        <v>193</v>
      </c>
      <c r="C28" s="65"/>
      <c r="D28" s="95">
        <v>1</v>
      </c>
      <c r="E28" s="91"/>
      <c r="F28" s="94">
        <v>1</v>
      </c>
      <c r="G28" s="91"/>
      <c r="H28" s="91"/>
      <c r="I28" s="91"/>
      <c r="J28" s="91"/>
      <c r="K28" s="90">
        <f>C28+D28+E28+F28+G28+H28+I28+J28</f>
        <v>2</v>
      </c>
    </row>
    <row r="29" spans="2:11" x14ac:dyDescent="0.25">
      <c r="B29" s="73" t="s">
        <v>172</v>
      </c>
      <c r="C29" s="73"/>
      <c r="D29" s="95">
        <v>1</v>
      </c>
      <c r="E29" s="91"/>
      <c r="F29" s="94">
        <v>1</v>
      </c>
      <c r="G29" s="91"/>
      <c r="H29" s="91"/>
      <c r="I29" s="91"/>
      <c r="J29" s="91"/>
      <c r="K29" s="90">
        <f>C29+D29+E29+F29+G29+H29+I29+J29</f>
        <v>2</v>
      </c>
    </row>
    <row r="30" spans="2:11" x14ac:dyDescent="0.25">
      <c r="B30" s="73" t="s">
        <v>188</v>
      </c>
      <c r="C30" s="73"/>
      <c r="D30" s="91"/>
      <c r="E30" s="91"/>
      <c r="F30" s="94">
        <v>1</v>
      </c>
      <c r="G30" s="91"/>
      <c r="H30" s="93">
        <v>1</v>
      </c>
      <c r="I30" s="91"/>
      <c r="J30" s="91"/>
      <c r="K30" s="90">
        <f>C30+D30+E30+F30+G30+H30+I30+J30</f>
        <v>2</v>
      </c>
    </row>
    <row r="31" spans="2:11" x14ac:dyDescent="0.25">
      <c r="B31" s="73" t="s">
        <v>162</v>
      </c>
      <c r="C31" s="73"/>
      <c r="D31" s="91"/>
      <c r="E31" s="91"/>
      <c r="F31" s="94">
        <v>2</v>
      </c>
      <c r="G31" s="91"/>
      <c r="H31" s="91"/>
      <c r="I31" s="91"/>
      <c r="J31" s="91"/>
      <c r="K31" s="90">
        <f>C31+D31+E31+F31+G31+H31+I31+J31</f>
        <v>2</v>
      </c>
    </row>
    <row r="32" spans="2:11" x14ac:dyDescent="0.25">
      <c r="B32" s="73" t="s">
        <v>156</v>
      </c>
      <c r="C32" s="280">
        <v>1</v>
      </c>
      <c r="D32" s="91"/>
      <c r="E32" s="91"/>
      <c r="F32" s="91"/>
      <c r="G32" s="91"/>
      <c r="H32" s="91"/>
      <c r="I32" s="91"/>
      <c r="J32" s="91"/>
      <c r="K32" s="90">
        <f>C32+D32+E32+F32+G32+H32+I32+J32</f>
        <v>1</v>
      </c>
    </row>
    <row r="33" spans="1:11" x14ac:dyDescent="0.25">
      <c r="B33" s="73" t="s">
        <v>192</v>
      </c>
      <c r="C33" s="73"/>
      <c r="D33" s="95">
        <v>1</v>
      </c>
      <c r="E33" s="91"/>
      <c r="F33" s="91"/>
      <c r="G33" s="91"/>
      <c r="H33" s="91"/>
      <c r="I33" s="91"/>
      <c r="J33" s="91"/>
      <c r="K33" s="90">
        <f>C33+D33+E33+F33+G33+H33+I33+J33</f>
        <v>1</v>
      </c>
    </row>
    <row r="34" spans="1:11" x14ac:dyDescent="0.25">
      <c r="B34" s="73" t="s">
        <v>187</v>
      </c>
      <c r="C34" s="73"/>
      <c r="D34" s="91"/>
      <c r="E34" s="91"/>
      <c r="F34" s="94">
        <v>1</v>
      </c>
      <c r="G34" s="91"/>
      <c r="H34" s="91"/>
      <c r="I34" s="91"/>
      <c r="J34" s="91"/>
      <c r="K34" s="90">
        <f>C34+D34+E34+F34+G34+H34+I34+J34</f>
        <v>1</v>
      </c>
    </row>
    <row r="35" spans="1:11" x14ac:dyDescent="0.25">
      <c r="B35" s="73" t="s">
        <v>449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>C35+D35+E35+F35+G35+H35+I35+J35</f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>C36+D36+E36+F36+G36+H36+I36+J36</f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>C37+D37+E37+F37+G37+H37+I37+J37</f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0">SUM(E10:E37)</f>
        <v>30</v>
      </c>
      <c r="F39" s="64">
        <f t="shared" si="0"/>
        <v>26</v>
      </c>
      <c r="G39" s="64">
        <f t="shared" si="0"/>
        <v>3</v>
      </c>
      <c r="H39" s="64">
        <f t="shared" si="0"/>
        <v>4</v>
      </c>
      <c r="I39" s="64">
        <f t="shared" si="0"/>
        <v>0</v>
      </c>
      <c r="J39" s="64">
        <f t="shared" si="0"/>
        <v>9</v>
      </c>
      <c r="K39" s="64">
        <f>SUM(K10:K37)</f>
        <v>103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448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249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557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254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7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C10:C37"/>
    <sortCondition ref="G10:G37"/>
    <sortCondition ref="D10:D37"/>
    <sortCondition ref="E10:E37"/>
    <sortCondition ref="F10:F37"/>
    <sortCondition ref="H10:H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8" workbookViewId="0">
      <selection activeCell="J69" sqref="J6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99" t="s">
        <v>201</v>
      </c>
      <c r="F9" s="299"/>
      <c r="G9" s="299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530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/>
      <c r="C13" s="64"/>
      <c r="D13" s="64"/>
      <c r="E13" s="72" t="s">
        <v>202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3792</v>
      </c>
      <c r="J14" s="82">
        <f>SUM(J11:J13)</f>
        <v>22</v>
      </c>
      <c r="K14" s="102">
        <f>I14/J14</f>
        <v>172.36363636363637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299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530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/>
      <c r="C18" s="64"/>
      <c r="D18" s="64"/>
      <c r="E18" s="175" t="s">
        <v>202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4100</v>
      </c>
      <c r="J19" s="82">
        <f>SUM(J16:J17)</f>
        <v>22</v>
      </c>
      <c r="K19" s="102">
        <f>I19/J19</f>
        <v>186.36363636363637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530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/>
      <c r="C23" s="64"/>
      <c r="D23" s="64"/>
      <c r="E23" s="72" t="s">
        <v>202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3909</v>
      </c>
      <c r="J24" s="82">
        <f>SUM(J21:J23)</f>
        <v>22</v>
      </c>
      <c r="K24" s="102">
        <f>I24/J24</f>
        <v>177.68181818181819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/>
      <c r="C27" s="64"/>
      <c r="D27" s="64"/>
      <c r="E27" s="72" t="s">
        <v>202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936</v>
      </c>
      <c r="J28" s="82">
        <f>SUM(J26:J27)</f>
        <v>6</v>
      </c>
      <c r="K28" s="102">
        <f>I28/J28</f>
        <v>156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530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/>
      <c r="C32" s="64"/>
      <c r="D32" s="64"/>
      <c r="E32" s="72" t="s">
        <v>202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1333</v>
      </c>
      <c r="J33" s="82">
        <f>SUM(J30:J32)</f>
        <v>9</v>
      </c>
      <c r="K33" s="102">
        <f>I33/J33</f>
        <v>148.11111111111111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2" t="s">
        <v>202</v>
      </c>
      <c r="F35" s="272">
        <v>4</v>
      </c>
      <c r="G35" s="65" t="s">
        <v>530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15105</v>
      </c>
      <c r="J39" s="105">
        <f>J14+J19+J24+J28+J33+J35</f>
        <v>88</v>
      </c>
      <c r="K39" s="106">
        <f>I39/J39</f>
        <v>171.64772727272728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299" t="s">
        <v>206</v>
      </c>
      <c r="F41" s="299"/>
      <c r="G41" s="299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298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/>
      <c r="C45" s="64"/>
      <c r="D45" s="64"/>
      <c r="E45" s="72" t="s">
        <v>207</v>
      </c>
      <c r="F45" s="72">
        <v>4</v>
      </c>
      <c r="G45" s="73"/>
      <c r="H45" s="73"/>
      <c r="I45" s="64"/>
      <c r="J45" s="64"/>
      <c r="K45" s="67"/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2313</v>
      </c>
      <c r="J46" s="82">
        <f>SUM(J43:J45)</f>
        <v>14</v>
      </c>
      <c r="K46" s="102">
        <f>I46/J46</f>
        <v>165.21428571428572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298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/>
      <c r="C50" s="64"/>
      <c r="D50" s="64"/>
      <c r="E50" s="72" t="s">
        <v>207</v>
      </c>
      <c r="F50" s="72">
        <v>4</v>
      </c>
      <c r="G50" s="73"/>
      <c r="H50" s="73"/>
      <c r="I50" s="64"/>
      <c r="J50" s="64"/>
      <c r="K50" s="67"/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2449</v>
      </c>
      <c r="J51" s="82">
        <f>SUM(J48:J50)</f>
        <v>14</v>
      </c>
      <c r="K51" s="102">
        <f>I51/J51</f>
        <v>174.92857142857142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298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298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/>
      <c r="J61" s="64"/>
      <c r="K61" s="67"/>
    </row>
    <row r="62" spans="2:11" x14ac:dyDescent="0.25">
      <c r="B62" s="64"/>
      <c r="C62" s="64"/>
      <c r="D62" s="64"/>
      <c r="E62" s="175" t="s">
        <v>207</v>
      </c>
      <c r="F62" s="175">
        <v>4</v>
      </c>
      <c r="G62" s="73"/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1117</v>
      </c>
      <c r="J63" s="82">
        <f>SUM(J60:J61)</f>
        <v>7</v>
      </c>
      <c r="K63" s="67">
        <f>I63/J63</f>
        <v>159.57142857142858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2" t="s">
        <v>207</v>
      </c>
      <c r="F65" s="272">
        <v>4</v>
      </c>
      <c r="G65" s="65" t="s">
        <v>124</v>
      </c>
      <c r="H65" s="80" t="s">
        <v>524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C66" s="65"/>
      <c r="G66" s="80"/>
      <c r="H66" s="80"/>
      <c r="I66" s="103"/>
      <c r="J66" s="103"/>
      <c r="K66" s="67"/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205</v>
      </c>
      <c r="I68" s="104">
        <f>I46+I51+I54+I58+I63+I65</f>
        <v>8129</v>
      </c>
      <c r="J68" s="105">
        <f>J46+J51+J54+J58+J63+J65</f>
        <v>50</v>
      </c>
      <c r="K68" s="106">
        <f>I68/J68</f>
        <v>162.58000000000001</v>
      </c>
    </row>
    <row r="69" spans="2:11" ht="15.75" x14ac:dyDescent="0.25">
      <c r="C69" s="65"/>
      <c r="E69" s="299" t="s">
        <v>208</v>
      </c>
      <c r="F69" s="299"/>
      <c r="G69" s="299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75">
        <v>17</v>
      </c>
      <c r="C71" s="64">
        <v>11</v>
      </c>
      <c r="D71" s="64">
        <v>2019</v>
      </c>
      <c r="E71" s="72" t="s">
        <v>209</v>
      </c>
      <c r="F71" s="72">
        <v>3</v>
      </c>
      <c r="G71" s="73" t="s">
        <v>124</v>
      </c>
      <c r="H71" s="65" t="s">
        <v>210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209</v>
      </c>
      <c r="F72" s="175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75">
        <v>17</v>
      </c>
      <c r="C76" s="64">
        <v>11</v>
      </c>
      <c r="D76" s="64">
        <v>2019</v>
      </c>
      <c r="E76" s="72" t="s">
        <v>209</v>
      </c>
      <c r="F76" s="175">
        <v>3</v>
      </c>
      <c r="G76" s="73" t="s">
        <v>124</v>
      </c>
      <c r="H76" s="73" t="s">
        <v>138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75"/>
      <c r="C77" s="64"/>
      <c r="D77" s="64"/>
      <c r="E77" s="175" t="s">
        <v>209</v>
      </c>
      <c r="F77" s="175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209</v>
      </c>
      <c r="F78" s="175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75">
        <v>17</v>
      </c>
      <c r="C81" s="64">
        <v>11</v>
      </c>
      <c r="D81" s="64">
        <v>2019</v>
      </c>
      <c r="E81" s="72" t="s">
        <v>209</v>
      </c>
      <c r="F81" s="175">
        <v>3</v>
      </c>
      <c r="G81" s="73" t="s">
        <v>124</v>
      </c>
      <c r="H81" s="65" t="s">
        <v>134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209</v>
      </c>
      <c r="F82" s="175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75">
        <v>17</v>
      </c>
      <c r="C86" s="64">
        <v>11</v>
      </c>
      <c r="D86" s="64">
        <v>2019</v>
      </c>
      <c r="E86" s="72" t="s">
        <v>209</v>
      </c>
      <c r="F86" s="175">
        <v>3</v>
      </c>
      <c r="G86" s="73" t="s">
        <v>140</v>
      </c>
      <c r="H86" s="73" t="s">
        <v>139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75"/>
      <c r="C87" s="64"/>
      <c r="D87" s="64"/>
      <c r="E87" s="175" t="s">
        <v>209</v>
      </c>
      <c r="F87" s="175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209</v>
      </c>
      <c r="F88" s="175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205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41:G41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8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8" t="s">
        <v>209</v>
      </c>
      <c r="F15" s="258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8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8" t="s">
        <v>209</v>
      </c>
      <c r="F20" s="258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8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8" t="s">
        <v>209</v>
      </c>
      <c r="F25" s="258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8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8" t="s">
        <v>209</v>
      </c>
      <c r="F30" s="258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8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8" t="s">
        <v>209</v>
      </c>
      <c r="F35" s="258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8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8" t="s">
        <v>209</v>
      </c>
      <c r="F43" s="258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8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8" t="s">
        <v>209</v>
      </c>
      <c r="F48" s="258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8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265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8" t="s">
        <v>209</v>
      </c>
      <c r="F53" s="258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8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8" t="s">
        <v>209</v>
      </c>
      <c r="F58" s="258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8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348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8" t="s">
        <v>209</v>
      </c>
      <c r="F64" s="258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8"/>
      <c r="F69" s="258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8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8" t="s">
        <v>237</v>
      </c>
      <c r="F82" s="258">
        <v>4</v>
      </c>
      <c r="G82" t="s">
        <v>387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8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283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8" t="s">
        <v>237</v>
      </c>
      <c r="F87" s="258">
        <v>4</v>
      </c>
      <c r="G87" t="s">
        <v>387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8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8" t="s">
        <v>237</v>
      </c>
      <c r="F92" s="258">
        <v>4</v>
      </c>
      <c r="G92" t="s">
        <v>387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8" t="s">
        <v>237</v>
      </c>
      <c r="F96" s="258">
        <v>4</v>
      </c>
      <c r="G96" t="s">
        <v>387</v>
      </c>
      <c r="H96" s="80" t="s">
        <v>281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528</v>
      </c>
      <c r="Q3" t="s">
        <v>529</v>
      </c>
    </row>
    <row r="4" spans="1:18" x14ac:dyDescent="0.25">
      <c r="A4" s="188" t="s">
        <v>439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6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6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6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6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6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6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6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2022-05-10T14:43:48Z</dcterms:modified>
</cp:coreProperties>
</file>