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K32" i="5" l="1"/>
  <c r="K27" i="5"/>
  <c r="K23" i="5"/>
  <c r="J19" i="5"/>
  <c r="K18" i="5"/>
  <c r="I19" i="5"/>
  <c r="K13" i="5"/>
  <c r="AX106" i="1"/>
  <c r="AX103" i="1"/>
  <c r="AX97" i="1"/>
  <c r="AX46" i="1"/>
  <c r="AX31" i="1"/>
  <c r="L223" i="2"/>
  <c r="L222" i="2"/>
  <c r="L221" i="2"/>
  <c r="L220" i="2"/>
  <c r="L219" i="2"/>
  <c r="BG121" i="1"/>
  <c r="BG94" i="1"/>
  <c r="BG91" i="1"/>
  <c r="BG19" i="1"/>
  <c r="AY100" i="1" l="1"/>
  <c r="AY85" i="1"/>
  <c r="AY76" i="1"/>
  <c r="AY49" i="1"/>
  <c r="J69" i="5"/>
  <c r="I69" i="5"/>
  <c r="K67" i="5"/>
  <c r="J67" i="5"/>
  <c r="I67" i="5"/>
  <c r="K66" i="5"/>
  <c r="K61" i="5"/>
  <c r="K50" i="5"/>
  <c r="K45" i="5"/>
  <c r="J96" i="3"/>
  <c r="L227" i="2"/>
  <c r="L226" i="2"/>
  <c r="L225" i="2"/>
  <c r="L224" i="2"/>
  <c r="BA120" i="1" l="1"/>
  <c r="AZ120" i="1"/>
  <c r="AZ119" i="1"/>
  <c r="AZ121" i="1" s="1"/>
  <c r="BA114" i="1"/>
  <c r="AZ114" i="1"/>
  <c r="AZ113" i="1"/>
  <c r="AZ115" i="1" s="1"/>
  <c r="BA108" i="1"/>
  <c r="AZ108" i="1"/>
  <c r="AZ107" i="1"/>
  <c r="AZ109" i="1" s="1"/>
  <c r="BA105" i="1"/>
  <c r="AZ105" i="1"/>
  <c r="AZ104" i="1"/>
  <c r="BA102" i="1"/>
  <c r="AZ102" i="1"/>
  <c r="AZ101" i="1"/>
  <c r="AZ103" i="1" s="1"/>
  <c r="BA99" i="1"/>
  <c r="AZ99" i="1"/>
  <c r="AZ98" i="1"/>
  <c r="AZ100" i="1" s="1"/>
  <c r="BA96" i="1"/>
  <c r="AZ96" i="1"/>
  <c r="AZ95" i="1"/>
  <c r="AZ97" i="1" s="1"/>
  <c r="BG97" i="1" s="1"/>
  <c r="BA93" i="1"/>
  <c r="AZ93" i="1"/>
  <c r="AZ92" i="1"/>
  <c r="AZ94" i="1" s="1"/>
  <c r="BA90" i="1"/>
  <c r="AZ90" i="1"/>
  <c r="AZ89" i="1"/>
  <c r="AZ91" i="1" s="1"/>
  <c r="BA87" i="1"/>
  <c r="AZ87" i="1"/>
  <c r="AZ86" i="1"/>
  <c r="AZ88" i="1" s="1"/>
  <c r="BA84" i="1"/>
  <c r="AZ84" i="1"/>
  <c r="AZ83" i="1"/>
  <c r="BA78" i="1"/>
  <c r="AZ78" i="1"/>
  <c r="AZ77" i="1"/>
  <c r="AZ79" i="1" s="1"/>
  <c r="BA75" i="1"/>
  <c r="AZ75" i="1"/>
  <c r="AZ74" i="1"/>
  <c r="AZ76" i="1" s="1"/>
  <c r="BA72" i="1"/>
  <c r="AZ72" i="1"/>
  <c r="AZ71" i="1"/>
  <c r="AZ73" i="1" s="1"/>
  <c r="BA69" i="1"/>
  <c r="AZ69" i="1"/>
  <c r="AZ68" i="1"/>
  <c r="AZ70" i="1" s="1"/>
  <c r="BA66" i="1"/>
  <c r="AZ66" i="1"/>
  <c r="AZ65" i="1"/>
  <c r="AZ67" i="1" s="1"/>
  <c r="BA63" i="1"/>
  <c r="AZ63" i="1"/>
  <c r="AZ62" i="1"/>
  <c r="AZ64" i="1" s="1"/>
  <c r="BA60" i="1"/>
  <c r="AZ60" i="1"/>
  <c r="AZ59" i="1"/>
  <c r="AZ61" i="1" s="1"/>
  <c r="BA57" i="1"/>
  <c r="AZ57" i="1"/>
  <c r="AZ56" i="1"/>
  <c r="AZ58" i="1" s="1"/>
  <c r="BA54" i="1"/>
  <c r="AZ54" i="1"/>
  <c r="AZ53" i="1"/>
  <c r="AZ55" i="1" s="1"/>
  <c r="BA51" i="1"/>
  <c r="AZ51" i="1"/>
  <c r="AZ50" i="1"/>
  <c r="AZ52" i="1" s="1"/>
  <c r="BA48" i="1"/>
  <c r="AZ48" i="1"/>
  <c r="AZ47" i="1"/>
  <c r="AZ49" i="1" s="1"/>
  <c r="BA45" i="1"/>
  <c r="AZ45" i="1"/>
  <c r="AZ44" i="1"/>
  <c r="BA42" i="1"/>
  <c r="AZ42" i="1"/>
  <c r="AZ41" i="1"/>
  <c r="AZ43" i="1" s="1"/>
  <c r="BA39" i="1"/>
  <c r="AZ39" i="1"/>
  <c r="AZ38" i="1"/>
  <c r="AZ40" i="1" s="1"/>
  <c r="BA36" i="1"/>
  <c r="AZ36" i="1"/>
  <c r="AZ35" i="1"/>
  <c r="AZ37" i="1" s="1"/>
  <c r="BA33" i="1"/>
  <c r="AZ33" i="1"/>
  <c r="AZ32" i="1"/>
  <c r="AZ34" i="1" s="1"/>
  <c r="BA30" i="1"/>
  <c r="AZ30" i="1"/>
  <c r="AZ29" i="1"/>
  <c r="BA21" i="1"/>
  <c r="AZ21" i="1"/>
  <c r="AZ20" i="1"/>
  <c r="AZ22" i="1" s="1"/>
  <c r="BA18" i="1"/>
  <c r="AZ18" i="1"/>
  <c r="AZ17" i="1"/>
  <c r="AZ19" i="1" s="1"/>
  <c r="BA15" i="1"/>
  <c r="AZ15" i="1"/>
  <c r="AZ14" i="1"/>
  <c r="AZ16" i="1" s="1"/>
  <c r="BA12" i="1"/>
  <c r="AZ12" i="1"/>
  <c r="AZ11" i="1"/>
  <c r="AY129" i="1"/>
  <c r="AX129" i="1"/>
  <c r="AY126" i="1"/>
  <c r="AY127" i="1" s="1"/>
  <c r="AX126" i="1"/>
  <c r="AY125" i="1"/>
  <c r="AX125" i="1"/>
  <c r="H228" i="2"/>
  <c r="J228" i="2"/>
  <c r="K228" i="2"/>
  <c r="AZ106" i="1" l="1"/>
  <c r="AZ46" i="1"/>
  <c r="BG46" i="1" s="1"/>
  <c r="AX127" i="1"/>
  <c r="AZ31" i="1"/>
  <c r="AZ125" i="1"/>
  <c r="AZ85" i="1"/>
  <c r="AZ126" i="1"/>
  <c r="AW129" i="1"/>
  <c r="AW126" i="1"/>
  <c r="AW127" i="1" s="1"/>
  <c r="AW125" i="1"/>
  <c r="AW16" i="1"/>
  <c r="L218" i="2"/>
  <c r="AS70" i="1" l="1"/>
  <c r="AR79" i="1"/>
  <c r="J69" i="3" l="1"/>
  <c r="J54" i="3"/>
  <c r="J118" i="3" l="1"/>
  <c r="AV103" i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V127" i="1" l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7" i="4" l="1"/>
  <c r="K36" i="4"/>
  <c r="K35" i="4"/>
  <c r="K33" i="4"/>
  <c r="K29" i="4"/>
  <c r="K27" i="4"/>
  <c r="K26" i="4"/>
  <c r="K32" i="4"/>
  <c r="K31" i="4"/>
  <c r="K28" i="4"/>
  <c r="K34" i="4"/>
  <c r="K30" i="4"/>
  <c r="K21" i="4"/>
  <c r="K23" i="4"/>
  <c r="K25" i="4"/>
  <c r="K24" i="4"/>
  <c r="K22" i="4"/>
  <c r="K19" i="4"/>
  <c r="K17" i="4"/>
  <c r="K18" i="4"/>
  <c r="K15" i="4"/>
  <c r="K20" i="4"/>
  <c r="K11" i="4"/>
  <c r="K16" i="4"/>
  <c r="K13" i="4"/>
  <c r="K14" i="4"/>
  <c r="K12" i="4"/>
  <c r="K10" i="4"/>
  <c r="C39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2" i="4"/>
  <c r="J18" i="3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82" i="3" l="1"/>
  <c r="AZ13" i="1"/>
  <c r="AL88" i="1"/>
  <c r="AL70" i="1"/>
  <c r="AL129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BA123" i="1"/>
  <c r="AZ123" i="1"/>
  <c r="AZ122" i="1"/>
  <c r="AZ124" i="1" s="1"/>
  <c r="BA117" i="1"/>
  <c r="AZ117" i="1"/>
  <c r="AZ116" i="1"/>
  <c r="AZ118" i="1" s="1"/>
  <c r="BA81" i="1"/>
  <c r="AZ81" i="1"/>
  <c r="AZ80" i="1"/>
  <c r="AZ82" i="1" s="1"/>
  <c r="BA27" i="1"/>
  <c r="AZ27" i="1"/>
  <c r="AZ26" i="1"/>
  <c r="AZ28" i="1" s="1"/>
  <c r="BA24" i="1"/>
  <c r="AZ24" i="1"/>
  <c r="AZ23" i="1"/>
  <c r="AZ25" i="1" s="1"/>
  <c r="O16" i="1"/>
  <c r="O129" i="1" s="1"/>
  <c r="N31" i="1" l="1"/>
  <c r="L53" i="2"/>
  <c r="L100" i="1" l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G43" i="1" s="1"/>
  <c r="A19" i="1"/>
  <c r="A13" i="1"/>
  <c r="A34" i="1"/>
  <c r="A31" i="1"/>
  <c r="K39" i="4" l="1"/>
  <c r="BE126" i="1"/>
  <c r="BE125" i="1"/>
  <c r="D55" i="1" l="1"/>
  <c r="D34" i="1"/>
  <c r="D31" i="1"/>
  <c r="BG103" i="1" l="1"/>
  <c r="BA126" i="1" l="1"/>
  <c r="K91" i="6" l="1"/>
  <c r="K86" i="6"/>
  <c r="K81" i="6"/>
  <c r="K77" i="6"/>
  <c r="K100" i="6" l="1"/>
  <c r="N129" i="1" l="1"/>
  <c r="L129" i="1" l="1"/>
  <c r="J101" i="3" l="1"/>
  <c r="J129" i="1" l="1"/>
  <c r="K129" i="1" l="1"/>
  <c r="AZ129" i="1" s="1"/>
  <c r="H129" i="1" l="1"/>
  <c r="BG106" i="1" l="1"/>
  <c r="BG58" i="1"/>
  <c r="BG34" i="1"/>
  <c r="BG73" i="1" l="1"/>
  <c r="BG61" i="1"/>
  <c r="BG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228" i="2"/>
  <c r="K45" i="6"/>
  <c r="K14" i="5"/>
  <c r="K75" i="5"/>
  <c r="BC128" i="1"/>
  <c r="E129" i="1"/>
  <c r="BG13" i="1"/>
  <c r="K105" i="6" l="1"/>
  <c r="K39" i="6"/>
  <c r="K92" i="5"/>
  <c r="K39" i="5"/>
  <c r="K69" i="5"/>
  <c r="BG70" i="1"/>
  <c r="BG55" i="1"/>
  <c r="BE127" i="1"/>
  <c r="D129" i="1"/>
  <c r="F129" i="1"/>
  <c r="G129" i="1"/>
  <c r="I129" i="1"/>
  <c r="BG67" i="1"/>
  <c r="BG31" i="1"/>
  <c r="BG76" i="1" l="1"/>
  <c r="J121" i="3"/>
  <c r="AZ127" i="1"/>
</calcChain>
</file>

<file path=xl/sharedStrings.xml><?xml version="1.0" encoding="utf-8"?>
<sst xmlns="http://schemas.openxmlformats.org/spreadsheetml/2006/main" count="2378" uniqueCount="614">
  <si>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</si>
  <si>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</si>
  <si>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</si>
  <si>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</si>
  <si>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</si>
  <si>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</si>
  <si>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</si>
  <si>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</si>
  <si>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</si>
  <si>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</si>
  <si>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</si>
  <si>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</si>
  <si>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</si>
  <si>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</si>
  <si>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</si>
  <si>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</si>
  <si>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</si>
  <si>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</si>
  <si>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</si>
  <si>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</si>
  <si>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</si>
  <si>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</si>
  <si>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</si>
  <si>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</si>
  <si>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</si>
  <si>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</si>
  <si>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</si>
  <si>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</si>
  <si>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</si>
  <si>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</si>
  <si>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</si>
  <si>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</si>
  <si>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</si>
  <si>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</si>
  <si>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</si>
  <si>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</si>
  <si>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</si>
  <si>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</si>
  <si>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</si>
  <si>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</si>
  <si>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</si>
  <si>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</si>
  <si>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</si>
  <si>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</si>
  <si>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</si>
  <si>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</si>
  <si>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</si>
  <si>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</si>
  <si>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</si>
  <si>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</si>
  <si>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</si>
  <si>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</si>
  <si>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</si>
  <si>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</si>
  <si>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</si>
  <si>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</si>
  <si>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</si>
  <si>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</si>
  <si>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</si>
  <si>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</si>
  <si>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</si>
  <si>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</si>
  <si>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</si>
  <si>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</si>
  <si>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</si>
  <si>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</si>
  <si>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</si>
  <si>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</si>
  <si>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</si>
  <si>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</si>
  <si>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</si>
  <si>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</si>
  <si>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</si>
  <si>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</si>
  <si>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</si>
  <si>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</si>
  <si>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</si>
  <si>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</si>
  <si>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</si>
  <si>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</si>
  <si>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</si>
  <si>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</si>
  <si>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</si>
  <si>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</si>
  <si>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</si>
  <si>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</si>
  <si>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</si>
  <si>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</si>
  <si>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</si>
  <si>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</si>
  <si>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</si>
  <si>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</si>
  <si>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</si>
  <si>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</si>
  <si>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</si>
  <si>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</si>
  <si>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</si>
  <si>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</si>
  <si>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</si>
  <si>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</si>
  <si>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</si>
  <si>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</si>
  <si>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</si>
  <si>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</si>
  <si>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</si>
  <si>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</si>
  <si>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</si>
  <si>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</si>
  <si>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</si>
  <si>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</si>
  <si>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</si>
  <si>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</si>
  <si>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</si>
  <si>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</si>
  <si>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</si>
  <si>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</si>
  <si>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</si>
  <si>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</si>
  <si>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</si>
  <si>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</si>
  <si>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</si>
  <si>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</si>
  <si>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</si>
  <si>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</si>
  <si>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</si>
  <si>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</si>
  <si>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</si>
  <si>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</si>
  <si>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</si>
  <si>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</si>
  <si>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</si>
  <si>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</si>
  <si>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</si>
  <si>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</si>
  <si>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</si>
  <si>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</si>
  <si>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</si>
  <si>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</si>
  <si>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</si>
  <si>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</si>
  <si>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</si>
  <si>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</si>
  <si>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</si>
  <si>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</si>
  <si>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</si>
  <si>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</si>
  <si>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</si>
  <si>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</si>
  <si>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</si>
  <si>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</si>
  <si>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</si>
  <si>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</si>
  <si>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</si>
  <si>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</si>
  <si>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</si>
  <si>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</si>
  <si>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</si>
  <si>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</si>
  <si>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</si>
  <si>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</si>
  <si>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</si>
  <si>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</si>
  <si>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</si>
  <si>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</si>
  <si>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</si>
  <si>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</si>
  <si>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</si>
  <si>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</si>
  <si>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</si>
  <si>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</si>
  <si>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</si>
  <si>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</si>
  <si>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</si>
  <si>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</si>
  <si>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</si>
  <si>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</si>
  <si>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</si>
  <si>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</si>
  <si>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</si>
  <si>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</si>
  <si>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</si>
  <si>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</si>
  <si>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</si>
  <si>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</si>
  <si>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</si>
  <si>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</si>
  <si>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</si>
  <si>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</si>
  <si>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</si>
  <si>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</si>
  <si>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</si>
  <si>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</si>
  <si>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</si>
  <si>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</si>
  <si>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</si>
  <si>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</si>
  <si>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</si>
  <si>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</si>
  <si>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</si>
  <si>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</si>
  <si>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</si>
  <si>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</si>
  <si>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</si>
  <si>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</si>
  <si>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</si>
  <si>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</si>
  <si>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</si>
  <si>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</si>
  <si>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</si>
  <si>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</si>
  <si>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</si>
  <si>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</si>
  <si>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</si>
  <si>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</si>
  <si>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</si>
  <si>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</si>
  <si>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</si>
  <si>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</si>
  <si>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</si>
  <si>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</si>
  <si>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</si>
  <si>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</si>
  <si>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</si>
  <si>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</si>
  <si>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</si>
  <si>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</si>
  <si>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</si>
  <si>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</si>
  <si>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</si>
  <si>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</si>
  <si>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</si>
  <si>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</si>
  <si>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</si>
  <si>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</si>
  <si>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</si>
  <si>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</si>
  <si>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</si>
  <si>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</si>
  <si>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</si>
  <si>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</si>
  <si>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</si>
  <si>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</si>
  <si>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</si>
  <si>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</si>
  <si>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</si>
  <si>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</si>
  <si>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</si>
  <si>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</si>
  <si>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</si>
  <si>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</si>
  <si>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</si>
  <si>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</si>
  <si>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</si>
  <si>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</si>
  <si>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</si>
  <si>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</si>
  <si>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</si>
  <si>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</si>
  <si>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</si>
  <si>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</si>
  <si>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</si>
  <si>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</si>
  <si>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</si>
  <si>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</si>
  <si>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</si>
  <si>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</si>
  <si>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</si>
  <si>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</si>
  <si>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</si>
  <si>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</si>
  <si>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</si>
  <si>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</si>
  <si>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</si>
  <si>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</si>
  <si>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</si>
  <si>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</si>
  <si>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</si>
  <si>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</si>
  <si>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</si>
  <si>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</si>
  <si>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</si>
  <si>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</si>
  <si>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</si>
  <si>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</si>
  <si>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</si>
  <si>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</si>
  <si>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</si>
  <si>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</si>
  <si>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</si>
  <si>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</si>
  <si>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</si>
  <si>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</si>
  <si>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</si>
  <si>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</si>
  <si>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</si>
  <si>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</si>
  <si>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</si>
  <si>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</si>
  <si>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</si>
  <si>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</si>
  <si>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</si>
  <si>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</si>
  <si>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</si>
  <si>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</si>
  <si>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</si>
  <si>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</si>
  <si>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</si>
  <si>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</si>
  <si>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</si>
  <si>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</si>
  <si>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</si>
  <si>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</si>
  <si>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</si>
  <si>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</si>
  <si>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</si>
  <si>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</si>
  <si>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</si>
  <si>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</si>
  <si>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</si>
  <si>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</si>
  <si>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</si>
  <si>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</si>
  <si>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</si>
  <si>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</si>
  <si>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</si>
  <si>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</si>
  <si>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</si>
  <si>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</si>
  <si>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</si>
  <si>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</si>
  <si>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</si>
  <si>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</si>
  <si>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</si>
  <si>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</si>
  <si>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</si>
  <si>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</si>
  <si>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</si>
  <si>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</si>
  <si>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</si>
  <si>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</si>
  <si>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</si>
  <si>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</si>
  <si>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</si>
  <si>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</si>
  <si>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</si>
  <si>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</si>
  <si>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</si>
  <si>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</si>
  <si>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</si>
  <si>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</si>
  <si>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</si>
  <si>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</si>
  <si>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</si>
  <si>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</si>
  <si>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</si>
  <si>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</si>
  <si>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</si>
  <si>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</si>
  <si>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</si>
  <si>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</si>
  <si>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</si>
  <si>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</si>
  <si>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</si>
  <si>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</si>
  <si>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</si>
  <si>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</si>
  <si>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</si>
  <si>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</si>
  <si>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</si>
  <si>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</si>
  <si>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</si>
  <si>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</si>
  <si>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</si>
  <si>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</si>
  <si>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</si>
  <si>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</si>
  <si>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</si>
  <si>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</si>
  <si>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</si>
  <si>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</si>
  <si>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</si>
  <si>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</si>
  <si>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</si>
  <si>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</si>
  <si>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</si>
  <si>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</si>
  <si>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</si>
  <si>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</si>
  <si>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</si>
  <si>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</si>
  <si>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</si>
  <si>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</si>
  <si>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</si>
  <si>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</si>
  <si>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</si>
  <si>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</si>
  <si>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</si>
  <si>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</si>
  <si>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</si>
  <si>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</si>
  <si>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</si>
  <si>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</si>
  <si>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</si>
  <si>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</si>
  <si>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</si>
  <si>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</si>
  <si>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</si>
  <si>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</si>
  <si>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</si>
  <si>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</si>
  <si>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</si>
  <si>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</si>
  <si>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</si>
  <si>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</si>
  <si>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</si>
  <si>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</si>
  <si>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</si>
  <si>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</si>
  <si>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</si>
  <si>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</si>
  <si>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</si>
  <si>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</si>
  <si>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</si>
  <si>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</si>
  <si>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</si>
  <si>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</si>
  <si>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</si>
  <si>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</si>
  <si>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</si>
  <si>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</si>
  <si>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</si>
  <si>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</si>
  <si>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</si>
  <si>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</si>
  <si>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</si>
  <si>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</si>
  <si>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</si>
  <si>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</si>
  <si>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</si>
  <si>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</si>
  <si>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</si>
  <si>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</si>
  <si>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</si>
  <si>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</si>
  <si>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</si>
  <si>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</si>
  <si>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</si>
  <si>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</si>
  <si>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</si>
  <si>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</si>
  <si>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</si>
  <si>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</si>
  <si>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</si>
  <si>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</si>
  <si>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</si>
  <si>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</si>
  <si>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</si>
  <si>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</si>
  <si>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</si>
  <si>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</si>
  <si>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</si>
  <si>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</si>
  <si>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</si>
  <si>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</si>
  <si>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</si>
  <si>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chpt clubs R 3 hommes J2</t>
  </si>
  <si>
    <t>3 ème J2</t>
  </si>
  <si>
    <t>GADAIS S-LEVESQUE-POIROT-HORION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</si>
  <si>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</si>
  <si>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</si>
  <si>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</si>
  <si>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</si>
  <si>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</si>
  <si>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</si>
  <si>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</si>
  <si>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</si>
  <si>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</si>
  <si>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</si>
  <si>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</si>
  <si>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</si>
  <si>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</si>
  <si>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</si>
  <si>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</si>
  <si>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</si>
  <si>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</si>
  <si>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</si>
  <si>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</si>
  <si>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</si>
  <si>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</si>
  <si>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</si>
  <si>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</si>
  <si>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</si>
  <si>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</si>
  <si>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</si>
  <si>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</si>
  <si>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</si>
  <si>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</si>
  <si>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</si>
  <si>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</si>
  <si>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</si>
  <si>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</si>
  <si>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</si>
  <si>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</si>
  <si>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</si>
  <si>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</si>
  <si>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</si>
  <si>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</si>
  <si>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</si>
  <si>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</si>
  <si>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</si>
  <si>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</si>
  <si>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</si>
  <si>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</si>
  <si>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</si>
  <si>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</si>
  <si>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reprenons les bases !</t>
  </si>
  <si>
    <t>ralentit, pour mieux repartir !</t>
  </si>
  <si>
    <t>je les connait, mes pistes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</si>
  <si>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</si>
  <si>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</si>
  <si>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</si>
  <si>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</si>
  <si>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</si>
  <si>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</si>
  <si>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</si>
  <si>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</si>
  <si>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</si>
  <si>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</si>
  <si>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</si>
  <si>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limité la casse !</t>
  </si>
  <si>
    <t>a peiné sur les fermetures !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</si>
  <si>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</si>
  <si>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</si>
  <si>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</si>
  <si>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</si>
  <si>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</si>
  <si>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</si>
  <si>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</si>
  <si>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</si>
  <si>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</si>
  <si>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</si>
  <si>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</si>
  <si>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</si>
  <si>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</si>
  <si>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</si>
  <si>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</si>
  <si>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</si>
  <si>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</si>
  <si>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</si>
  <si>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</si>
  <si>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</si>
  <si>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retour dans la moyenne confirmé !</t>
  </si>
  <si>
    <t>argenten</t>
  </si>
  <si>
    <t>Argentan</t>
  </si>
  <si>
    <t>6 ème J 5</t>
  </si>
  <si>
    <t>J 5</t>
  </si>
  <si>
    <t>national 1 -2 -4</t>
  </si>
  <si>
    <t>chauray</t>
  </si>
  <si>
    <t>en mai, n'a pas fait ce qui lui plait !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</si>
  <si>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</si>
  <si>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</si>
  <si>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</si>
  <si>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</si>
  <si>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</si>
  <si>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</si>
  <si>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cela s'appelle jouer dans sa moyenne !</t>
  </si>
  <si>
    <t>a regardé jouer fifille !</t>
  </si>
  <si>
    <t>c'est reparti !</t>
  </si>
  <si>
    <t>a fait son minimum !</t>
  </si>
  <si>
    <t>assure bien, mais peux mieux faire !</t>
  </si>
  <si>
    <t>24  PODIUMS : hors 1 ère place</t>
  </si>
  <si>
    <t xml:space="preserve">  11    3 èmes   places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</si>
  <si>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</si>
  <si>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</si>
  <si>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</si>
  <si>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</si>
  <si>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</si>
  <si>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</si>
  <si>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</si>
  <si>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</si>
  <si>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</si>
  <si>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1 ère année compétition bien remplie !</t>
  </si>
  <si>
    <t>villeneuve</t>
  </si>
  <si>
    <t>d'ascq</t>
  </si>
  <si>
    <t>angers</t>
  </si>
  <si>
    <t>chpt clubs N 2 dames J3</t>
  </si>
  <si>
    <t>Villeneuve d'Ascq</t>
  </si>
  <si>
    <t>Angers</t>
  </si>
  <si>
    <t>chpt clubs N 3 dames J3</t>
  </si>
  <si>
    <t>3 è J3 et Gen</t>
  </si>
  <si>
    <t>3 ème J3</t>
  </si>
  <si>
    <t>LECORDIER L - MESNIER -GADAIS L  - LEPRINCE</t>
  </si>
  <si>
    <t>N 3 D</t>
  </si>
  <si>
    <t>est sur la bonne voie !</t>
  </si>
  <si>
    <t>dommage, joue peu !</t>
  </si>
  <si>
    <t>aimerait ne pas bosser le samedi !</t>
  </si>
  <si>
    <t>a fait son possible !</t>
  </si>
  <si>
    <t>reprend des couleurs !</t>
  </si>
  <si>
    <t>record, dans le mauvais sens !</t>
  </si>
  <si>
    <t>a bien limité la casse !</t>
  </si>
  <si>
    <t>maintien sa moyenne de la saison !</t>
  </si>
  <si>
    <t>calculatrice, a joué sa moyenne !</t>
  </si>
  <si>
    <t>Villeneuve d' Asq</t>
  </si>
  <si>
    <t>Villeneuve d' Ascq</t>
  </si>
  <si>
    <t>GADAIS S - LEVESQUE - POIROT - HORION</t>
  </si>
  <si>
    <t>DELAFOSSE F et N - GADAIS A - LECARPENTIER - LECORDIER - MERCIER</t>
  </si>
  <si>
    <t>BOUREL - GANNE - GRESSELIN - NIOBEY - HOUY</t>
  </si>
  <si>
    <t>LECORDIER L  - MESNIER  - GADAIS L  -  LEPRINCE</t>
  </si>
  <si>
    <t>LECORDIER L - MESNIER  - GADAIS L  -  LEPRINCE  -  MARIETTE</t>
  </si>
  <si>
    <t>LECORDIER L - MESNIER  -  LEMAZURIER  - LEPRINCE</t>
  </si>
  <si>
    <t>METIVIER - MERCIER R - GADAIS C -  MOREL - FANFAN2</t>
  </si>
  <si>
    <t>METIVIER - MERCIER R - LEMAZURIER - MOREL - FANFAN2</t>
  </si>
  <si>
    <t>3 à J3, 4e Gen</t>
  </si>
  <si>
    <t>N 2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</si>
</sst>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33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7" fillId="16" borderId="0" xfId="0" applyFont="1" applyFill="1" applyAlignment="1">
      <alignment horizontal="center"/>
    </xf>
    <xf numFmtId="0" fontId="18" fillId="1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66FFFF"/>
      <color rgb="FFFFFF00"/>
      <color rgb="FF00FF00"/>
      <color rgb="FFDAEEF3"/>
      <color rgb="FFD0A3FD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32"/>
  <sheetViews>
    <sheetView topLeftCell="AM1" workbookViewId="0">
      <selection activeCell="AY10" sqref="AY1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51" width="9.7109375" customWidth="1"/>
    <col min="52" max="52" width="10.7109375" customWidth="1"/>
    <col min="53" max="53" width="8.5703125" customWidth="1"/>
    <col min="54" max="54" width="36.140625" customWidth="1"/>
    <col min="55" max="55" width="12.42578125" customWidth="1"/>
    <col min="56" max="56" width="2.28515625" customWidth="1"/>
    <col min="57" max="57" width="9.28515625" customWidth="1"/>
    <col min="58" max="58" width="2.42578125" customWidth="1"/>
    <col min="59" max="59" width="9.85546875" customWidth="1"/>
  </cols>
  <sheetData>
    <row r="1" spans="1:61" ht="15.75" x14ac:dyDescent="0.25">
      <c r="A1" s="56" t="s">
        <v>257</v>
      </c>
    </row>
    <row r="2" spans="1:61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61" x14ac:dyDescent="0.25">
      <c r="AR3" s="273"/>
      <c r="AS3" s="46"/>
      <c r="AT3" s="46"/>
      <c r="AU3" s="46"/>
      <c r="AV3" s="46"/>
      <c r="AW3" s="46"/>
      <c r="AX3" s="46"/>
      <c r="AY3" s="46"/>
    </row>
    <row r="4" spans="1:61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474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524</v>
      </c>
      <c r="AS4" s="109" t="s">
        <v>1</v>
      </c>
      <c r="AT4" s="164" t="s">
        <v>552</v>
      </c>
      <c r="AU4" s="164" t="s">
        <v>557</v>
      </c>
      <c r="AV4" s="109" t="s">
        <v>1</v>
      </c>
      <c r="AW4" s="164" t="s">
        <v>224</v>
      </c>
      <c r="AX4" s="164" t="s">
        <v>582</v>
      </c>
      <c r="AY4" s="164" t="s">
        <v>584</v>
      </c>
      <c r="AZ4" s="120"/>
      <c r="BA4" s="121"/>
      <c r="BC4" s="4"/>
      <c r="BE4" s="5" t="s">
        <v>406</v>
      </c>
      <c r="BG4" s="6" t="s">
        <v>2</v>
      </c>
    </row>
    <row r="5" spans="1:61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484</v>
      </c>
      <c r="AM5" s="122"/>
      <c r="AN5" s="122"/>
      <c r="AO5" s="122"/>
      <c r="AP5" s="122" t="s">
        <v>256</v>
      </c>
      <c r="AQ5" s="122"/>
      <c r="AR5" s="125" t="s">
        <v>528</v>
      </c>
      <c r="AS5" s="122"/>
      <c r="AT5" s="122"/>
      <c r="AU5" s="122"/>
      <c r="AV5" s="122"/>
      <c r="AW5" s="122"/>
      <c r="AX5" s="122" t="s">
        <v>583</v>
      </c>
      <c r="AY5" s="122"/>
      <c r="AZ5" s="299" t="s">
        <v>259</v>
      </c>
      <c r="BA5" s="300"/>
      <c r="BC5" s="8"/>
      <c r="BE5" s="9" t="s">
        <v>4</v>
      </c>
      <c r="BG5" s="10" t="s">
        <v>5</v>
      </c>
    </row>
    <row r="6" spans="1:61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11">
        <v>44675</v>
      </c>
      <c r="AU6" s="111">
        <v>44689</v>
      </c>
      <c r="AV6" s="111">
        <v>44689</v>
      </c>
      <c r="AW6" s="111">
        <v>44696</v>
      </c>
      <c r="AX6" s="111">
        <v>44703</v>
      </c>
      <c r="AY6" s="111">
        <v>44703</v>
      </c>
      <c r="AZ6" s="123"/>
      <c r="BA6" s="124"/>
      <c r="BC6" s="4"/>
      <c r="BE6" s="9" t="s">
        <v>3</v>
      </c>
      <c r="BG6" s="10" t="s">
        <v>7</v>
      </c>
    </row>
    <row r="7" spans="1:61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458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475</v>
      </c>
      <c r="AM7" s="112" t="s">
        <v>485</v>
      </c>
      <c r="AN7" s="125" t="s">
        <v>9</v>
      </c>
      <c r="AO7" s="125" t="s">
        <v>9</v>
      </c>
      <c r="AP7" s="125" t="s">
        <v>506</v>
      </c>
      <c r="AQ7" s="125" t="s">
        <v>9</v>
      </c>
      <c r="AR7" s="125" t="s">
        <v>9</v>
      </c>
      <c r="AS7" s="125" t="s">
        <v>10</v>
      </c>
      <c r="AT7" s="125" t="s">
        <v>555</v>
      </c>
      <c r="AU7" s="125" t="s">
        <v>9</v>
      </c>
      <c r="AV7" s="125" t="s">
        <v>506</v>
      </c>
      <c r="AW7" s="125" t="s">
        <v>489</v>
      </c>
      <c r="AX7" s="125" t="s">
        <v>9</v>
      </c>
      <c r="AY7" s="125" t="s">
        <v>9</v>
      </c>
      <c r="AZ7" s="117" t="s">
        <v>11</v>
      </c>
      <c r="BA7" s="117" t="s">
        <v>12</v>
      </c>
      <c r="BC7" s="4"/>
      <c r="BE7" s="9" t="s">
        <v>407</v>
      </c>
      <c r="BG7" s="10" t="s">
        <v>16</v>
      </c>
    </row>
    <row r="8" spans="1:61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442</v>
      </c>
      <c r="AF8" s="125" t="s">
        <v>442</v>
      </c>
      <c r="AG8" s="125" t="s">
        <v>442</v>
      </c>
      <c r="AH8" s="125" t="s">
        <v>454</v>
      </c>
      <c r="AI8" s="125" t="s">
        <v>376</v>
      </c>
      <c r="AJ8" s="125" t="s">
        <v>358</v>
      </c>
      <c r="AK8" s="125" t="s">
        <v>358</v>
      </c>
      <c r="AL8" s="125" t="s">
        <v>489</v>
      </c>
      <c r="AM8" s="125" t="s">
        <v>17</v>
      </c>
      <c r="AN8" s="125" t="s">
        <v>376</v>
      </c>
      <c r="AO8" s="125" t="s">
        <v>376</v>
      </c>
      <c r="AP8" s="125" t="s">
        <v>507</v>
      </c>
      <c r="AQ8" s="125" t="s">
        <v>314</v>
      </c>
      <c r="AR8" s="125" t="s">
        <v>314</v>
      </c>
      <c r="AS8" s="125" t="s">
        <v>399</v>
      </c>
      <c r="AT8" s="125" t="s">
        <v>330</v>
      </c>
      <c r="AU8" s="125"/>
      <c r="AV8" s="125" t="s">
        <v>507</v>
      </c>
      <c r="AW8" s="125" t="s">
        <v>378</v>
      </c>
      <c r="AX8" s="125" t="s">
        <v>314</v>
      </c>
      <c r="AY8" s="125" t="s">
        <v>314</v>
      </c>
      <c r="AZ8" s="117" t="s">
        <v>14</v>
      </c>
      <c r="BA8" s="117" t="s">
        <v>15</v>
      </c>
      <c r="BC8" s="4"/>
      <c r="BE8" s="9"/>
      <c r="BG8" s="10" t="s">
        <v>290</v>
      </c>
    </row>
    <row r="9" spans="1:61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443</v>
      </c>
      <c r="AF9" s="125" t="s">
        <v>17</v>
      </c>
      <c r="AG9" s="125" t="s">
        <v>444</v>
      </c>
      <c r="AH9" s="125" t="s">
        <v>455</v>
      </c>
      <c r="AI9" s="125" t="s">
        <v>460</v>
      </c>
      <c r="AJ9" s="125" t="s">
        <v>357</v>
      </c>
      <c r="AK9" s="125" t="s">
        <v>359</v>
      </c>
      <c r="AL9" s="125" t="s">
        <v>488</v>
      </c>
      <c r="AM9" s="125"/>
      <c r="AN9" s="125"/>
      <c r="AO9" s="125"/>
      <c r="AP9" s="125" t="s">
        <v>508</v>
      </c>
      <c r="AQ9" s="125" t="s">
        <v>317</v>
      </c>
      <c r="AR9" s="125" t="s">
        <v>315</v>
      </c>
      <c r="AS9" s="125"/>
      <c r="AT9" s="125"/>
      <c r="AU9" s="125"/>
      <c r="AV9" s="125" t="s">
        <v>17</v>
      </c>
      <c r="AW9" s="125" t="s">
        <v>580</v>
      </c>
      <c r="AX9" s="125" t="s">
        <v>315</v>
      </c>
      <c r="AY9" s="125" t="s">
        <v>317</v>
      </c>
      <c r="AZ9" s="117" t="s">
        <v>18</v>
      </c>
      <c r="BA9" s="117" t="s">
        <v>19</v>
      </c>
      <c r="BB9" s="208"/>
      <c r="BC9" s="8"/>
      <c r="BE9" s="12"/>
      <c r="BG9" s="10"/>
    </row>
    <row r="10" spans="1:61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453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26" t="s">
        <v>331</v>
      </c>
      <c r="AU10" s="126" t="s">
        <v>560</v>
      </c>
      <c r="AV10" s="126"/>
      <c r="AW10" s="126" t="s">
        <v>331</v>
      </c>
      <c r="AX10" s="126" t="s">
        <v>310</v>
      </c>
      <c r="AY10" s="126" t="s">
        <v>316</v>
      </c>
      <c r="AZ10" s="118" t="s">
        <v>17</v>
      </c>
      <c r="BA10" s="119"/>
      <c r="BC10" s="15"/>
      <c r="BE10" s="16"/>
      <c r="BG10" s="17"/>
    </row>
    <row r="11" spans="1:61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49">
        <f>IF(SUM(D11:AY11)=0,"",SUM(D11:AY11))</f>
        <v>3701</v>
      </c>
      <c r="BA11" s="20"/>
      <c r="BB11" s="21"/>
      <c r="BC11" s="22" t="s">
        <v>23</v>
      </c>
      <c r="BE11" s="115"/>
      <c r="BG11" s="19"/>
    </row>
    <row r="12" spans="1:61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49">
        <f>IF(SUM(D12:AY12)=0,"",SUM(D12:AY12))</f>
        <v>28</v>
      </c>
      <c r="BA12" s="117">
        <f>IF(COUNTA(D12:AY12)=0,"",COUNTA(D12:AY12))</f>
        <v>3</v>
      </c>
      <c r="BB12" s="264" t="s">
        <v>490</v>
      </c>
      <c r="BC12" s="25" t="s">
        <v>25</v>
      </c>
      <c r="BE12" s="117"/>
      <c r="BG12" s="19"/>
      <c r="BH12" s="234"/>
      <c r="BI12" s="235"/>
    </row>
    <row r="13" spans="1:61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>
        <f t="shared" ref="AZ13:AZ22" si="0">IF(AZ11="","",AZ11/AZ12)</f>
        <v>132.17857142857142</v>
      </c>
      <c r="BA13" s="26"/>
      <c r="BB13" s="165"/>
      <c r="BC13" s="137" t="s">
        <v>27</v>
      </c>
      <c r="BE13" s="142"/>
      <c r="BG13" s="145">
        <f>AZ13-A13</f>
        <v>-3.1714285714285779</v>
      </c>
      <c r="BH13" s="234"/>
      <c r="BI13" s="235"/>
    </row>
    <row r="14" spans="1:61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v>998</v>
      </c>
      <c r="AU14" s="149"/>
      <c r="AV14" s="149"/>
      <c r="AW14" s="149">
        <v>905</v>
      </c>
      <c r="AX14" s="149"/>
      <c r="AY14" s="149"/>
      <c r="AZ14" s="149">
        <f t="shared" ref="AZ14:AZ15" si="1">IF(SUM(D14:AY14)=0,"",SUM(D14:AY14))</f>
        <v>4589</v>
      </c>
      <c r="BA14" s="20"/>
      <c r="BB14" s="165"/>
      <c r="BC14" s="38" t="s">
        <v>326</v>
      </c>
      <c r="BE14" s="171"/>
      <c r="BG14" s="154"/>
      <c r="BH14" s="200"/>
      <c r="BI14" s="235"/>
    </row>
    <row r="15" spans="1:61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v>8</v>
      </c>
      <c r="AU15" s="149"/>
      <c r="AV15" s="149"/>
      <c r="AW15" s="149">
        <v>8</v>
      </c>
      <c r="AX15" s="149"/>
      <c r="AY15" s="149"/>
      <c r="AZ15" s="149">
        <f t="shared" si="1"/>
        <v>40</v>
      </c>
      <c r="BA15" s="117">
        <f t="shared" ref="BA15" si="2">IF(COUNTA(D15:AY15)=0,"",COUNTA(D15:AY15))</f>
        <v>5</v>
      </c>
      <c r="BB15" s="165" t="s">
        <v>581</v>
      </c>
      <c r="BC15" s="138" t="s">
        <v>327</v>
      </c>
      <c r="BE15" s="171"/>
      <c r="BG15" s="154"/>
      <c r="BH15" s="234"/>
      <c r="BI15" s="234"/>
    </row>
    <row r="16" spans="1:61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>+AT14/AT15</f>
        <v>124.75</v>
      </c>
      <c r="AU16" s="142"/>
      <c r="AV16" s="142"/>
      <c r="AW16" s="142">
        <f>+AW14/AW15</f>
        <v>113.125</v>
      </c>
      <c r="AX16" s="142"/>
      <c r="AY16" s="142"/>
      <c r="AZ16" s="142">
        <f t="shared" si="0"/>
        <v>114.72499999999999</v>
      </c>
      <c r="BA16" s="26"/>
      <c r="BB16" s="165"/>
      <c r="BC16" s="138" t="s">
        <v>328</v>
      </c>
      <c r="BE16" s="142"/>
      <c r="BG16" s="145"/>
      <c r="BH16" s="234"/>
      <c r="BI16" s="234"/>
    </row>
    <row r="17" spans="1:61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49">
        <f t="shared" ref="AZ17:AZ18" si="3">IF(SUM(D17:AY17)=0,"",SUM(D17:AY17))</f>
        <v>2315</v>
      </c>
      <c r="BA17" s="20"/>
      <c r="BB17" s="24"/>
      <c r="BC17" s="27" t="s">
        <v>29</v>
      </c>
      <c r="BE17" s="143"/>
      <c r="BG17" s="149"/>
      <c r="BH17" s="235"/>
      <c r="BI17" s="200"/>
    </row>
    <row r="18" spans="1:61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49">
        <f t="shared" si="3"/>
        <v>12</v>
      </c>
      <c r="BA18" s="117">
        <f t="shared" ref="BA18" si="4">IF(COUNTA(D18:AY18)=0,"",COUNTA(D18:AY18))</f>
        <v>2</v>
      </c>
      <c r="BB18" s="165" t="s">
        <v>468</v>
      </c>
      <c r="BC18" s="28" t="s">
        <v>30</v>
      </c>
      <c r="BE18" s="143"/>
      <c r="BG18" s="149"/>
    </row>
    <row r="19" spans="1:61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2">
        <f t="shared" si="0"/>
        <v>192.91666666666666</v>
      </c>
      <c r="BA19" s="26"/>
      <c r="BB19" s="165"/>
      <c r="BC19" s="139" t="s">
        <v>31</v>
      </c>
      <c r="BE19" s="142"/>
      <c r="BG19" s="145">
        <f>AZ19-A19</f>
        <v>15.516666666666652</v>
      </c>
    </row>
    <row r="20" spans="1:61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>
        <f t="shared" ref="AZ20:AZ21" si="5">IF(SUM(D20:AY20)=0,"",SUM(D20:AY20))</f>
        <v>819</v>
      </c>
      <c r="BA20" s="20"/>
      <c r="BB20" s="29"/>
      <c r="BC20" s="30" t="s">
        <v>32</v>
      </c>
      <c r="BE20" s="143"/>
      <c r="BG20" s="149"/>
    </row>
    <row r="21" spans="1:61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>
        <f t="shared" si="5"/>
        <v>7</v>
      </c>
      <c r="BA21" s="117">
        <f t="shared" ref="BA21" si="6">IF(COUNTA(D21:AY21)=0,"",COUNTA(D21:AY21))</f>
        <v>1</v>
      </c>
      <c r="BB21" s="165" t="s">
        <v>361</v>
      </c>
      <c r="BC21" s="28" t="s">
        <v>33</v>
      </c>
      <c r="BE21" s="143"/>
      <c r="BG21" s="149"/>
    </row>
    <row r="22" spans="1:61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/>
      <c r="AY22" s="142"/>
      <c r="AZ22" s="142">
        <f t="shared" si="0"/>
        <v>117</v>
      </c>
      <c r="BA22" s="26"/>
      <c r="BB22" s="29"/>
      <c r="BC22" s="166" t="s">
        <v>34</v>
      </c>
      <c r="BE22" s="142"/>
      <c r="BG22" s="145"/>
    </row>
    <row r="23" spans="1:61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49" t="str">
        <f t="shared" ref="AZ23:AZ24" si="7">IF(SUM(D23:O23)=0,"",SUM(D23:O23))</f>
        <v/>
      </c>
      <c r="BA23" s="20"/>
      <c r="BB23" s="31"/>
      <c r="BC23" s="22" t="s">
        <v>35</v>
      </c>
      <c r="BE23" s="115"/>
      <c r="BG23" s="149"/>
    </row>
    <row r="24" spans="1:61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49" t="str">
        <f t="shared" si="7"/>
        <v/>
      </c>
      <c r="BA24" s="117" t="str">
        <f t="shared" ref="BA24" si="8">IF(COUNTA(D24:O24)=0,"",COUNTA(D24:O24))</f>
        <v/>
      </c>
      <c r="BB24" s="165"/>
      <c r="BC24" s="32" t="s">
        <v>36</v>
      </c>
      <c r="BD24" s="33"/>
      <c r="BE24" s="115"/>
      <c r="BG24" s="149"/>
    </row>
    <row r="25" spans="1:61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2" t="str">
        <f t="shared" ref="AZ25" si="9">IF(AZ23="","",AZ23/AZ24)</f>
        <v/>
      </c>
      <c r="BA25" s="26"/>
      <c r="BB25" s="24"/>
      <c r="BC25" s="137" t="s">
        <v>37</v>
      </c>
      <c r="BD25" s="33"/>
      <c r="BE25" s="142"/>
      <c r="BF25" s="31"/>
      <c r="BG25" s="145"/>
    </row>
    <row r="26" spans="1:61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49" t="str">
        <f t="shared" ref="AZ26:AZ27" si="10">IF(SUM(D26:O26)=0,"",SUM(D26:O26))</f>
        <v/>
      </c>
      <c r="BA26" s="20"/>
      <c r="BB26" s="24"/>
      <c r="BC26" s="34" t="s">
        <v>35</v>
      </c>
      <c r="BD26" s="33"/>
      <c r="BE26" s="115"/>
      <c r="BF26" s="35"/>
      <c r="BG26" s="149"/>
    </row>
    <row r="27" spans="1:61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49" t="str">
        <f t="shared" si="10"/>
        <v/>
      </c>
      <c r="BA27" s="117" t="str">
        <f t="shared" ref="BA27" si="11">IF(COUNTA(D27:O27)=0,"",COUNTA(D27:O27))</f>
        <v/>
      </c>
      <c r="BB27" s="165"/>
      <c r="BC27" s="28" t="s">
        <v>38</v>
      </c>
      <c r="BD27" s="33"/>
      <c r="BE27" s="115"/>
      <c r="BF27" s="35"/>
      <c r="BG27" s="149"/>
    </row>
    <row r="28" spans="1:61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2" t="str">
        <f t="shared" ref="AZ28" si="12">IF(AZ26="","",AZ26/AZ27)</f>
        <v/>
      </c>
      <c r="BA28" s="26"/>
      <c r="BB28" s="24"/>
      <c r="BC28" s="139" t="s">
        <v>39</v>
      </c>
      <c r="BD28" s="33"/>
      <c r="BE28" s="142"/>
      <c r="BF28" s="31"/>
      <c r="BG28" s="145"/>
    </row>
    <row r="29" spans="1:61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994</v>
      </c>
      <c r="AQ29" s="156"/>
      <c r="AR29" s="156">
        <v>1882</v>
      </c>
      <c r="AS29" s="156"/>
      <c r="AT29" s="156"/>
      <c r="AU29" s="156"/>
      <c r="AV29" s="156">
        <v>1113</v>
      </c>
      <c r="AW29" s="156"/>
      <c r="AX29" s="156">
        <v>1917</v>
      </c>
      <c r="AY29" s="156"/>
      <c r="AZ29" s="149">
        <f t="shared" ref="AZ29:AZ30" si="13">IF(SUM(D29:AY29)=0,"",SUM(D29:AY29))</f>
        <v>42270</v>
      </c>
      <c r="BA29" s="20"/>
      <c r="BB29" s="21"/>
      <c r="BC29" s="37" t="s">
        <v>41</v>
      </c>
      <c r="BD29" s="31"/>
      <c r="BE29" s="115"/>
      <c r="BF29" s="31"/>
      <c r="BG29" s="149"/>
    </row>
    <row r="30" spans="1:61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56"/>
      <c r="AU30" s="156"/>
      <c r="AV30" s="156">
        <v>6</v>
      </c>
      <c r="AW30" s="156"/>
      <c r="AX30" s="156">
        <v>11</v>
      </c>
      <c r="AY30" s="156"/>
      <c r="AZ30" s="149">
        <f t="shared" si="13"/>
        <v>242</v>
      </c>
      <c r="BA30" s="117">
        <f t="shared" ref="BA30" si="14">IF(COUNTA(D30:AY30)=0,"",COUNTA(D30:AY30))</f>
        <v>22</v>
      </c>
      <c r="BB30" s="207" t="s">
        <v>601</v>
      </c>
      <c r="BC30" s="32" t="s">
        <v>42</v>
      </c>
      <c r="BD30" s="31"/>
      <c r="BE30" s="115"/>
      <c r="BF30" s="31"/>
      <c r="BG30" s="149"/>
    </row>
    <row r="31" spans="1:61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165.66666666666666</v>
      </c>
      <c r="AQ31" s="142"/>
      <c r="AR31" s="142">
        <f>+AR29/AR30</f>
        <v>171.09090909090909</v>
      </c>
      <c r="AS31" s="142"/>
      <c r="AT31" s="142"/>
      <c r="AU31" s="142"/>
      <c r="AV31" s="142">
        <f>+AV29/AV30</f>
        <v>185.5</v>
      </c>
      <c r="AW31" s="142"/>
      <c r="AX31" s="142">
        <f>+AX29/AX30</f>
        <v>174.27272727272728</v>
      </c>
      <c r="AY31" s="142"/>
      <c r="AZ31" s="142">
        <f t="shared" ref="AZ31:AZ79" si="15">IF(AZ29="","",AZ29/AZ30)</f>
        <v>174.6694214876033</v>
      </c>
      <c r="BA31" s="26"/>
      <c r="BB31" s="165"/>
      <c r="BC31" s="137" t="s">
        <v>43</v>
      </c>
      <c r="BD31" s="31"/>
      <c r="BE31" s="142"/>
      <c r="BF31" s="31"/>
      <c r="BG31" s="145">
        <f>AZ31-A31</f>
        <v>-4.7671982307065548</v>
      </c>
    </row>
    <row r="32" spans="1:61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56"/>
      <c r="AU32" s="156"/>
      <c r="AV32" s="156">
        <v>1139</v>
      </c>
      <c r="AW32" s="156"/>
      <c r="AX32" s="156"/>
      <c r="AY32" s="156"/>
      <c r="AZ32" s="149">
        <f t="shared" ref="AZ32:AZ33" si="16">IF(SUM(D32:AY32)=0,"",SUM(D32:AY32))</f>
        <v>16325</v>
      </c>
      <c r="BA32" s="20"/>
      <c r="BB32" s="205"/>
      <c r="BC32" s="38" t="s">
        <v>44</v>
      </c>
      <c r="BD32" s="31"/>
      <c r="BE32" s="115"/>
      <c r="BF32" s="31"/>
      <c r="BG32" s="149"/>
    </row>
    <row r="33" spans="1:59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56"/>
      <c r="AU33" s="156"/>
      <c r="AV33" s="156">
        <v>6</v>
      </c>
      <c r="AW33" s="156"/>
      <c r="AX33" s="156"/>
      <c r="AY33" s="156"/>
      <c r="AZ33" s="149">
        <f t="shared" si="16"/>
        <v>89</v>
      </c>
      <c r="BA33" s="117">
        <f t="shared" ref="BA33" si="17">IF(COUNTA(D33:AY33)=0,"",COUNTA(D33:AY33))</f>
        <v>9</v>
      </c>
      <c r="BB33" s="165" t="s">
        <v>567</v>
      </c>
      <c r="BC33" s="28" t="s">
        <v>45</v>
      </c>
      <c r="BD33" s="31"/>
      <c r="BE33" s="115"/>
      <c r="BF33" s="31"/>
      <c r="BG33" s="149"/>
    </row>
    <row r="34" spans="1:59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/>
      <c r="AU34" s="142"/>
      <c r="AV34" s="142">
        <f>+AV32/AV33</f>
        <v>189.83333333333334</v>
      </c>
      <c r="AW34" s="142"/>
      <c r="AX34" s="142"/>
      <c r="AY34" s="142"/>
      <c r="AZ34" s="142">
        <f t="shared" si="15"/>
        <v>183.42696629213484</v>
      </c>
      <c r="BA34" s="26"/>
      <c r="BB34" s="165"/>
      <c r="BC34" s="139" t="s">
        <v>46</v>
      </c>
      <c r="BD34" s="31"/>
      <c r="BE34" s="142"/>
      <c r="BF34" s="31"/>
      <c r="BG34" s="145">
        <f>AZ34-A34</f>
        <v>2.1315117466803031</v>
      </c>
    </row>
    <row r="35" spans="1:59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56"/>
      <c r="AU35" s="156"/>
      <c r="AV35" s="156"/>
      <c r="AW35" s="156"/>
      <c r="AX35" s="156"/>
      <c r="AY35" s="156"/>
      <c r="AZ35" s="149">
        <f t="shared" ref="AZ35:AZ36" si="18">IF(SUM(D35:AY35)=0,"",SUM(D35:AY35))</f>
        <v>4007</v>
      </c>
      <c r="BA35" s="20"/>
      <c r="BB35" s="24"/>
      <c r="BC35" s="38" t="s">
        <v>44</v>
      </c>
      <c r="BE35" s="115"/>
      <c r="BG35" s="149"/>
    </row>
    <row r="36" spans="1:59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17"/>
      <c r="AU36" s="117"/>
      <c r="AV36" s="117"/>
      <c r="AW36" s="117"/>
      <c r="AX36" s="117"/>
      <c r="AY36" s="117"/>
      <c r="AZ36" s="149">
        <f t="shared" si="18"/>
        <v>21</v>
      </c>
      <c r="BA36" s="117">
        <f t="shared" ref="BA36" si="19">IF(COUNTA(D36:AY36)=0,"",COUNTA(D36:AY36))</f>
        <v>3</v>
      </c>
      <c r="BB36" s="165" t="s">
        <v>517</v>
      </c>
      <c r="BC36" s="28" t="s">
        <v>47</v>
      </c>
      <c r="BE36" s="115"/>
      <c r="BG36" s="149"/>
    </row>
    <row r="37" spans="1:59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74"/>
      <c r="AU37" s="174"/>
      <c r="AV37" s="142"/>
      <c r="AW37" s="142"/>
      <c r="AX37" s="142"/>
      <c r="AY37" s="142"/>
      <c r="AZ37" s="142">
        <f t="shared" si="15"/>
        <v>190.8095238095238</v>
      </c>
      <c r="BA37" s="26"/>
      <c r="BB37" s="24"/>
      <c r="BC37" s="139" t="s">
        <v>48</v>
      </c>
      <c r="BD37" s="31"/>
      <c r="BE37" s="142"/>
      <c r="BF37" s="31"/>
      <c r="BG37" s="145"/>
    </row>
    <row r="38" spans="1:59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>
        <f t="shared" ref="AZ38:AZ39" si="20">IF(SUM(D38:AY38)=0,"",SUM(D38:AY38))</f>
        <v>1013</v>
      </c>
      <c r="BA38" s="20"/>
      <c r="BB38" s="24"/>
      <c r="BC38" s="38" t="s">
        <v>367</v>
      </c>
      <c r="BD38" s="31"/>
      <c r="BE38" s="171"/>
      <c r="BF38" s="31"/>
      <c r="BG38" s="154"/>
    </row>
    <row r="39" spans="1:59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>
        <f t="shared" si="20"/>
        <v>8</v>
      </c>
      <c r="BA39" s="117">
        <f t="shared" ref="BA39" si="21">IF(COUNTA(D39:AY39)=0,"",COUNTA(D39:AY39))</f>
        <v>1</v>
      </c>
      <c r="BB39" s="165" t="s">
        <v>436</v>
      </c>
      <c r="BC39" s="28" t="s">
        <v>423</v>
      </c>
      <c r="BD39" s="31"/>
      <c r="BE39" s="171"/>
      <c r="BF39" s="31"/>
      <c r="BG39" s="154"/>
    </row>
    <row r="40" spans="1:59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/>
      <c r="AY40" s="142"/>
      <c r="AZ40" s="142">
        <f t="shared" si="15"/>
        <v>126.625</v>
      </c>
      <c r="BA40" s="26"/>
      <c r="BB40" s="24"/>
      <c r="BC40" s="139" t="s">
        <v>368</v>
      </c>
      <c r="BD40" s="31"/>
      <c r="BE40" s="142"/>
      <c r="BF40" s="31"/>
      <c r="BG40" s="145"/>
    </row>
    <row r="41" spans="1:59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56"/>
      <c r="AU41" s="156"/>
      <c r="AV41" s="156"/>
      <c r="AW41" s="156"/>
      <c r="AX41" s="156"/>
      <c r="AY41" s="156"/>
      <c r="AZ41" s="149">
        <f t="shared" ref="AZ41:AZ42" si="22">IF(SUM(D41:AY41)=0,"",SUM(D41:AY41))</f>
        <v>21483</v>
      </c>
      <c r="BA41" s="20"/>
      <c r="BB41" s="165"/>
      <c r="BC41" s="38" t="s">
        <v>49</v>
      </c>
      <c r="BE41" s="115"/>
      <c r="BG41" s="149"/>
    </row>
    <row r="42" spans="1:59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56"/>
      <c r="AU42" s="156"/>
      <c r="AV42" s="156"/>
      <c r="AW42" s="156"/>
      <c r="AX42" s="156"/>
      <c r="AY42" s="156"/>
      <c r="AZ42" s="149">
        <f t="shared" si="22"/>
        <v>117</v>
      </c>
      <c r="BA42" s="117">
        <f t="shared" ref="BA42" si="23">IF(COUNTA(D42:AY42)=0,"",COUNTA(D42:AY42))</f>
        <v>12</v>
      </c>
      <c r="BB42" s="165" t="s">
        <v>551</v>
      </c>
      <c r="BC42" s="28" t="s">
        <v>50</v>
      </c>
      <c r="BE42" s="115"/>
      <c r="BG42" s="149"/>
    </row>
    <row r="43" spans="1:59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/>
      <c r="AU43" s="142"/>
      <c r="AV43" s="142"/>
      <c r="AW43" s="142"/>
      <c r="AX43" s="142"/>
      <c r="AY43" s="142"/>
      <c r="AZ43" s="142">
        <f t="shared" si="15"/>
        <v>183.61538461538461</v>
      </c>
      <c r="BA43" s="26"/>
      <c r="BB43" s="165"/>
      <c r="BC43" s="139" t="s">
        <v>51</v>
      </c>
      <c r="BD43" s="31"/>
      <c r="BE43" s="142"/>
      <c r="BF43" s="31"/>
      <c r="BG43" s="145">
        <f>AZ43-A43</f>
        <v>0.8846153846153868</v>
      </c>
    </row>
    <row r="44" spans="1:59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>
        <v>480</v>
      </c>
      <c r="AY44" s="156"/>
      <c r="AZ44" s="149">
        <f t="shared" ref="AZ44:AZ45" si="24">IF(SUM(D44:AY44)=0,"",SUM(D44:AY44))</f>
        <v>9967</v>
      </c>
      <c r="BA44" s="20"/>
      <c r="BB44" s="165"/>
      <c r="BC44" s="37" t="s">
        <v>49</v>
      </c>
      <c r="BD44" s="31"/>
      <c r="BE44" s="115"/>
      <c r="BF44" s="31"/>
      <c r="BG44" s="149"/>
    </row>
    <row r="45" spans="1:59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>
        <v>3</v>
      </c>
      <c r="AY45" s="156"/>
      <c r="AZ45" s="149">
        <f t="shared" si="24"/>
        <v>62</v>
      </c>
      <c r="BA45" s="117">
        <f t="shared" ref="BA45" si="25">IF(COUNTA(D45:AY45)=0,"",COUNTA(D45:AY45))</f>
        <v>8</v>
      </c>
      <c r="BB45" s="207" t="s">
        <v>600</v>
      </c>
      <c r="BC45" s="39" t="s">
        <v>52</v>
      </c>
      <c r="BD45" s="31"/>
      <c r="BE45" s="115"/>
      <c r="BF45" s="31"/>
      <c r="BG45" s="149"/>
    </row>
    <row r="46" spans="1:59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>
        <f>+AX44/AX45</f>
        <v>160</v>
      </c>
      <c r="AY46" s="142"/>
      <c r="AZ46" s="142">
        <f t="shared" si="15"/>
        <v>160.75806451612902</v>
      </c>
      <c r="BA46" s="26"/>
      <c r="BB46" s="24"/>
      <c r="BC46" s="137" t="s">
        <v>53</v>
      </c>
      <c r="BD46" s="31"/>
      <c r="BE46" s="142"/>
      <c r="BF46" s="31"/>
      <c r="BG46" s="145">
        <f>AZ46-A46</f>
        <v>-9.0752688172043179</v>
      </c>
    </row>
    <row r="47" spans="1:59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56"/>
      <c r="AU47" s="156"/>
      <c r="AV47" s="156"/>
      <c r="AW47" s="156"/>
      <c r="AX47" s="156"/>
      <c r="AY47" s="156">
        <v>955</v>
      </c>
      <c r="AZ47" s="149">
        <f t="shared" ref="AZ47:AZ48" si="26">IF(SUM(D47:AY47)=0,"",SUM(D47:AY47))</f>
        <v>1215</v>
      </c>
      <c r="BA47" s="20"/>
      <c r="BB47" s="24"/>
      <c r="BC47" s="37" t="s">
        <v>49</v>
      </c>
      <c r="BD47" s="31"/>
      <c r="BE47" s="115"/>
      <c r="BF47" s="31"/>
      <c r="BG47" s="149"/>
    </row>
    <row r="48" spans="1:59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56"/>
      <c r="AU48" s="156"/>
      <c r="AV48" s="156"/>
      <c r="AW48" s="156"/>
      <c r="AX48" s="156"/>
      <c r="AY48" s="156">
        <v>7</v>
      </c>
      <c r="AZ48" s="149">
        <f t="shared" si="26"/>
        <v>9</v>
      </c>
      <c r="BA48" s="117">
        <f t="shared" ref="BA48" si="27">IF(COUNTA(D48:AY48)=0,"",COUNTA(D48:AY48))</f>
        <v>2</v>
      </c>
      <c r="BB48" s="207" t="s">
        <v>596</v>
      </c>
      <c r="BC48" s="32" t="s">
        <v>54</v>
      </c>
      <c r="BD48" s="31"/>
      <c r="BE48" s="115"/>
      <c r="BF48" s="31"/>
      <c r="BG48" s="149"/>
    </row>
    <row r="49" spans="1:59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55"/>
      <c r="AU49" s="155"/>
      <c r="AV49" s="155"/>
      <c r="AW49" s="155"/>
      <c r="AX49" s="155"/>
      <c r="AY49" s="142">
        <f>+AY47/AY48</f>
        <v>136.42857142857142</v>
      </c>
      <c r="AZ49" s="142">
        <f t="shared" si="15"/>
        <v>135</v>
      </c>
      <c r="BA49" s="26"/>
      <c r="BB49" s="24"/>
      <c r="BC49" s="137" t="s">
        <v>55</v>
      </c>
      <c r="BD49" s="31"/>
      <c r="BE49" s="142"/>
      <c r="BF49" s="31"/>
      <c r="BG49" s="145"/>
    </row>
    <row r="50" spans="1:59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49">
        <f t="shared" ref="AZ50:AZ51" si="28">IF(SUM(D50:AY50)=0,"",SUM(D50:AY50))</f>
        <v>3159</v>
      </c>
      <c r="BA50" s="20"/>
      <c r="BB50" s="24"/>
      <c r="BC50" s="38" t="s">
        <v>49</v>
      </c>
      <c r="BD50" s="31"/>
      <c r="BE50" s="171"/>
      <c r="BF50" s="31"/>
      <c r="BG50" s="154"/>
    </row>
    <row r="51" spans="1:59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49">
        <f t="shared" si="28"/>
        <v>20</v>
      </c>
      <c r="BA51" s="117">
        <f t="shared" ref="BA51" si="29">IF(COUNTA(D51:AY51)=0,"",COUNTA(D51:AY51))</f>
        <v>3</v>
      </c>
      <c r="BB51" s="165" t="s">
        <v>491</v>
      </c>
      <c r="BC51" s="28" t="s">
        <v>360</v>
      </c>
      <c r="BD51" s="31"/>
      <c r="BE51" s="171"/>
      <c r="BF51" s="31"/>
      <c r="BG51" s="154"/>
    </row>
    <row r="52" spans="1:59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>
        <f t="shared" si="15"/>
        <v>157.94999999999999</v>
      </c>
      <c r="BA52" s="26"/>
      <c r="BB52" s="24"/>
      <c r="BC52" s="139" t="s">
        <v>363</v>
      </c>
      <c r="BD52" s="31"/>
      <c r="BE52" s="142"/>
      <c r="BF52" s="31"/>
      <c r="BG52" s="145"/>
    </row>
    <row r="53" spans="1:59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/>
      <c r="AU53" s="149"/>
      <c r="AV53" s="149">
        <v>1169</v>
      </c>
      <c r="AW53" s="149"/>
      <c r="AX53" s="149"/>
      <c r="AY53" s="149"/>
      <c r="AZ53" s="149">
        <f t="shared" ref="AZ53:AZ54" si="30">IF(SUM(D53:AY53)=0,"",SUM(D53:AY53))</f>
        <v>32109</v>
      </c>
      <c r="BA53" s="20"/>
      <c r="BB53" s="165"/>
      <c r="BC53" s="38" t="s">
        <v>56</v>
      </c>
      <c r="BD53" s="40"/>
      <c r="BE53" s="115"/>
      <c r="BF53" s="40"/>
      <c r="BG53" s="149"/>
    </row>
    <row r="54" spans="1:59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/>
      <c r="AU54" s="149"/>
      <c r="AV54" s="149">
        <v>6</v>
      </c>
      <c r="AW54" s="149"/>
      <c r="AX54" s="149"/>
      <c r="AY54" s="149"/>
      <c r="AZ54" s="149">
        <f t="shared" si="30"/>
        <v>165</v>
      </c>
      <c r="BA54" s="117">
        <f t="shared" ref="BA54" si="31">IF(COUNTA(D54:AY54)=0,"",COUNTA(D54:AY54))</f>
        <v>17</v>
      </c>
      <c r="BB54" s="165" t="s">
        <v>568</v>
      </c>
      <c r="BC54" s="28" t="s">
        <v>57</v>
      </c>
      <c r="BD54" s="40"/>
      <c r="BE54" s="115"/>
      <c r="BF54" s="40"/>
      <c r="BG54" s="149"/>
    </row>
    <row r="55" spans="1:59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32"/>
      <c r="AU55" s="232"/>
      <c r="AV55" s="174">
        <f>+AV53/AV54</f>
        <v>194.83333333333334</v>
      </c>
      <c r="AW55" s="174"/>
      <c r="AX55" s="174"/>
      <c r="AY55" s="174"/>
      <c r="AZ55" s="142">
        <f t="shared" si="15"/>
        <v>194.6</v>
      </c>
      <c r="BA55" s="26"/>
      <c r="BB55" s="224"/>
      <c r="BC55" s="139" t="s">
        <v>58</v>
      </c>
      <c r="BD55" s="40"/>
      <c r="BE55" s="142"/>
      <c r="BF55" s="40"/>
      <c r="BG55" s="145">
        <f>AZ55-A55</f>
        <v>14.471794871794856</v>
      </c>
    </row>
    <row r="56" spans="1:59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/>
      <c r="AU56" s="149"/>
      <c r="AV56" s="149">
        <v>1148</v>
      </c>
      <c r="AW56" s="149"/>
      <c r="AX56" s="149"/>
      <c r="AY56" s="149"/>
      <c r="AZ56" s="149">
        <f t="shared" ref="AZ56:AZ57" si="32">IF(SUM(D56:AY56)=0,"",SUM(D56:AY56))</f>
        <v>16585</v>
      </c>
      <c r="BA56" s="20"/>
      <c r="BB56" s="24"/>
      <c r="BC56" s="38" t="s">
        <v>59</v>
      </c>
      <c r="BD56" s="40"/>
      <c r="BE56" s="114"/>
      <c r="BF56" s="40"/>
      <c r="BG56" s="149"/>
    </row>
    <row r="57" spans="1:59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/>
      <c r="AU57" s="149"/>
      <c r="AV57" s="149">
        <v>6</v>
      </c>
      <c r="AW57" s="149"/>
      <c r="AX57" s="149"/>
      <c r="AY57" s="149"/>
      <c r="AZ57" s="149">
        <f t="shared" si="32"/>
        <v>88</v>
      </c>
      <c r="BA57" s="117">
        <f t="shared" ref="BA57" si="33">IF(COUNTA(D57:AY57)=0,"",COUNTA(D57:AY57))</f>
        <v>12</v>
      </c>
      <c r="BB57" s="165" t="s">
        <v>569</v>
      </c>
      <c r="BC57" s="28" t="s">
        <v>60</v>
      </c>
      <c r="BD57" s="40"/>
      <c r="BE57" s="117"/>
      <c r="BF57" s="40"/>
      <c r="BG57" s="149"/>
    </row>
    <row r="58" spans="1:59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232"/>
      <c r="AU58" s="232"/>
      <c r="AV58" s="174">
        <f>+AV56/AV57</f>
        <v>191.33333333333334</v>
      </c>
      <c r="AW58" s="174"/>
      <c r="AX58" s="174"/>
      <c r="AY58" s="174"/>
      <c r="AZ58" s="142">
        <f t="shared" si="15"/>
        <v>188.46590909090909</v>
      </c>
      <c r="BA58" s="26"/>
      <c r="BB58" s="165"/>
      <c r="BC58" s="139" t="s">
        <v>61</v>
      </c>
      <c r="BD58" s="40"/>
      <c r="BE58" s="142"/>
      <c r="BF58" s="40"/>
      <c r="BG58" s="145">
        <f>AZ58-A58</f>
        <v>2.8409090909090935</v>
      </c>
    </row>
    <row r="59" spans="1:59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/>
      <c r="AU59" s="149"/>
      <c r="AV59" s="149"/>
      <c r="AW59" s="149"/>
      <c r="AX59" s="149"/>
      <c r="AY59" s="149"/>
      <c r="AZ59" s="149">
        <f t="shared" ref="AZ59:AZ60" si="34">IF(SUM(D59:AY59)=0,"",SUM(D59:AY59))</f>
        <v>7888</v>
      </c>
      <c r="BA59" s="20"/>
      <c r="BB59" s="24"/>
      <c r="BC59" s="38" t="s">
        <v>62</v>
      </c>
      <c r="BD59" s="40"/>
      <c r="BE59" s="117"/>
      <c r="BF59" s="40"/>
      <c r="BG59" s="149"/>
    </row>
    <row r="60" spans="1:59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/>
      <c r="AU60" s="149"/>
      <c r="AV60" s="149"/>
      <c r="AW60" s="149"/>
      <c r="AX60" s="149"/>
      <c r="AY60" s="149"/>
      <c r="AZ60" s="149">
        <f t="shared" si="34"/>
        <v>53</v>
      </c>
      <c r="BA60" s="117">
        <f t="shared" ref="BA60" si="35">IF(COUNTA(D60:AY60)=0,"",COUNTA(D60:AY60))</f>
        <v>7</v>
      </c>
      <c r="BB60" s="165" t="s">
        <v>516</v>
      </c>
      <c r="BC60" s="28" t="s">
        <v>63</v>
      </c>
      <c r="BD60" s="40"/>
      <c r="BE60" s="117"/>
      <c r="BF60" s="40"/>
      <c r="BG60" s="149"/>
    </row>
    <row r="61" spans="1:59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/>
      <c r="AU61" s="142"/>
      <c r="AV61" s="142"/>
      <c r="AW61" s="142"/>
      <c r="AX61" s="142"/>
      <c r="AY61" s="142"/>
      <c r="AZ61" s="142">
        <f t="shared" si="15"/>
        <v>148.83018867924528</v>
      </c>
      <c r="BA61" s="26"/>
      <c r="BB61" s="165"/>
      <c r="BC61" s="139" t="s">
        <v>64</v>
      </c>
      <c r="BD61" s="40"/>
      <c r="BE61" s="142"/>
      <c r="BF61" s="40"/>
      <c r="BG61" s="145">
        <f>AZ61-A61</f>
        <v>-7.9198113207547181</v>
      </c>
    </row>
    <row r="62" spans="1:59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>
        <f t="shared" ref="AZ62:AZ63" si="36">IF(SUM(D62:AY62)=0,"",SUM(D62:AY62))</f>
        <v>1984</v>
      </c>
      <c r="BA62" s="20"/>
      <c r="BB62" s="24"/>
      <c r="BC62" s="38" t="s">
        <v>65</v>
      </c>
      <c r="BD62" s="40"/>
      <c r="BE62" s="115"/>
      <c r="BF62" s="40"/>
      <c r="BG62" s="149"/>
    </row>
    <row r="63" spans="1:59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>
        <f t="shared" si="36"/>
        <v>12</v>
      </c>
      <c r="BA63" s="117">
        <f t="shared" ref="BA63" si="37">IF(COUNTA(D63:AY63)=0,"",COUNTA(D63:AY63))</f>
        <v>2</v>
      </c>
      <c r="BB63" s="165" t="s">
        <v>469</v>
      </c>
      <c r="BC63" s="28" t="s">
        <v>38</v>
      </c>
      <c r="BD63" s="40"/>
      <c r="BE63" s="115"/>
      <c r="BF63" s="40"/>
      <c r="BG63" s="149"/>
    </row>
    <row r="64" spans="1:59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2">
        <f t="shared" si="15"/>
        <v>165.33333333333334</v>
      </c>
      <c r="BA64" s="26"/>
      <c r="BB64" s="165"/>
      <c r="BC64" s="139" t="s">
        <v>66</v>
      </c>
      <c r="BD64" s="40"/>
      <c r="BE64" s="142"/>
      <c r="BF64" s="40"/>
      <c r="BG64" s="145"/>
    </row>
    <row r="65" spans="1:61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/>
      <c r="AU65" s="149"/>
      <c r="AV65" s="149"/>
      <c r="AW65" s="149"/>
      <c r="AX65" s="149"/>
      <c r="AY65" s="149"/>
      <c r="AZ65" s="149">
        <f t="shared" ref="AZ65:AZ66" si="38">IF(SUM(D65:AY65)=0,"",SUM(D65:AY65))</f>
        <v>7351</v>
      </c>
      <c r="BA65" s="20"/>
      <c r="BB65" s="24"/>
      <c r="BC65" s="41" t="s">
        <v>67</v>
      </c>
      <c r="BD65" s="40"/>
      <c r="BE65" s="115"/>
      <c r="BF65" s="40"/>
      <c r="BG65" s="149"/>
    </row>
    <row r="66" spans="1:61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/>
      <c r="AU66" s="149"/>
      <c r="AV66" s="149"/>
      <c r="AW66" s="149"/>
      <c r="AX66" s="149"/>
      <c r="AY66" s="149"/>
      <c r="AZ66" s="149">
        <f t="shared" si="38"/>
        <v>52</v>
      </c>
      <c r="BA66" s="117">
        <f t="shared" ref="BA66" si="39">IF(COUNTA(D66:AY66)=0,"",COUNTA(D66:AY66))</f>
        <v>6</v>
      </c>
      <c r="BB66" s="165" t="s">
        <v>515</v>
      </c>
      <c r="BC66" s="32" t="s">
        <v>68</v>
      </c>
      <c r="BD66" s="40"/>
      <c r="BE66" s="115"/>
      <c r="BF66" s="40"/>
      <c r="BG66" s="149"/>
    </row>
    <row r="67" spans="1:61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/>
      <c r="AU67" s="142"/>
      <c r="AV67" s="142"/>
      <c r="AW67" s="142"/>
      <c r="AX67" s="142"/>
      <c r="AY67" s="142"/>
      <c r="AZ67" s="142">
        <f t="shared" si="15"/>
        <v>141.36538461538461</v>
      </c>
      <c r="BA67" s="26"/>
      <c r="BB67" s="165"/>
      <c r="BC67" s="137" t="s">
        <v>69</v>
      </c>
      <c r="BD67" s="40"/>
      <c r="BE67" s="142"/>
      <c r="BF67" s="40"/>
      <c r="BG67" s="145">
        <f>AZ67-A67</f>
        <v>-2.7596153846153868</v>
      </c>
    </row>
    <row r="68" spans="1:61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/>
      <c r="AU68" s="149">
        <v>3053</v>
      </c>
      <c r="AV68" s="149"/>
      <c r="AW68" s="149"/>
      <c r="AX68" s="149"/>
      <c r="AY68" s="149"/>
      <c r="AZ68" s="149">
        <f t="shared" ref="AZ68:AZ69" si="40">IF(SUM(D68:AY68)=0,"",SUM(D68:AY68))</f>
        <v>36758</v>
      </c>
      <c r="BA68" s="20"/>
      <c r="BB68" s="24"/>
      <c r="BC68" s="36" t="s">
        <v>70</v>
      </c>
      <c r="BD68" s="40"/>
      <c r="BE68" s="115"/>
      <c r="BF68" s="40"/>
      <c r="BG68" s="149"/>
    </row>
    <row r="69" spans="1:61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/>
      <c r="AU69" s="149">
        <v>18</v>
      </c>
      <c r="AV69" s="149"/>
      <c r="AW69" s="149"/>
      <c r="AX69" s="149"/>
      <c r="AY69" s="149"/>
      <c r="AZ69" s="149">
        <f t="shared" si="40"/>
        <v>202</v>
      </c>
      <c r="BA69" s="117">
        <f t="shared" ref="BA69" si="41">IF(COUNTA(D69:AY69)=0,"",COUNTA(D69:AY69))</f>
        <v>19</v>
      </c>
      <c r="BB69" s="165" t="s">
        <v>558</v>
      </c>
      <c r="BC69" s="28" t="s">
        <v>71</v>
      </c>
      <c r="BD69" s="40"/>
      <c r="BE69" s="115"/>
      <c r="BF69" s="40"/>
      <c r="BG69" s="149"/>
    </row>
    <row r="70" spans="1:61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/>
      <c r="AU70" s="142">
        <f>+AU68/AU69</f>
        <v>169.61111111111111</v>
      </c>
      <c r="AV70" s="142"/>
      <c r="AW70" s="142"/>
      <c r="AX70" s="142"/>
      <c r="AY70" s="142"/>
      <c r="AZ70" s="142">
        <f t="shared" si="15"/>
        <v>181.97029702970298</v>
      </c>
      <c r="BA70" s="26"/>
      <c r="BB70" s="165"/>
      <c r="BC70" s="139" t="s">
        <v>72</v>
      </c>
      <c r="BD70" s="40"/>
      <c r="BE70" s="142"/>
      <c r="BF70" s="40"/>
      <c r="BG70" s="145">
        <f>AZ70-A70</f>
        <v>0.44722010662604816</v>
      </c>
    </row>
    <row r="71" spans="1:61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/>
      <c r="AU71" s="149"/>
      <c r="AV71" s="149">
        <v>990</v>
      </c>
      <c r="AW71" s="149"/>
      <c r="AX71" s="149"/>
      <c r="AY71" s="149"/>
      <c r="AZ71" s="149">
        <f t="shared" ref="AZ71:AZ72" si="42">IF(SUM(D71:AY71)=0,"",SUM(D71:AY71))</f>
        <v>11602</v>
      </c>
      <c r="BA71" s="20"/>
      <c r="BB71" s="24"/>
      <c r="BC71" s="38" t="s">
        <v>73</v>
      </c>
      <c r="BD71" s="40"/>
      <c r="BE71" s="115"/>
      <c r="BF71" s="40"/>
      <c r="BG71" s="149"/>
    </row>
    <row r="72" spans="1:61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/>
      <c r="AU72" s="149"/>
      <c r="AV72" s="149">
        <v>6</v>
      </c>
      <c r="AW72" s="149"/>
      <c r="AX72" s="149"/>
      <c r="AY72" s="149"/>
      <c r="AZ72" s="149">
        <f t="shared" si="42"/>
        <v>64</v>
      </c>
      <c r="BA72" s="117">
        <f t="shared" ref="BA72" si="43">IF(COUNTA(D72:AY72)=0,"",COUNTA(D72:AY72))</f>
        <v>8</v>
      </c>
      <c r="BB72" s="165" t="s">
        <v>566</v>
      </c>
      <c r="BC72" s="28" t="s">
        <v>74</v>
      </c>
      <c r="BD72" s="40"/>
      <c r="BE72" s="115"/>
      <c r="BF72" s="40"/>
      <c r="BG72" s="149"/>
    </row>
    <row r="73" spans="1:61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/>
      <c r="AU73" s="142"/>
      <c r="AV73" s="142">
        <f>+AV71/AV72</f>
        <v>165</v>
      </c>
      <c r="AW73" s="142"/>
      <c r="AX73" s="142"/>
      <c r="AY73" s="142"/>
      <c r="AZ73" s="142">
        <f t="shared" si="15"/>
        <v>181.28125</v>
      </c>
      <c r="BA73" s="26"/>
      <c r="BB73" s="165"/>
      <c r="BC73" s="139" t="s">
        <v>75</v>
      </c>
      <c r="BD73" s="40"/>
      <c r="BE73" s="142"/>
      <c r="BF73" s="40"/>
      <c r="BG73" s="145">
        <f>AZ73-A73</f>
        <v>-4.6033653846153868</v>
      </c>
    </row>
    <row r="74" spans="1:61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/>
      <c r="AU74" s="149"/>
      <c r="AV74" s="149">
        <v>1213</v>
      </c>
      <c r="AW74" s="149"/>
      <c r="AX74" s="149"/>
      <c r="AY74" s="149">
        <v>1291</v>
      </c>
      <c r="AZ74" s="149">
        <f t="shared" ref="AZ74:AZ75" si="44">IF(SUM(D74:AY74)=0,"",SUM(D74:AY74))</f>
        <v>10204</v>
      </c>
      <c r="BA74" s="20"/>
      <c r="BB74" s="21"/>
      <c r="BC74" s="41" t="s">
        <v>73</v>
      </c>
      <c r="BD74" s="40"/>
      <c r="BE74" s="143"/>
      <c r="BF74" s="40"/>
      <c r="BG74" s="149"/>
    </row>
    <row r="75" spans="1:61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/>
      <c r="AU75" s="149"/>
      <c r="AV75" s="149">
        <v>6</v>
      </c>
      <c r="AW75" s="149"/>
      <c r="AX75" s="149"/>
      <c r="AY75" s="149">
        <v>7</v>
      </c>
      <c r="AZ75" s="149">
        <f t="shared" si="44"/>
        <v>58</v>
      </c>
      <c r="BA75" s="117">
        <f t="shared" ref="BA75" si="45">IF(COUNTA(D75:AY75)=0,"",COUNTA(D75:AY75))</f>
        <v>8</v>
      </c>
      <c r="BB75" s="207" t="s">
        <v>595</v>
      </c>
      <c r="BC75" s="32" t="s">
        <v>76</v>
      </c>
      <c r="BD75" s="40"/>
      <c r="BE75" s="143"/>
      <c r="BF75" s="40"/>
      <c r="BG75" s="149"/>
    </row>
    <row r="76" spans="1:61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/>
      <c r="AU76" s="142"/>
      <c r="AV76" s="232">
        <f>+AV74/AV75</f>
        <v>202.16666666666666</v>
      </c>
      <c r="AW76" s="232"/>
      <c r="AX76" s="232"/>
      <c r="AY76" s="142">
        <f>+AY74/AY75</f>
        <v>184.42857142857142</v>
      </c>
      <c r="AZ76" s="142">
        <f t="shared" si="15"/>
        <v>175.93103448275863</v>
      </c>
      <c r="BA76" s="26"/>
      <c r="BB76" s="165"/>
      <c r="BC76" s="137" t="s">
        <v>77</v>
      </c>
      <c r="BD76" s="40"/>
      <c r="BE76" s="142"/>
      <c r="BF76" s="40"/>
      <c r="BG76" s="145">
        <f>AZ76-A76</f>
        <v>5.9310344827586334</v>
      </c>
    </row>
    <row r="77" spans="1:61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/>
      <c r="AU77" s="149"/>
      <c r="AV77" s="149"/>
      <c r="AW77" s="149"/>
      <c r="AX77" s="149"/>
      <c r="AY77" s="149"/>
      <c r="AZ77" s="149">
        <f t="shared" ref="AZ77:AZ78" si="46">IF(SUM(D77:AY77)=0,"",SUM(D77:AY77))</f>
        <v>8908</v>
      </c>
      <c r="BA77" s="20"/>
      <c r="BB77" s="165"/>
      <c r="BC77" s="41" t="s">
        <v>78</v>
      </c>
      <c r="BD77" s="40"/>
      <c r="BE77" s="115"/>
      <c r="BF77" s="40"/>
      <c r="BG77" s="149"/>
    </row>
    <row r="78" spans="1:61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/>
      <c r="AU78" s="149"/>
      <c r="AV78" s="149"/>
      <c r="AW78" s="149"/>
      <c r="AX78" s="149"/>
      <c r="AY78" s="149"/>
      <c r="AZ78" s="149">
        <f t="shared" si="46"/>
        <v>58</v>
      </c>
      <c r="BA78" s="117">
        <f t="shared" ref="BA78" si="47">IF(COUNTA(D78:AY78)=0,"",COUNTA(D78:AY78))</f>
        <v>7</v>
      </c>
      <c r="BB78" s="165" t="s">
        <v>529</v>
      </c>
      <c r="BC78" s="32" t="s">
        <v>79</v>
      </c>
      <c r="BD78" s="40"/>
      <c r="BE78" s="115"/>
      <c r="BF78" s="40"/>
      <c r="BG78" s="149"/>
    </row>
    <row r="79" spans="1:61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/>
      <c r="AU79" s="142"/>
      <c r="AV79" s="142"/>
      <c r="AW79" s="142"/>
      <c r="AX79" s="142"/>
      <c r="AY79" s="142"/>
      <c r="AZ79" s="142">
        <f t="shared" si="15"/>
        <v>153.58620689655172</v>
      </c>
      <c r="BA79" s="26"/>
      <c r="BB79" s="21"/>
      <c r="BC79" s="137" t="s">
        <v>80</v>
      </c>
      <c r="BD79" s="40"/>
      <c r="BE79" s="142"/>
      <c r="BF79" s="40"/>
      <c r="BG79" s="145">
        <f>AZ79-A79</f>
        <v>-5.1243194192377644</v>
      </c>
    </row>
    <row r="80" spans="1:61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 t="str">
        <f t="shared" ref="AZ80:AZ81" si="48">IF(SUM(D80:O80)=0,"",SUM(D80:O80))</f>
        <v/>
      </c>
      <c r="BA80" s="20"/>
      <c r="BB80" s="29"/>
      <c r="BC80" s="38" t="s">
        <v>81</v>
      </c>
      <c r="BD80" s="40"/>
      <c r="BE80" s="143"/>
      <c r="BF80" s="40"/>
      <c r="BG80" s="149"/>
      <c r="BI80" s="199"/>
    </row>
    <row r="81" spans="1:61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 t="str">
        <f t="shared" si="48"/>
        <v/>
      </c>
      <c r="BA81" s="117" t="str">
        <f t="shared" ref="BA81" si="49">IF(COUNTA(D81:O81)=0,"",COUNTA(D81:O81))</f>
        <v/>
      </c>
      <c r="BB81" s="165"/>
      <c r="BC81" s="28" t="s">
        <v>82</v>
      </c>
      <c r="BD81" s="40"/>
      <c r="BE81" s="143"/>
      <c r="BF81" s="40"/>
      <c r="BG81" s="149"/>
      <c r="BI81" s="199"/>
    </row>
    <row r="82" spans="1:61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5"/>
      <c r="AY82" s="145"/>
      <c r="AZ82" s="142" t="str">
        <f t="shared" ref="AZ82" si="50">IF(AZ80="","",AZ80/AZ81)</f>
        <v/>
      </c>
      <c r="BA82" s="26"/>
      <c r="BB82" s="24"/>
      <c r="BC82" s="139" t="s">
        <v>83</v>
      </c>
      <c r="BD82" s="40"/>
      <c r="BE82" s="142"/>
      <c r="BF82" s="40"/>
      <c r="BG82" s="145"/>
      <c r="BI82" s="200"/>
    </row>
    <row r="83" spans="1:61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/>
      <c r="AU83" s="149"/>
      <c r="AV83" s="149"/>
      <c r="AW83" s="149"/>
      <c r="AX83" s="149"/>
      <c r="AY83" s="149">
        <v>1152</v>
      </c>
      <c r="AZ83" s="149">
        <f t="shared" ref="AZ83:AZ84" si="51">IF(SUM(D83:AY83)=0,"",SUM(D83:AY83))</f>
        <v>4431</v>
      </c>
      <c r="BA83" s="20"/>
      <c r="BB83" s="40"/>
      <c r="BC83" s="41" t="s">
        <v>84</v>
      </c>
      <c r="BD83" s="40"/>
      <c r="BE83" s="115"/>
      <c r="BF83" s="40"/>
      <c r="BG83" s="149"/>
      <c r="BI83" s="201"/>
    </row>
    <row r="84" spans="1:61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/>
      <c r="AU84" s="149"/>
      <c r="AV84" s="149"/>
      <c r="AW84" s="149"/>
      <c r="AX84" s="149"/>
      <c r="AY84" s="149">
        <v>7</v>
      </c>
      <c r="AZ84" s="149">
        <f t="shared" si="51"/>
        <v>28</v>
      </c>
      <c r="BA84" s="117">
        <f t="shared" ref="BA84" si="52">IF(COUNTA(D84:AY84)=0,"",COUNTA(D84:AY84))</f>
        <v>4</v>
      </c>
      <c r="BB84" s="207" t="s">
        <v>593</v>
      </c>
      <c r="BC84" s="32" t="s">
        <v>85</v>
      </c>
      <c r="BD84" s="40"/>
      <c r="BE84" s="115"/>
      <c r="BF84" s="40"/>
      <c r="BG84" s="149"/>
      <c r="BI84" s="201"/>
    </row>
    <row r="85" spans="1:61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/>
      <c r="AU85" s="142"/>
      <c r="AV85" s="142"/>
      <c r="AW85" s="142"/>
      <c r="AX85" s="142"/>
      <c r="AY85" s="142">
        <f>+AY83/AY84</f>
        <v>164.57142857142858</v>
      </c>
      <c r="AZ85" s="142">
        <f t="shared" ref="AZ85:AZ109" si="53">IF(AZ83="","",AZ83/AZ84)</f>
        <v>158.25</v>
      </c>
      <c r="BA85" s="26"/>
      <c r="BB85" s="24"/>
      <c r="BC85" s="137" t="s">
        <v>86</v>
      </c>
      <c r="BD85" s="40"/>
      <c r="BE85" s="142"/>
      <c r="BF85" s="40"/>
      <c r="BG85" s="145"/>
      <c r="BI85" s="200"/>
    </row>
    <row r="86" spans="1:61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/>
      <c r="AY86" s="149"/>
      <c r="AZ86" s="149">
        <f t="shared" ref="AZ86:AZ87" si="54">IF(SUM(D86:AY86)=0,"",SUM(D86:AY86))</f>
        <v>5880</v>
      </c>
      <c r="BA86" s="20"/>
      <c r="BB86" s="24"/>
      <c r="BC86" s="38" t="s">
        <v>87</v>
      </c>
      <c r="BD86" s="40"/>
      <c r="BE86" s="115"/>
      <c r="BF86" s="40"/>
      <c r="BG86" s="154"/>
      <c r="BI86" s="201"/>
    </row>
    <row r="87" spans="1:61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>
        <f t="shared" si="54"/>
        <v>36</v>
      </c>
      <c r="BA87" s="117">
        <f t="shared" ref="BA87" si="55">IF(COUNTA(D87:AY87)=0,"",COUNTA(D87:AY87))</f>
        <v>5</v>
      </c>
      <c r="BB87" s="165" t="s">
        <v>478</v>
      </c>
      <c r="BC87" s="28" t="s">
        <v>88</v>
      </c>
      <c r="BD87" s="40"/>
      <c r="BE87" s="117"/>
      <c r="BF87" s="40"/>
      <c r="BG87" s="149"/>
      <c r="BI87" s="202"/>
    </row>
    <row r="88" spans="1:61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6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/>
      <c r="AY88" s="142"/>
      <c r="AZ88" s="142">
        <f t="shared" si="53"/>
        <v>163.33333333333334</v>
      </c>
      <c r="BA88" s="26"/>
      <c r="BB88" s="24"/>
      <c r="BC88" s="139" t="s">
        <v>89</v>
      </c>
      <c r="BD88" s="40"/>
      <c r="BE88" s="142"/>
      <c r="BF88" s="40"/>
      <c r="BG88" s="145"/>
      <c r="BI88" s="200"/>
    </row>
    <row r="89" spans="1:61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/>
      <c r="AU89" s="149"/>
      <c r="AV89" s="149"/>
      <c r="AW89" s="149"/>
      <c r="AX89" s="149"/>
      <c r="AY89" s="149"/>
      <c r="AZ89" s="149">
        <f t="shared" ref="AZ89:AZ90" si="57">IF(SUM(D89:AY89)=0,"",SUM(D89:AY89))</f>
        <v>917</v>
      </c>
      <c r="BA89" s="20"/>
      <c r="BB89" s="165"/>
      <c r="BC89" s="41" t="s">
        <v>90</v>
      </c>
      <c r="BD89" s="40"/>
      <c r="BE89" s="117"/>
      <c r="BF89" s="40"/>
      <c r="BG89" s="149"/>
      <c r="BI89" s="202"/>
    </row>
    <row r="90" spans="1:61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/>
      <c r="AU90" s="149"/>
      <c r="AV90" s="149"/>
      <c r="AW90" s="149"/>
      <c r="AX90" s="149"/>
      <c r="AY90" s="149"/>
      <c r="AZ90" s="149">
        <f t="shared" si="57"/>
        <v>6</v>
      </c>
      <c r="BA90" s="117">
        <f t="shared" ref="BA90" si="58">IF(COUNTA(D90:AY90)=0,"",COUNTA(D90:AY90))</f>
        <v>1</v>
      </c>
      <c r="BB90" s="165" t="s">
        <v>530</v>
      </c>
      <c r="BC90" s="32" t="s">
        <v>91</v>
      </c>
      <c r="BD90" s="40"/>
      <c r="BE90" s="117"/>
      <c r="BF90" s="40"/>
      <c r="BG90" s="149"/>
      <c r="BI90" s="202"/>
    </row>
    <row r="91" spans="1:61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5"/>
      <c r="AU91" s="145"/>
      <c r="AV91" s="145"/>
      <c r="AW91" s="145"/>
      <c r="AX91" s="145"/>
      <c r="AY91" s="145"/>
      <c r="AZ91" s="142">
        <f t="shared" si="53"/>
        <v>152.83333333333334</v>
      </c>
      <c r="BA91" s="26"/>
      <c r="BB91" s="24"/>
      <c r="BC91" s="137" t="s">
        <v>92</v>
      </c>
      <c r="BD91" s="40"/>
      <c r="BE91" s="142"/>
      <c r="BF91" s="40"/>
      <c r="BG91" s="145">
        <f>AZ91-A91</f>
        <v>-3.1666666666666572</v>
      </c>
      <c r="BI91" s="200"/>
    </row>
    <row r="92" spans="1:61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>
        <f t="shared" ref="AZ92:AZ93" si="59">IF(SUM(D92:AY92)=0,"",SUM(D92:AY92))</f>
        <v>13795</v>
      </c>
      <c r="BA92" s="20"/>
      <c r="BB92" s="21"/>
      <c r="BC92" s="38" t="s">
        <v>93</v>
      </c>
      <c r="BD92" s="40"/>
      <c r="BE92" s="143"/>
      <c r="BF92" s="40"/>
      <c r="BG92" s="149"/>
      <c r="BI92" s="199"/>
    </row>
    <row r="93" spans="1:61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>
        <f t="shared" si="59"/>
        <v>71</v>
      </c>
      <c r="BA93" s="117">
        <f t="shared" ref="BA93" si="60">IF(COUNTA(D93:AY93)=0,"",COUNTA(D93:AY93))</f>
        <v>7</v>
      </c>
      <c r="BB93" s="165" t="s">
        <v>503</v>
      </c>
      <c r="BC93" s="28" t="s">
        <v>94</v>
      </c>
      <c r="BD93" s="40"/>
      <c r="BE93" s="143"/>
      <c r="BF93" s="40"/>
      <c r="BG93" s="149"/>
      <c r="BI93" s="199"/>
    </row>
    <row r="94" spans="1:61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32"/>
      <c r="AU94" s="232"/>
      <c r="AV94" s="232"/>
      <c r="AW94" s="232"/>
      <c r="AX94" s="232"/>
      <c r="AY94" s="232"/>
      <c r="AZ94" s="142">
        <f t="shared" si="53"/>
        <v>194.29577464788733</v>
      </c>
      <c r="BA94" s="26"/>
      <c r="BB94" s="271" t="s">
        <v>504</v>
      </c>
      <c r="BC94" s="139" t="s">
        <v>95</v>
      </c>
      <c r="BD94" s="40"/>
      <c r="BE94" s="142"/>
      <c r="BF94" s="40"/>
      <c r="BG94" s="145">
        <f>AZ94-A94</f>
        <v>-10.37089201877933</v>
      </c>
      <c r="BI94" s="200"/>
    </row>
    <row r="95" spans="1:61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/>
      <c r="AU95" s="149"/>
      <c r="AV95" s="149"/>
      <c r="AW95" s="149"/>
      <c r="AX95" s="149">
        <v>1870</v>
      </c>
      <c r="AY95" s="149"/>
      <c r="AZ95" s="149">
        <f t="shared" ref="AZ95:AZ96" si="61">IF(SUM(D95:AY95)=0,"",SUM(D95:AY95))</f>
        <v>8273</v>
      </c>
      <c r="BA95" s="20"/>
      <c r="BB95" s="165"/>
      <c r="BC95" s="41" t="s">
        <v>93</v>
      </c>
      <c r="BD95" s="40"/>
      <c r="BE95" s="115"/>
      <c r="BF95" s="40"/>
      <c r="BG95" s="149"/>
      <c r="BI95" s="201"/>
    </row>
    <row r="96" spans="1:61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/>
      <c r="AU96" s="149"/>
      <c r="AV96" s="149"/>
      <c r="AW96" s="149"/>
      <c r="AX96" s="149">
        <v>11</v>
      </c>
      <c r="AY96" s="149"/>
      <c r="AZ96" s="149">
        <f t="shared" si="61"/>
        <v>47</v>
      </c>
      <c r="BA96" s="117">
        <f t="shared" ref="BA96" si="62">IF(COUNTA(D96:AY96)=0,"",COUNTA(D96:AY96))</f>
        <v>5</v>
      </c>
      <c r="BB96" s="207" t="s">
        <v>599</v>
      </c>
      <c r="BC96" s="32" t="s">
        <v>96</v>
      </c>
      <c r="BD96" s="40"/>
      <c r="BE96" s="115"/>
      <c r="BF96" s="40"/>
      <c r="BG96" s="149"/>
      <c r="BI96" s="201"/>
    </row>
    <row r="97" spans="1:61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3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/>
      <c r="AU97" s="142"/>
      <c r="AV97" s="142"/>
      <c r="AW97" s="142"/>
      <c r="AX97" s="142">
        <f>+AX95/AX96</f>
        <v>170</v>
      </c>
      <c r="AY97" s="142"/>
      <c r="AZ97" s="142">
        <f t="shared" si="53"/>
        <v>176.02127659574469</v>
      </c>
      <c r="BA97" s="26"/>
      <c r="BB97" s="165"/>
      <c r="BC97" s="137" t="s">
        <v>97</v>
      </c>
      <c r="BD97" s="40"/>
      <c r="BE97" s="142"/>
      <c r="BF97" s="40"/>
      <c r="BG97" s="145">
        <f>AZ97-A97</f>
        <v>1.3962765957446948</v>
      </c>
      <c r="BI97" s="200"/>
    </row>
    <row r="98" spans="1:61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/>
      <c r="AU98" s="149"/>
      <c r="AV98" s="149"/>
      <c r="AW98" s="149"/>
      <c r="AX98" s="149"/>
      <c r="AY98" s="149">
        <v>1187</v>
      </c>
      <c r="AZ98" s="149">
        <f t="shared" ref="AZ98:AZ99" si="64">IF(SUM(D98:AY98)=0,"",SUM(D98:AY98))</f>
        <v>3500</v>
      </c>
      <c r="BA98" s="20"/>
      <c r="BB98" s="24"/>
      <c r="BC98" s="41" t="s">
        <v>98</v>
      </c>
      <c r="BD98" s="40"/>
      <c r="BE98" s="115"/>
      <c r="BF98" s="40"/>
      <c r="BG98" s="149"/>
      <c r="BI98" s="201"/>
    </row>
    <row r="99" spans="1:61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/>
      <c r="AU99" s="149"/>
      <c r="AV99" s="149"/>
      <c r="AW99" s="149"/>
      <c r="AX99" s="149"/>
      <c r="AY99" s="149">
        <v>7</v>
      </c>
      <c r="AZ99" s="149">
        <f t="shared" si="64"/>
        <v>21</v>
      </c>
      <c r="BA99" s="117">
        <f t="shared" ref="BA99" si="65">IF(COUNTA(D99:AY99)=0,"",COUNTA(D99:AY99))</f>
        <v>3</v>
      </c>
      <c r="BB99" s="207" t="s">
        <v>594</v>
      </c>
      <c r="BC99" s="32" t="s">
        <v>99</v>
      </c>
      <c r="BD99" s="40"/>
      <c r="BE99" s="115"/>
      <c r="BF99" s="40"/>
      <c r="BG99" s="149"/>
      <c r="BI99" s="201"/>
    </row>
    <row r="100" spans="1:61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/>
      <c r="AU100" s="142"/>
      <c r="AV100" s="142"/>
      <c r="AW100" s="142"/>
      <c r="AX100" s="142"/>
      <c r="AY100" s="142">
        <f>+AY98/AY99</f>
        <v>169.57142857142858</v>
      </c>
      <c r="AZ100" s="142">
        <f t="shared" si="53"/>
        <v>166.66666666666666</v>
      </c>
      <c r="BA100" s="26"/>
      <c r="BB100" s="24"/>
      <c r="BC100" s="137" t="s">
        <v>100</v>
      </c>
      <c r="BD100" s="40"/>
      <c r="BE100" s="142"/>
      <c r="BF100" s="40"/>
      <c r="BG100" s="145"/>
      <c r="BI100" s="200"/>
    </row>
    <row r="101" spans="1:61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3"/>
      <c r="AU101" s="143"/>
      <c r="AV101" s="143">
        <v>1072</v>
      </c>
      <c r="AW101" s="143"/>
      <c r="AX101" s="143">
        <v>1743</v>
      </c>
      <c r="AY101" s="143"/>
      <c r="AZ101" s="149">
        <f t="shared" ref="AZ101:AZ102" si="66">IF(SUM(D101:AY101)=0,"",SUM(D101:AY101))</f>
        <v>19369</v>
      </c>
      <c r="BA101" s="20"/>
      <c r="BB101" s="24"/>
      <c r="BC101" s="41" t="s">
        <v>240</v>
      </c>
      <c r="BD101" s="40"/>
      <c r="BE101" s="143"/>
      <c r="BF101" s="40"/>
      <c r="BG101" s="154"/>
    </row>
    <row r="102" spans="1:61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3"/>
      <c r="AU102" s="143"/>
      <c r="AV102" s="143">
        <v>6</v>
      </c>
      <c r="AW102" s="143"/>
      <c r="AX102" s="143">
        <v>11</v>
      </c>
      <c r="AY102" s="143"/>
      <c r="AZ102" s="149">
        <f t="shared" si="66"/>
        <v>109</v>
      </c>
      <c r="BA102" s="117">
        <f t="shared" ref="BA102" si="67">IF(COUNTA(D102:AY102)=0,"",COUNTA(D102:AY102))</f>
        <v>10</v>
      </c>
      <c r="BB102" s="207" t="s">
        <v>598</v>
      </c>
      <c r="BC102" s="136" t="s">
        <v>241</v>
      </c>
      <c r="BD102" s="40"/>
      <c r="BE102" s="143"/>
      <c r="BF102" s="40"/>
      <c r="BG102" s="154"/>
    </row>
    <row r="103" spans="1:61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8">IF(G102=0,"",(G101/G102))</f>
        <v>165.42857142857142</v>
      </c>
      <c r="H103" s="191"/>
      <c r="I103" s="142"/>
      <c r="J103" s="145">
        <f t="shared" ref="J103:K103" si="69">IF(J102=0,"",(J101/J102))</f>
        <v>188</v>
      </c>
      <c r="K103" s="145">
        <f t="shared" si="69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/>
      <c r="AU103" s="142"/>
      <c r="AV103" s="142">
        <f>+AV101/AV102</f>
        <v>178.66666666666666</v>
      </c>
      <c r="AW103" s="142"/>
      <c r="AX103" s="142">
        <f>+AX101/AX102</f>
        <v>158.45454545454547</v>
      </c>
      <c r="AY103" s="142"/>
      <c r="AZ103" s="142">
        <f t="shared" si="53"/>
        <v>177.69724770642202</v>
      </c>
      <c r="BA103" s="26"/>
      <c r="BB103" s="165"/>
      <c r="BC103" s="186" t="s">
        <v>245</v>
      </c>
      <c r="BD103" s="40"/>
      <c r="BE103" s="142"/>
      <c r="BF103" s="40"/>
      <c r="BG103" s="145">
        <f>AZ103-A103</f>
        <v>-1.2688539884932482</v>
      </c>
    </row>
    <row r="104" spans="1:61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/>
      <c r="AU104" s="149"/>
      <c r="AV104" s="149">
        <v>945</v>
      </c>
      <c r="AW104" s="149"/>
      <c r="AX104" s="149">
        <v>1341</v>
      </c>
      <c r="AY104" s="149"/>
      <c r="AZ104" s="149">
        <f t="shared" ref="AZ104:AZ105" si="70">IF(SUM(D104:AY104)=0,"",SUM(D104:AY104))</f>
        <v>9923</v>
      </c>
      <c r="BA104" s="20"/>
      <c r="BB104" s="24"/>
      <c r="BC104" s="41" t="s">
        <v>101</v>
      </c>
      <c r="BD104" s="40"/>
      <c r="BE104" s="115"/>
      <c r="BF104" s="40"/>
      <c r="BG104" s="149"/>
    </row>
    <row r="105" spans="1:61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/>
      <c r="AU105" s="149"/>
      <c r="AV105" s="149">
        <v>6</v>
      </c>
      <c r="AW105" s="149"/>
      <c r="AX105" s="149">
        <v>8</v>
      </c>
      <c r="AY105" s="149"/>
      <c r="AZ105" s="149">
        <f t="shared" si="70"/>
        <v>60</v>
      </c>
      <c r="BA105" s="117">
        <f t="shared" ref="BA105" si="71">IF(COUNTA(D105:AY105)=0,"",COUNTA(D105:AY105))</f>
        <v>9</v>
      </c>
      <c r="BB105" s="207" t="s">
        <v>597</v>
      </c>
      <c r="BC105" s="32" t="s">
        <v>102</v>
      </c>
      <c r="BD105" s="40"/>
      <c r="BE105" s="115"/>
      <c r="BF105" s="40"/>
      <c r="BG105" s="149"/>
    </row>
    <row r="106" spans="1:61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2">IF(E105=0,"",(E104/E105))</f>
        <v>177.125</v>
      </c>
      <c r="F106" s="142"/>
      <c r="G106" s="145"/>
      <c r="H106" s="191"/>
      <c r="I106" s="145">
        <f t="shared" ref="I106" si="73">IF(I105=0,"",(I104/I105))</f>
        <v>176.11111111111111</v>
      </c>
      <c r="J106" s="142"/>
      <c r="K106" s="145">
        <f t="shared" ref="K106" si="74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/>
      <c r="AU106" s="142"/>
      <c r="AV106" s="142">
        <f>+AV104/AV105</f>
        <v>157.5</v>
      </c>
      <c r="AW106" s="142"/>
      <c r="AX106" s="142">
        <f>+AX104/AX105</f>
        <v>167.625</v>
      </c>
      <c r="AY106" s="142"/>
      <c r="AZ106" s="142">
        <f t="shared" si="53"/>
        <v>165.38333333333333</v>
      </c>
      <c r="BA106" s="26"/>
      <c r="BB106" s="24"/>
      <c r="BC106" s="137" t="s">
        <v>103</v>
      </c>
      <c r="BD106" s="40"/>
      <c r="BE106" s="142"/>
      <c r="BF106" s="40"/>
      <c r="BG106" s="145">
        <f>AZ106-A106</f>
        <v>-5.4166666666674246E-2</v>
      </c>
    </row>
    <row r="107" spans="1:61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/>
      <c r="AU107" s="149"/>
      <c r="AV107" s="149">
        <v>1098</v>
      </c>
      <c r="AW107" s="149"/>
      <c r="AX107" s="149"/>
      <c r="AY107" s="149"/>
      <c r="AZ107" s="149">
        <f t="shared" ref="AZ107:AZ108" si="75">IF(SUM(D107:AY107)=0,"",SUM(D107:AY107))</f>
        <v>16657</v>
      </c>
      <c r="BA107" s="20"/>
      <c r="BB107" s="24"/>
      <c r="BC107" s="38" t="s">
        <v>226</v>
      </c>
      <c r="BD107" s="40"/>
      <c r="BE107" s="143"/>
      <c r="BF107" s="40"/>
      <c r="BG107" s="154"/>
    </row>
    <row r="108" spans="1:61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/>
      <c r="AU108" s="149"/>
      <c r="AV108" s="149">
        <v>6</v>
      </c>
      <c r="AW108" s="149"/>
      <c r="AX108" s="149"/>
      <c r="AY108" s="149"/>
      <c r="AZ108" s="149">
        <f t="shared" si="75"/>
        <v>91</v>
      </c>
      <c r="BA108" s="117">
        <f t="shared" ref="BA108" si="76">IF(COUNTA(D108:AY108)=0,"",COUNTA(D108:AY108))</f>
        <v>11</v>
      </c>
      <c r="BB108" s="165" t="s">
        <v>565</v>
      </c>
      <c r="BC108" s="38" t="s">
        <v>227</v>
      </c>
      <c r="BD108" s="40"/>
      <c r="BE108" s="143"/>
      <c r="BF108" s="40"/>
      <c r="BG108" s="154"/>
    </row>
    <row r="109" spans="1:61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/>
      <c r="AU109" s="142"/>
      <c r="AV109" s="142">
        <f>+AV107/AV108</f>
        <v>183</v>
      </c>
      <c r="AW109" s="142"/>
      <c r="AX109" s="142"/>
      <c r="AY109" s="142"/>
      <c r="AZ109" s="142">
        <f t="shared" si="53"/>
        <v>183.04395604395606</v>
      </c>
      <c r="BA109" s="26"/>
      <c r="BB109" s="24"/>
      <c r="BC109" s="139" t="s">
        <v>228</v>
      </c>
      <c r="BD109" s="40"/>
      <c r="BE109" s="142"/>
      <c r="BF109" s="40"/>
      <c r="BG109" s="145"/>
    </row>
    <row r="110" spans="1:61" x14ac:dyDescent="0.25">
      <c r="A110" s="171"/>
      <c r="B110" s="38" t="s">
        <v>226</v>
      </c>
      <c r="C110" s="18" t="s">
        <v>24</v>
      </c>
      <c r="D110" s="154"/>
      <c r="E110" s="154"/>
      <c r="F110" s="171"/>
      <c r="G110" s="154"/>
      <c r="H110" s="192"/>
      <c r="I110" s="154"/>
      <c r="J110" s="171"/>
      <c r="K110" s="154"/>
      <c r="L110" s="154"/>
      <c r="M110" s="154"/>
      <c r="N110" s="154"/>
      <c r="O110" s="154"/>
      <c r="P110" s="154"/>
      <c r="Q110" s="154"/>
      <c r="R110" s="171"/>
      <c r="S110" s="154"/>
      <c r="T110" s="154"/>
      <c r="U110" s="154"/>
      <c r="V110" s="154"/>
      <c r="W110" s="154"/>
      <c r="X110" s="171"/>
      <c r="Y110" s="292"/>
      <c r="Z110" s="292"/>
      <c r="AA110" s="292"/>
      <c r="AB110" s="292"/>
      <c r="AC110" s="171"/>
      <c r="AD110" s="171"/>
      <c r="AE110" s="171"/>
      <c r="AF110" s="293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171"/>
      <c r="AZ110" s="171"/>
      <c r="BA110" s="20"/>
      <c r="BB110" s="24"/>
      <c r="BC110" s="38" t="s">
        <v>226</v>
      </c>
      <c r="BD110" s="40"/>
      <c r="BE110" s="171"/>
      <c r="BF110" s="40"/>
      <c r="BG110" s="154"/>
    </row>
    <row r="111" spans="1:61" x14ac:dyDescent="0.25">
      <c r="A111" s="171"/>
      <c r="B111" s="138" t="s">
        <v>576</v>
      </c>
      <c r="C111" s="23" t="s">
        <v>26</v>
      </c>
      <c r="D111" s="154"/>
      <c r="E111" s="154"/>
      <c r="F111" s="171"/>
      <c r="G111" s="154"/>
      <c r="H111" s="192"/>
      <c r="I111" s="154"/>
      <c r="J111" s="171"/>
      <c r="K111" s="154"/>
      <c r="L111" s="154"/>
      <c r="M111" s="154"/>
      <c r="N111" s="154"/>
      <c r="O111" s="154"/>
      <c r="P111" s="154"/>
      <c r="Q111" s="154"/>
      <c r="R111" s="171"/>
      <c r="S111" s="154"/>
      <c r="T111" s="154"/>
      <c r="U111" s="154"/>
      <c r="V111" s="154"/>
      <c r="W111" s="154"/>
      <c r="X111" s="171"/>
      <c r="Y111" s="292"/>
      <c r="Z111" s="292"/>
      <c r="AA111" s="292"/>
      <c r="AB111" s="292"/>
      <c r="AC111" s="171"/>
      <c r="AD111" s="171"/>
      <c r="AE111" s="171"/>
      <c r="AF111" s="293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20"/>
      <c r="BB111" s="24"/>
      <c r="BC111" s="138" t="s">
        <v>576</v>
      </c>
      <c r="BD111" s="40"/>
      <c r="BE111" s="171"/>
      <c r="BF111" s="40"/>
      <c r="BG111" s="154"/>
    </row>
    <row r="112" spans="1:61" x14ac:dyDescent="0.25">
      <c r="A112" s="142"/>
      <c r="B112" s="139" t="s">
        <v>577</v>
      </c>
      <c r="C112" s="23" t="s">
        <v>28</v>
      </c>
      <c r="D112" s="145"/>
      <c r="E112" s="145"/>
      <c r="F112" s="142"/>
      <c r="G112" s="145"/>
      <c r="H112" s="191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/>
      <c r="S112" s="145"/>
      <c r="T112" s="145"/>
      <c r="U112" s="145"/>
      <c r="V112" s="145"/>
      <c r="W112" s="145"/>
      <c r="X112" s="142"/>
      <c r="Y112" s="174"/>
      <c r="Z112" s="174"/>
      <c r="AA112" s="174"/>
      <c r="AB112" s="174"/>
      <c r="AC112" s="142"/>
      <c r="AD112" s="142"/>
      <c r="AE112" s="142"/>
      <c r="AF112" s="211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26"/>
      <c r="BB112" s="24"/>
      <c r="BC112" s="139" t="s">
        <v>577</v>
      </c>
      <c r="BD112" s="40"/>
      <c r="BE112" s="142"/>
      <c r="BF112" s="40"/>
      <c r="BG112" s="145"/>
    </row>
    <row r="113" spans="1:59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3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/>
      <c r="AO113" s="149"/>
      <c r="AP113" s="149">
        <v>962</v>
      </c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>
        <f>IF(SUM(D113:AY113)=0,"",SUM(D113:AY113))</f>
        <v>8772</v>
      </c>
      <c r="BA113" s="20"/>
      <c r="BB113" s="24"/>
      <c r="BC113" s="38" t="s">
        <v>104</v>
      </c>
      <c r="BD113" s="40"/>
      <c r="BE113" s="143"/>
      <c r="BF113" s="40"/>
      <c r="BG113" s="154" t="s">
        <v>105</v>
      </c>
    </row>
    <row r="114" spans="1:59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3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/>
      <c r="AO114" s="149"/>
      <c r="AP114" s="149">
        <v>6</v>
      </c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>
        <f>IF(SUM(D114:AY114)=0,"",SUM(D114:AY114))</f>
        <v>60</v>
      </c>
      <c r="BA114" s="117">
        <f>IF(COUNTA(D114:AY114)=0,"",COUNTA(D114:AY114))</f>
        <v>8</v>
      </c>
      <c r="BB114" s="274" t="s">
        <v>518</v>
      </c>
      <c r="BC114" s="28" t="s">
        <v>106</v>
      </c>
      <c r="BD114" s="40"/>
      <c r="BE114" s="143"/>
      <c r="BF114" s="40"/>
      <c r="BG114" s="154"/>
    </row>
    <row r="115" spans="1:59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77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/>
      <c r="AO115" s="142"/>
      <c r="AP115" s="142">
        <f>+AP113/AP114</f>
        <v>160.33333333333334</v>
      </c>
      <c r="AQ115" s="142"/>
      <c r="AR115" s="142"/>
      <c r="AS115" s="142"/>
      <c r="AT115" s="142"/>
      <c r="AU115" s="142"/>
      <c r="AV115" s="142"/>
      <c r="AW115" s="142"/>
      <c r="AX115" s="142"/>
      <c r="AY115" s="142"/>
      <c r="AZ115" s="142">
        <f t="shared" ref="AZ115" si="78">IF(AZ113="","",AZ113/AZ114)</f>
        <v>146.19999999999999</v>
      </c>
      <c r="BA115" s="26"/>
      <c r="BB115" s="42"/>
      <c r="BC115" s="139" t="s">
        <v>107</v>
      </c>
      <c r="BD115" s="40"/>
      <c r="BE115" s="142"/>
      <c r="BF115" s="40"/>
      <c r="BG115" s="145"/>
    </row>
    <row r="116" spans="1:59" x14ac:dyDescent="0.25">
      <c r="A116" s="171">
        <v>0</v>
      </c>
      <c r="B116" s="38" t="s">
        <v>253</v>
      </c>
      <c r="C116" s="18" t="s">
        <v>24</v>
      </c>
      <c r="D116" s="154"/>
      <c r="E116" s="154"/>
      <c r="F116" s="154"/>
      <c r="G116" s="154"/>
      <c r="H116" s="192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49" t="str">
        <f t="shared" ref="AZ116:AZ117" si="79">IF(SUM(D116:O116)=0,"",SUM(D116:O116))</f>
        <v/>
      </c>
      <c r="BA116" s="20"/>
      <c r="BB116" s="43"/>
      <c r="BC116" s="38" t="s">
        <v>253</v>
      </c>
      <c r="BD116" s="40"/>
      <c r="BE116" s="171"/>
      <c r="BF116" s="40"/>
      <c r="BG116" s="154"/>
    </row>
    <row r="117" spans="1:59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49" t="str">
        <f t="shared" si="79"/>
        <v/>
      </c>
      <c r="BA117" s="117" t="str">
        <f t="shared" ref="BA117" si="80">IF(COUNTA(D117:O117)=0,"",COUNTA(D117:O117))</f>
        <v/>
      </c>
      <c r="BB117" s="43"/>
      <c r="BC117" s="138" t="s">
        <v>40</v>
      </c>
      <c r="BD117" s="40"/>
      <c r="BE117" s="171"/>
      <c r="BF117" s="40"/>
      <c r="BG117" s="154"/>
    </row>
    <row r="118" spans="1:59" x14ac:dyDescent="0.25">
      <c r="A118" s="142"/>
      <c r="B118" s="139" t="s">
        <v>255</v>
      </c>
      <c r="C118" s="23" t="s">
        <v>28</v>
      </c>
      <c r="D118" s="145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5"/>
      <c r="AY118" s="145"/>
      <c r="AZ118" s="142" t="str">
        <f t="shared" ref="AZ118" si="81">IF(AZ116="","",AZ116/AZ117)</f>
        <v/>
      </c>
      <c r="BA118" s="26"/>
      <c r="BB118" s="43"/>
      <c r="BC118" s="139" t="s">
        <v>255</v>
      </c>
      <c r="BD118" s="40"/>
      <c r="BE118" s="142"/>
      <c r="BF118" s="40"/>
      <c r="BG118" s="145"/>
    </row>
    <row r="119" spans="1:59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3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/>
      <c r="AY119" s="149"/>
      <c r="AZ119" s="149">
        <f>IF(SUM(D119:AY119)=0,"",SUM(D119:AY119))</f>
        <v>1216</v>
      </c>
      <c r="BA119" s="20"/>
      <c r="BB119" s="24"/>
      <c r="BC119" s="38" t="s">
        <v>108</v>
      </c>
      <c r="BD119" s="40"/>
      <c r="BE119" s="143"/>
      <c r="BF119" s="40"/>
      <c r="BG119" s="149"/>
    </row>
    <row r="120" spans="1:59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3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>
        <f>IF(SUM(D120:AY120)=0,"",SUM(D120:AY120))</f>
        <v>7</v>
      </c>
      <c r="BA120" s="117">
        <f>IF(COUNTA(D120:AY120)=0,"",COUNTA(D120:AY120))</f>
        <v>1</v>
      </c>
      <c r="BB120" s="165" t="s">
        <v>362</v>
      </c>
      <c r="BC120" s="28" t="s">
        <v>30</v>
      </c>
      <c r="BD120" s="40"/>
      <c r="BE120" s="143"/>
      <c r="BF120" s="40"/>
      <c r="BG120" s="149"/>
    </row>
    <row r="121" spans="1:59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1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5"/>
      <c r="AY121" s="145"/>
      <c r="AZ121" s="142">
        <f t="shared" ref="AZ121" si="82">IF(AZ119="","",AZ119/AZ120)</f>
        <v>173.71428571428572</v>
      </c>
      <c r="BA121" s="26"/>
      <c r="BB121" s="165"/>
      <c r="BC121" s="139" t="s">
        <v>109</v>
      </c>
      <c r="BD121" s="40"/>
      <c r="BE121" s="142"/>
      <c r="BF121" s="40"/>
      <c r="BG121" s="145">
        <f>AZ121-A121</f>
        <v>-2.2857142857142776</v>
      </c>
    </row>
    <row r="122" spans="1:59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2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49" t="str">
        <f t="shared" ref="AZ122:AZ123" si="83">IF(SUM(D122:O122)=0,"",SUM(D122:O122))</f>
        <v/>
      </c>
      <c r="BA122" s="20"/>
      <c r="BB122" s="29"/>
      <c r="BC122" s="44" t="s">
        <v>110</v>
      </c>
      <c r="BD122" s="40"/>
      <c r="BE122" s="143"/>
      <c r="BF122" s="40"/>
      <c r="BG122" s="159"/>
    </row>
    <row r="123" spans="1:59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2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49" t="str">
        <f t="shared" si="83"/>
        <v/>
      </c>
      <c r="BA123" s="117" t="str">
        <f t="shared" ref="BA123" si="84">IF(COUNTA(D123:O123)=0,"",COUNTA(D123:O123))</f>
        <v/>
      </c>
      <c r="BB123" s="165"/>
      <c r="BC123" s="32" t="s">
        <v>79</v>
      </c>
      <c r="BD123" s="40"/>
      <c r="BE123" s="143"/>
      <c r="BF123" s="40"/>
      <c r="BG123" s="154"/>
    </row>
    <row r="124" spans="1:59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2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42" t="str">
        <f t="shared" ref="AZ124" si="85">IF(AZ122="","",AZ122/AZ123)</f>
        <v/>
      </c>
      <c r="BA124" s="26"/>
      <c r="BB124" s="29"/>
      <c r="BC124" s="137" t="s">
        <v>111</v>
      </c>
      <c r="BD124" s="40"/>
      <c r="BE124" s="142"/>
      <c r="BF124" s="40"/>
      <c r="BG124" s="145"/>
    </row>
    <row r="125" spans="1:59" x14ac:dyDescent="0.25">
      <c r="A125" s="144">
        <v>331455</v>
      </c>
      <c r="B125" s="45"/>
      <c r="C125" s="23" t="s">
        <v>24</v>
      </c>
      <c r="D125" s="144">
        <f t="shared" ref="D125:AO125" si="86">D11+D14+D17+D20+D23+D26+D29+D32+D35+D38+D41+D44+D47+D50+D53+D56+D59+D62+D65+D68+D71+D74+D77+D80+D83+D86+D89+D92+D95+D98+D101+D104+D107+D113+D116+D119+D122</f>
        <v>10542</v>
      </c>
      <c r="E125" s="144">
        <f t="shared" si="86"/>
        <v>12820</v>
      </c>
      <c r="F125" s="144">
        <f t="shared" si="86"/>
        <v>2814</v>
      </c>
      <c r="G125" s="144">
        <f t="shared" si="86"/>
        <v>7527</v>
      </c>
      <c r="H125" s="144">
        <f t="shared" si="86"/>
        <v>7309</v>
      </c>
      <c r="I125" s="144">
        <f t="shared" si="86"/>
        <v>9550</v>
      </c>
      <c r="J125" s="144">
        <f t="shared" si="86"/>
        <v>9454</v>
      </c>
      <c r="K125" s="144">
        <f t="shared" si="86"/>
        <v>7589</v>
      </c>
      <c r="L125" s="144">
        <f t="shared" si="86"/>
        <v>4468</v>
      </c>
      <c r="M125" s="144">
        <f t="shared" si="86"/>
        <v>2265</v>
      </c>
      <c r="N125" s="144">
        <f t="shared" si="86"/>
        <v>3205</v>
      </c>
      <c r="O125" s="144">
        <f t="shared" si="86"/>
        <v>881</v>
      </c>
      <c r="P125" s="144">
        <f t="shared" si="86"/>
        <v>1782</v>
      </c>
      <c r="Q125" s="144">
        <f t="shared" si="86"/>
        <v>16658</v>
      </c>
      <c r="R125" s="144">
        <f t="shared" si="86"/>
        <v>11276</v>
      </c>
      <c r="S125" s="144">
        <f t="shared" si="86"/>
        <v>4032</v>
      </c>
      <c r="T125" s="144">
        <f t="shared" si="86"/>
        <v>4293</v>
      </c>
      <c r="U125" s="144">
        <f t="shared" si="86"/>
        <v>10685</v>
      </c>
      <c r="V125" s="144">
        <f t="shared" si="86"/>
        <v>3944</v>
      </c>
      <c r="W125" s="144">
        <f t="shared" si="86"/>
        <v>5182</v>
      </c>
      <c r="X125" s="144">
        <f t="shared" si="86"/>
        <v>7458</v>
      </c>
      <c r="Y125" s="144">
        <f t="shared" si="86"/>
        <v>17700</v>
      </c>
      <c r="Z125" s="144">
        <f t="shared" si="86"/>
        <v>968</v>
      </c>
      <c r="AA125" s="144">
        <f t="shared" si="86"/>
        <v>8716</v>
      </c>
      <c r="AB125" s="144">
        <f t="shared" si="86"/>
        <v>7727</v>
      </c>
      <c r="AC125" s="144">
        <f t="shared" si="86"/>
        <v>5689</v>
      </c>
      <c r="AD125" s="144">
        <f t="shared" si="86"/>
        <v>1850</v>
      </c>
      <c r="AE125" s="144">
        <f t="shared" si="86"/>
        <v>8593</v>
      </c>
      <c r="AF125" s="144">
        <f t="shared" si="86"/>
        <v>8826</v>
      </c>
      <c r="AG125" s="144">
        <f t="shared" si="86"/>
        <v>3305</v>
      </c>
      <c r="AH125" s="144">
        <f t="shared" si="86"/>
        <v>2415</v>
      </c>
      <c r="AI125" s="144">
        <f t="shared" si="86"/>
        <v>2041</v>
      </c>
      <c r="AJ125" s="144">
        <f t="shared" si="86"/>
        <v>13017</v>
      </c>
      <c r="AK125" s="144">
        <f t="shared" si="86"/>
        <v>4412</v>
      </c>
      <c r="AL125" s="144">
        <f t="shared" si="86"/>
        <v>1910</v>
      </c>
      <c r="AM125" s="144">
        <f t="shared" si="86"/>
        <v>12312</v>
      </c>
      <c r="AN125" s="144">
        <f t="shared" si="86"/>
        <v>20222</v>
      </c>
      <c r="AO125" s="144">
        <f t="shared" si="86"/>
        <v>16062</v>
      </c>
      <c r="AP125" s="144">
        <f>AP11+AP14+AP17+AP20+AP23+AP26+AP29+AP32+AP35+AP38+AP41+AP44+AP47+AP50+AP53+AP56+AP59+AP62+AP65+AP68+AP71+AP74+AP77+AP80+AP83+AP86+AP89+AP92+AP95+AP98+AP101+AP104+AP107+AP113+AP116+AP119+AP122</f>
        <v>12253</v>
      </c>
      <c r="AQ125" s="144">
        <f t="shared" ref="AQ125:AR125" si="87">AQ11+AQ14+AQ17+AQ20+AQ23+AQ26+AQ29+AQ32+AQ35+AQ38+AQ41+AQ44+AQ47+AQ50+AQ53+AQ56+AQ59+AQ62+AQ65+AQ68+AQ71+AQ74+AQ77+AQ80+AQ83+AQ86+AQ89+AQ92+AQ95+AQ98+AQ101+AQ104+AQ107+AQ113+AQ116+AQ119+AQ122</f>
        <v>4633</v>
      </c>
      <c r="AR125" s="144">
        <f t="shared" si="87"/>
        <v>7516</v>
      </c>
      <c r="AS125" s="144">
        <f t="shared" ref="AS125:AT125" si="88">AS11+AS14+AS17+AS20+AS23+AS26+AS29+AS32+AS35+AS38+AS41+AS44+AS47+AS50+AS53+AS56+AS59+AS62+AS65+AS68+AS71+AS74+AS77+AS80+AS83+AS86+AS89+AS92+AS95+AS98+AS101+AS104+AS107+AS113+AS116+AS119+AS122</f>
        <v>6305</v>
      </c>
      <c r="AT125" s="144">
        <f t="shared" si="88"/>
        <v>998</v>
      </c>
      <c r="AU125" s="144">
        <f t="shared" ref="AU125:AV125" si="89">AU11+AU14+AU17+AU20+AU23+AU26+AU29+AU32+AU35+AU38+AU41+AU44+AU47+AU50+AU53+AU56+AU59+AU62+AU65+AU68+AU71+AU74+AU77+AU80+AU83+AU86+AU89+AU92+AU95+AU98+AU101+AU104+AU107+AU113+AU116+AU119+AU122</f>
        <v>3053</v>
      </c>
      <c r="AV125" s="144">
        <f t="shared" si="89"/>
        <v>9887</v>
      </c>
      <c r="AW125" s="144">
        <f t="shared" ref="AW125:AY125" si="90">AW11+AW14+AW17+AW20+AW23+AW26+AW29+AW32+AW35+AW38+AW41+AW44+AW47+AW50+AW53+AW56+AW59+AW62+AW65+AW68+AW71+AW74+AW77+AW80+AW83+AW86+AW89+AW92+AW95+AW98+AW101+AW104+AW107+AW113+AW116+AW119+AW122</f>
        <v>905</v>
      </c>
      <c r="AX125" s="144">
        <f t="shared" si="90"/>
        <v>7351</v>
      </c>
      <c r="AY125" s="144">
        <f t="shared" si="90"/>
        <v>4585</v>
      </c>
      <c r="AZ125" s="144">
        <f>SUM(D125:AY125)</f>
        <v>336985</v>
      </c>
      <c r="BA125" s="150"/>
      <c r="BB125" s="46"/>
      <c r="BC125" s="45"/>
      <c r="BD125" s="46"/>
      <c r="BE125" s="144" t="e">
        <f>BE11+BE17+BE20+BE23+BE26+#REF!+BE29+BE32+BE35+BE41+BE44+BE47+BE53+BE56+BE59+BE62+BE65+#REF!+BE68+BE71+BE74+BE77+BE80+#REF!+BE83+BE86+#REF!+BE89+#REF!+BE92+BE95+BE98+BE101+BE104+BE107+#REF!+BE113+BE119+#REF!+BE122</f>
        <v>#REF!</v>
      </c>
      <c r="BF125" s="46"/>
      <c r="BG125" s="46"/>
    </row>
    <row r="126" spans="1:59" x14ac:dyDescent="0.25">
      <c r="A126" s="143">
        <v>1946</v>
      </c>
      <c r="B126" s="47"/>
      <c r="C126" s="48" t="s">
        <v>26</v>
      </c>
      <c r="D126" s="149">
        <f t="shared" ref="D126:AO126" si="91">D12+D15+D18+D21+D24+D27+D30+D33+D36+D39+D42+D45+D48+D51+D54+D57+D60+D63+D66+D69+D72+D75+D78+D81+D84+D87+D90+D93+D96+D99+D102+D105+D108+D114+D117+D120+D123</f>
        <v>60</v>
      </c>
      <c r="E126" s="149">
        <f t="shared" si="91"/>
        <v>72</v>
      </c>
      <c r="F126" s="149">
        <f t="shared" si="91"/>
        <v>15</v>
      </c>
      <c r="G126" s="149">
        <f t="shared" si="91"/>
        <v>44</v>
      </c>
      <c r="H126" s="149">
        <f t="shared" si="91"/>
        <v>48</v>
      </c>
      <c r="I126" s="149">
        <f t="shared" si="91"/>
        <v>54</v>
      </c>
      <c r="J126" s="149">
        <f t="shared" si="91"/>
        <v>54</v>
      </c>
      <c r="K126" s="149">
        <f t="shared" si="91"/>
        <v>44</v>
      </c>
      <c r="L126" s="149">
        <f t="shared" si="91"/>
        <v>28</v>
      </c>
      <c r="M126" s="149">
        <f t="shared" si="91"/>
        <v>12</v>
      </c>
      <c r="N126" s="149">
        <f t="shared" si="91"/>
        <v>18</v>
      </c>
      <c r="O126" s="149">
        <f t="shared" si="91"/>
        <v>8</v>
      </c>
      <c r="P126" s="149">
        <f t="shared" si="91"/>
        <v>11</v>
      </c>
      <c r="Q126" s="149">
        <f t="shared" si="91"/>
        <v>91</v>
      </c>
      <c r="R126" s="149">
        <f t="shared" si="91"/>
        <v>63</v>
      </c>
      <c r="S126" s="149">
        <f t="shared" si="91"/>
        <v>28</v>
      </c>
      <c r="T126" s="149">
        <f t="shared" si="91"/>
        <v>24</v>
      </c>
      <c r="U126" s="149">
        <f t="shared" si="91"/>
        <v>56</v>
      </c>
      <c r="V126" s="149">
        <f t="shared" si="91"/>
        <v>28</v>
      </c>
      <c r="W126" s="149">
        <f t="shared" si="91"/>
        <v>32</v>
      </c>
      <c r="X126" s="149">
        <f t="shared" si="91"/>
        <v>42</v>
      </c>
      <c r="Y126" s="149">
        <f t="shared" si="91"/>
        <v>104</v>
      </c>
      <c r="Z126" s="149">
        <f t="shared" si="91"/>
        <v>8</v>
      </c>
      <c r="AA126" s="149">
        <f t="shared" si="91"/>
        <v>46</v>
      </c>
      <c r="AB126" s="149">
        <f t="shared" si="91"/>
        <v>48</v>
      </c>
      <c r="AC126" s="149">
        <f t="shared" si="91"/>
        <v>32</v>
      </c>
      <c r="AD126" s="149">
        <f t="shared" si="91"/>
        <v>16</v>
      </c>
      <c r="AE126" s="149">
        <f t="shared" si="91"/>
        <v>50</v>
      </c>
      <c r="AF126" s="149">
        <f t="shared" si="91"/>
        <v>48</v>
      </c>
      <c r="AG126" s="149">
        <f t="shared" si="91"/>
        <v>24</v>
      </c>
      <c r="AH126" s="149">
        <f t="shared" si="91"/>
        <v>14</v>
      </c>
      <c r="AI126" s="149">
        <f t="shared" si="91"/>
        <v>11</v>
      </c>
      <c r="AJ126" s="149">
        <f t="shared" si="91"/>
        <v>70</v>
      </c>
      <c r="AK126" s="149">
        <f t="shared" si="91"/>
        <v>28</v>
      </c>
      <c r="AL126" s="149">
        <f t="shared" si="91"/>
        <v>12</v>
      </c>
      <c r="AM126" s="149">
        <f t="shared" si="91"/>
        <v>72</v>
      </c>
      <c r="AN126" s="149">
        <f t="shared" si="91"/>
        <v>108</v>
      </c>
      <c r="AO126" s="149">
        <f t="shared" si="91"/>
        <v>84</v>
      </c>
      <c r="AP126" s="149">
        <f>AP12+AP15+AP18+AP21+AP24+AP27+AP30+AP33+AP36+AP39+AP42+AP45+AP48+AP51+AP54+AP57+AP60+AP63+AP66+AP69+AP72+AP75+AP78+AP81+AP84+AP87+AP90+AP93+AP96+AP99+AP102+AP105+AP108+AP114+AP117+AP120+AP123</f>
        <v>72</v>
      </c>
      <c r="AQ126" s="149">
        <f t="shared" ref="AQ126:AR126" si="92">AQ12+AQ15+AQ18+AQ21+AQ24+AQ27+AQ30+AQ33+AQ36+AQ39+AQ42+AQ45+AQ48+AQ51+AQ54+AQ57+AQ60+AQ63+AQ66+AQ69+AQ72+AQ75+AQ78+AQ81+AQ84+AQ87+AQ90+AQ93+AQ96+AQ99+AQ102+AQ105+AQ108+AQ114+AQ117+AQ120+AQ123</f>
        <v>28</v>
      </c>
      <c r="AR126" s="149">
        <f t="shared" si="92"/>
        <v>44</v>
      </c>
      <c r="AS126" s="149">
        <f t="shared" ref="AS126:AT126" si="93">AS12+AS15+AS18+AS21+AS24+AS27+AS30+AS33+AS36+AS39+AS42+AS45+AS48+AS51+AS54+AS57+AS60+AS63+AS66+AS69+AS72+AS75+AS78+AS81+AS84+AS87+AS90+AS93+AS96+AS99+AS102+AS105+AS108+AS114+AS117+AS120+AS123</f>
        <v>32</v>
      </c>
      <c r="AT126" s="149">
        <f t="shared" si="93"/>
        <v>8</v>
      </c>
      <c r="AU126" s="149">
        <f t="shared" ref="AU126:AV126" si="94">AU12+AU15+AU18+AU21+AU24+AU27+AU30+AU33+AU36+AU39+AU42+AU45+AU48+AU51+AU54+AU57+AU60+AU63+AU66+AU69+AU72+AU75+AU78+AU81+AU84+AU87+AU90+AU93+AU96+AU99+AU102+AU105+AU108+AU114+AU117+AU120+AU123</f>
        <v>18</v>
      </c>
      <c r="AV126" s="149">
        <f t="shared" si="94"/>
        <v>54</v>
      </c>
      <c r="AW126" s="149">
        <f t="shared" ref="AW126:AY126" si="95">AW12+AW15+AW18+AW21+AW24+AW27+AW30+AW33+AW36+AW39+AW42+AW45+AW48+AW51+AW54+AW57+AW60+AW63+AW66+AW69+AW72+AW75+AW78+AW81+AW84+AW87+AW90+AW93+AW96+AW99+AW102+AW105+AW108+AW114+AW117+AW120+AW123</f>
        <v>8</v>
      </c>
      <c r="AX126" s="149">
        <f t="shared" si="95"/>
        <v>44</v>
      </c>
      <c r="AY126" s="149">
        <f t="shared" si="95"/>
        <v>28</v>
      </c>
      <c r="AZ126" s="143">
        <f>SUM(D126:AY126)</f>
        <v>1943</v>
      </c>
      <c r="BA126" s="54">
        <f>SUM(BA12:BA123)</f>
        <v>221</v>
      </c>
      <c r="BB126" s="46"/>
      <c r="BC126" s="47"/>
      <c r="BD126" s="46"/>
      <c r="BE126" s="143" t="e">
        <f>BE12+BE18+BE21+BE24+BE27+#REF!+BE30+BE33+BE36+BE42+BE45+BE48+BE54+BE57+BE60+BE63+BE66+#REF!+BE69+BE72+BE75+BE78+BE81+#REF!+BE84+BE87+#REF!+BE90+#REF!+BE93+BE96+BE99+BE102+BE105+BE108+#REF!+BE114+BE120+#REF!+BE123</f>
        <v>#REF!</v>
      </c>
      <c r="BF126" s="46"/>
      <c r="BG126" s="46"/>
    </row>
    <row r="127" spans="1:59" x14ac:dyDescent="0.25">
      <c r="A127" s="142">
        <f>A125/A126</f>
        <v>170.32631038026722</v>
      </c>
      <c r="B127" s="45"/>
      <c r="C127" s="23" t="s">
        <v>28</v>
      </c>
      <c r="D127" s="145">
        <f t="shared" ref="D127:AO127" si="96">IF(D126=0,"",(D125/D126))</f>
        <v>175.7</v>
      </c>
      <c r="E127" s="145">
        <f t="shared" si="96"/>
        <v>178.05555555555554</v>
      </c>
      <c r="F127" s="145">
        <f t="shared" si="96"/>
        <v>187.6</v>
      </c>
      <c r="G127" s="145">
        <f t="shared" si="96"/>
        <v>171.06818181818181</v>
      </c>
      <c r="H127" s="145">
        <f t="shared" si="96"/>
        <v>152.27083333333334</v>
      </c>
      <c r="I127" s="145">
        <f t="shared" si="96"/>
        <v>176.85185185185185</v>
      </c>
      <c r="J127" s="145">
        <f t="shared" si="96"/>
        <v>175.07407407407408</v>
      </c>
      <c r="K127" s="145">
        <f t="shared" si="96"/>
        <v>172.47727272727272</v>
      </c>
      <c r="L127" s="145">
        <f t="shared" si="96"/>
        <v>159.57142857142858</v>
      </c>
      <c r="M127" s="145">
        <f t="shared" si="96"/>
        <v>188.75</v>
      </c>
      <c r="N127" s="145">
        <f t="shared" si="96"/>
        <v>178.05555555555554</v>
      </c>
      <c r="O127" s="145">
        <f t="shared" si="96"/>
        <v>110.125</v>
      </c>
      <c r="P127" s="145">
        <f t="shared" si="96"/>
        <v>162</v>
      </c>
      <c r="Q127" s="145">
        <f t="shared" si="96"/>
        <v>183.05494505494505</v>
      </c>
      <c r="R127" s="145">
        <f t="shared" si="96"/>
        <v>178.98412698412699</v>
      </c>
      <c r="S127" s="145">
        <f t="shared" si="96"/>
        <v>144</v>
      </c>
      <c r="T127" s="145">
        <f t="shared" si="96"/>
        <v>178.875</v>
      </c>
      <c r="U127" s="145">
        <f t="shared" si="96"/>
        <v>190.80357142857142</v>
      </c>
      <c r="V127" s="145">
        <f t="shared" si="96"/>
        <v>140.85714285714286</v>
      </c>
      <c r="W127" s="145">
        <f t="shared" si="96"/>
        <v>161.9375</v>
      </c>
      <c r="X127" s="145">
        <f t="shared" si="96"/>
        <v>177.57142857142858</v>
      </c>
      <c r="Y127" s="145">
        <f t="shared" si="96"/>
        <v>170.19230769230768</v>
      </c>
      <c r="Z127" s="145">
        <f t="shared" si="96"/>
        <v>121</v>
      </c>
      <c r="AA127" s="145">
        <f t="shared" si="96"/>
        <v>189.47826086956522</v>
      </c>
      <c r="AB127" s="145">
        <f t="shared" si="96"/>
        <v>160.97916666666666</v>
      </c>
      <c r="AC127" s="145">
        <f t="shared" si="96"/>
        <v>177.78125</v>
      </c>
      <c r="AD127" s="145">
        <f t="shared" si="96"/>
        <v>115.625</v>
      </c>
      <c r="AE127" s="145">
        <f t="shared" si="96"/>
        <v>171.86</v>
      </c>
      <c r="AF127" s="145">
        <f t="shared" si="96"/>
        <v>183.875</v>
      </c>
      <c r="AG127" s="145">
        <f t="shared" si="96"/>
        <v>137.70833333333334</v>
      </c>
      <c r="AH127" s="145">
        <f t="shared" si="96"/>
        <v>172.5</v>
      </c>
      <c r="AI127" s="145">
        <f t="shared" si="96"/>
        <v>185.54545454545453</v>
      </c>
      <c r="AJ127" s="145">
        <f t="shared" si="96"/>
        <v>185.95714285714286</v>
      </c>
      <c r="AK127" s="145">
        <f t="shared" si="96"/>
        <v>157.57142857142858</v>
      </c>
      <c r="AL127" s="145">
        <f t="shared" si="96"/>
        <v>159.16666666666666</v>
      </c>
      <c r="AM127" s="145">
        <f t="shared" si="96"/>
        <v>171</v>
      </c>
      <c r="AN127" s="145">
        <f t="shared" si="96"/>
        <v>187.24074074074073</v>
      </c>
      <c r="AO127" s="145">
        <f t="shared" si="96"/>
        <v>191.21428571428572</v>
      </c>
      <c r="AP127" s="145">
        <f t="shared" ref="AP127:AR127" si="97">IF(AP126=0,"",(AP125/AP126))</f>
        <v>170.18055555555554</v>
      </c>
      <c r="AQ127" s="145">
        <f t="shared" si="97"/>
        <v>165.46428571428572</v>
      </c>
      <c r="AR127" s="145">
        <f t="shared" si="97"/>
        <v>170.81818181818181</v>
      </c>
      <c r="AS127" s="145">
        <f t="shared" ref="AS127:AT127" si="98">IF(AS126=0,"",(AS125/AS126))</f>
        <v>197.03125</v>
      </c>
      <c r="AT127" s="145">
        <f t="shared" si="98"/>
        <v>124.75</v>
      </c>
      <c r="AU127" s="145">
        <f t="shared" ref="AU127:AV127" si="99">IF(AU126=0,"",(AU125/AU126))</f>
        <v>169.61111111111111</v>
      </c>
      <c r="AV127" s="145">
        <f t="shared" si="99"/>
        <v>183.09259259259258</v>
      </c>
      <c r="AW127" s="145">
        <f t="shared" ref="AW127:AY127" si="100">IF(AW126=0,"",(AW125/AW126))</f>
        <v>113.125</v>
      </c>
      <c r="AX127" s="145">
        <f t="shared" si="100"/>
        <v>167.06818181818181</v>
      </c>
      <c r="AY127" s="145">
        <f t="shared" si="100"/>
        <v>163.75</v>
      </c>
      <c r="AZ127" s="49">
        <f>AZ125/AZ126</f>
        <v>173.43540916109109</v>
      </c>
      <c r="BA127" s="50"/>
      <c r="BB127" s="51"/>
      <c r="BC127" s="45"/>
      <c r="BD127" s="51"/>
      <c r="BE127" s="145" t="e">
        <f>IF(BE126=0,"",(BE125/BE126))</f>
        <v>#REF!</v>
      </c>
      <c r="BF127" s="51"/>
      <c r="BG127" s="51"/>
    </row>
    <row r="128" spans="1:59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BA128" s="52"/>
      <c r="BB128" s="212" t="s">
        <v>220</v>
      </c>
      <c r="BC128" s="160">
        <f>COUNTA(BC10:BC124)/3</f>
        <v>38</v>
      </c>
    </row>
    <row r="129" spans="1:55" x14ac:dyDescent="0.25">
      <c r="A129" s="53"/>
      <c r="B129" s="33" t="s">
        <v>112</v>
      </c>
      <c r="D129" s="64">
        <f t="shared" ref="D129:AO129" si="101">COUNTA(D11:D124)/3</f>
        <v>4</v>
      </c>
      <c r="E129" s="64">
        <f t="shared" si="101"/>
        <v>9</v>
      </c>
      <c r="F129" s="64">
        <f t="shared" si="101"/>
        <v>1</v>
      </c>
      <c r="G129" s="64">
        <f t="shared" si="101"/>
        <v>4</v>
      </c>
      <c r="H129" s="64">
        <f t="shared" si="101"/>
        <v>6</v>
      </c>
      <c r="I129" s="64">
        <f t="shared" si="101"/>
        <v>6</v>
      </c>
      <c r="J129" s="64">
        <f t="shared" si="101"/>
        <v>5</v>
      </c>
      <c r="K129" s="64">
        <f t="shared" si="101"/>
        <v>5</v>
      </c>
      <c r="L129" s="64">
        <f t="shared" si="101"/>
        <v>4</v>
      </c>
      <c r="M129" s="64">
        <f t="shared" si="101"/>
        <v>2</v>
      </c>
      <c r="N129" s="64">
        <f t="shared" si="101"/>
        <v>1</v>
      </c>
      <c r="O129" s="64">
        <f t="shared" si="101"/>
        <v>1</v>
      </c>
      <c r="P129" s="64">
        <f t="shared" si="101"/>
        <v>1</v>
      </c>
      <c r="Q129" s="64">
        <f t="shared" si="101"/>
        <v>7</v>
      </c>
      <c r="R129" s="64">
        <f t="shared" si="101"/>
        <v>10</v>
      </c>
      <c r="S129" s="64">
        <f t="shared" si="101"/>
        <v>4</v>
      </c>
      <c r="T129" s="64">
        <f t="shared" si="101"/>
        <v>2</v>
      </c>
      <c r="U129" s="64">
        <f t="shared" si="101"/>
        <v>4</v>
      </c>
      <c r="V129" s="64">
        <f t="shared" si="101"/>
        <v>2</v>
      </c>
      <c r="W129" s="64">
        <f t="shared" si="101"/>
        <v>4</v>
      </c>
      <c r="X129" s="64">
        <f t="shared" si="101"/>
        <v>7</v>
      </c>
      <c r="Y129" s="64">
        <f t="shared" si="101"/>
        <v>13</v>
      </c>
      <c r="Z129" s="64">
        <f t="shared" si="101"/>
        <v>1</v>
      </c>
      <c r="AA129" s="64">
        <f t="shared" si="101"/>
        <v>3</v>
      </c>
      <c r="AB129" s="64">
        <f t="shared" si="101"/>
        <v>6</v>
      </c>
      <c r="AC129" s="64">
        <f t="shared" si="101"/>
        <v>4</v>
      </c>
      <c r="AD129" s="64">
        <f t="shared" si="101"/>
        <v>2</v>
      </c>
      <c r="AE129" s="64">
        <f t="shared" si="101"/>
        <v>4</v>
      </c>
      <c r="AF129" s="64">
        <f t="shared" si="101"/>
        <v>6</v>
      </c>
      <c r="AG129" s="64">
        <f t="shared" si="101"/>
        <v>3</v>
      </c>
      <c r="AH129" s="64">
        <f t="shared" si="101"/>
        <v>1</v>
      </c>
      <c r="AI129" s="64">
        <f t="shared" si="101"/>
        <v>1</v>
      </c>
      <c r="AJ129" s="64">
        <f t="shared" si="101"/>
        <v>11</v>
      </c>
      <c r="AK129" s="64">
        <f t="shared" si="101"/>
        <v>4</v>
      </c>
      <c r="AL129" s="64">
        <f t="shared" si="101"/>
        <v>2</v>
      </c>
      <c r="AM129" s="64">
        <f t="shared" si="101"/>
        <v>12</v>
      </c>
      <c r="AN129" s="64">
        <f t="shared" si="101"/>
        <v>6</v>
      </c>
      <c r="AO129" s="64">
        <f t="shared" si="101"/>
        <v>6</v>
      </c>
      <c r="AP129" s="64">
        <f t="shared" ref="AP129:AR129" si="102">COUNTA(AP11:AP124)/3</f>
        <v>12</v>
      </c>
      <c r="AQ129" s="64">
        <f t="shared" si="102"/>
        <v>5</v>
      </c>
      <c r="AR129" s="64">
        <f t="shared" si="102"/>
        <v>5</v>
      </c>
      <c r="AS129" s="64">
        <f t="shared" ref="AS129:AT129" si="103">COUNTA(AS11:AS124)/3</f>
        <v>4</v>
      </c>
      <c r="AT129" s="64">
        <f t="shared" si="103"/>
        <v>1</v>
      </c>
      <c r="AU129" s="64">
        <f t="shared" ref="AU129:AV129" si="104">COUNTA(AU11:AU124)/3</f>
        <v>1</v>
      </c>
      <c r="AV129" s="64">
        <f t="shared" si="104"/>
        <v>9</v>
      </c>
      <c r="AW129" s="64">
        <f t="shared" ref="AW129:AY129" si="105">COUNTA(AW11:AW124)/3</f>
        <v>1</v>
      </c>
      <c r="AX129" s="64">
        <f t="shared" si="105"/>
        <v>5</v>
      </c>
      <c r="AY129" s="64">
        <f t="shared" si="105"/>
        <v>4</v>
      </c>
      <c r="AZ129" s="161">
        <f>SUM(D129:AW129)</f>
        <v>212</v>
      </c>
      <c r="BA129" s="8"/>
      <c r="BC129" s="55"/>
    </row>
    <row r="130" spans="1:55" x14ac:dyDescent="0.25">
      <c r="J130" s="237"/>
      <c r="K130" s="237"/>
      <c r="L130" s="237"/>
      <c r="M130" s="237"/>
      <c r="N130" s="237"/>
      <c r="O130" s="237"/>
      <c r="P130" s="237"/>
    </row>
    <row r="131" spans="1:55" x14ac:dyDescent="0.25">
      <c r="J131" s="237"/>
      <c r="K131" s="237"/>
      <c r="L131" s="237"/>
      <c r="M131" s="237"/>
      <c r="N131" s="237"/>
      <c r="O131" s="237"/>
      <c r="P131" s="237"/>
    </row>
    <row r="132" spans="1:55" x14ac:dyDescent="0.25">
      <c r="J132" s="238"/>
      <c r="K132" s="238"/>
      <c r="L132" s="238"/>
      <c r="M132" s="238"/>
      <c r="N132" s="238"/>
      <c r="O132" s="238"/>
      <c r="P132" s="238"/>
    </row>
  </sheetData>
  <mergeCells count="1">
    <mergeCell ref="AZ5:BA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8"/>
  <sheetViews>
    <sheetView tabSelected="1" topLeftCell="A200" workbookViewId="0">
      <selection activeCell="I219" sqref="I21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4.2851562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23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456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457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437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437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437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438</v>
      </c>
      <c r="E128" s="65"/>
      <c r="F128" s="251" t="s">
        <v>331</v>
      </c>
      <c r="G128" s="65" t="s">
        <v>124</v>
      </c>
      <c r="H128" s="188" t="s">
        <v>439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438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438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438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450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440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440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440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440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441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440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440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451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452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459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461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462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461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462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461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462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461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462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461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462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461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462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461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462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461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462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461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462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461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462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461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462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465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465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465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465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471</v>
      </c>
      <c r="E155" s="65"/>
      <c r="F155" s="260" t="s">
        <v>310</v>
      </c>
      <c r="G155" s="65" t="s">
        <v>472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473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471</v>
      </c>
      <c r="E156" s="65"/>
      <c r="F156" s="260" t="s">
        <v>310</v>
      </c>
      <c r="G156" s="65" t="s">
        <v>472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473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479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480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479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480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479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480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479</v>
      </c>
      <c r="E160" s="65"/>
      <c r="F160" s="261" t="s">
        <v>21</v>
      </c>
      <c r="G160" s="65" t="s">
        <v>124</v>
      </c>
      <c r="H160" s="188" t="s">
        <v>439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481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479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481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479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481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479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482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479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482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479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482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479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483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479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483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479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483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492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493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492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493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492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494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492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494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492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495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492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495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496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497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496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497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496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499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496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499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496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498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496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500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505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512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505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512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505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512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505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514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505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514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505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513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505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513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505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513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505</v>
      </c>
      <c r="E189" s="65"/>
      <c r="F189" s="266" t="s">
        <v>21</v>
      </c>
      <c r="G189" s="65" t="s">
        <v>280</v>
      </c>
      <c r="H189" s="188" t="s">
        <v>439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3" t="s">
        <v>510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505</v>
      </c>
      <c r="E190" s="65"/>
      <c r="F190" s="266" t="s">
        <v>21</v>
      </c>
      <c r="G190" s="65" t="s">
        <v>280</v>
      </c>
      <c r="H190" s="73" t="s">
        <v>125</v>
      </c>
      <c r="I190" s="266" t="s">
        <v>509</v>
      </c>
      <c r="J190" s="66">
        <v>994</v>
      </c>
      <c r="K190" s="64">
        <v>6</v>
      </c>
      <c r="L190" s="178">
        <f t="shared" si="2"/>
        <v>165.66666666666666</v>
      </c>
      <c r="M190" s="246" t="s">
        <v>511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505</v>
      </c>
      <c r="E191" s="65"/>
      <c r="F191" s="266" t="s">
        <v>21</v>
      </c>
      <c r="G191" s="65" t="s">
        <v>280</v>
      </c>
      <c r="H191" s="73" t="s">
        <v>145</v>
      </c>
      <c r="I191" s="266" t="s">
        <v>509</v>
      </c>
      <c r="J191" s="66">
        <v>1197</v>
      </c>
      <c r="K191" s="64">
        <v>6</v>
      </c>
      <c r="L191" s="267">
        <f t="shared" si="2"/>
        <v>199.5</v>
      </c>
      <c r="M191" s="246" t="s">
        <v>511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505</v>
      </c>
      <c r="E192" s="65"/>
      <c r="F192" s="266" t="s">
        <v>21</v>
      </c>
      <c r="G192" s="65" t="s">
        <v>280</v>
      </c>
      <c r="H192" s="188" t="s">
        <v>348</v>
      </c>
      <c r="I192" s="266" t="s">
        <v>509</v>
      </c>
      <c r="J192" s="66">
        <v>1044</v>
      </c>
      <c r="K192" s="64">
        <v>6</v>
      </c>
      <c r="L192" s="178">
        <f t="shared" si="2"/>
        <v>174</v>
      </c>
      <c r="M192" s="246" t="s">
        <v>511</v>
      </c>
    </row>
    <row r="193" spans="1:15" x14ac:dyDescent="0.25">
      <c r="A193" s="64">
        <v>3</v>
      </c>
      <c r="B193" s="64">
        <v>4</v>
      </c>
      <c r="C193" s="64">
        <v>2022</v>
      </c>
      <c r="D193" s="65" t="s">
        <v>522</v>
      </c>
      <c r="E193" s="65"/>
      <c r="F193" s="269" t="s">
        <v>310</v>
      </c>
      <c r="G193" s="65" t="s">
        <v>124</v>
      </c>
      <c r="H193" s="188" t="s">
        <v>134</v>
      </c>
      <c r="I193" s="269"/>
      <c r="J193" s="66">
        <v>1307</v>
      </c>
      <c r="K193" s="64">
        <v>7</v>
      </c>
      <c r="L193" s="178">
        <f t="shared" si="2"/>
        <v>186.71428571428572</v>
      </c>
      <c r="M193" s="246" t="s">
        <v>540</v>
      </c>
    </row>
    <row r="194" spans="1:15" x14ac:dyDescent="0.25">
      <c r="A194" s="64">
        <v>3</v>
      </c>
      <c r="B194" s="64">
        <v>4</v>
      </c>
      <c r="C194" s="64">
        <v>2022</v>
      </c>
      <c r="D194" s="65" t="s">
        <v>522</v>
      </c>
      <c r="E194" s="65"/>
      <c r="F194" s="269" t="s">
        <v>310</v>
      </c>
      <c r="G194" s="65" t="s">
        <v>124</v>
      </c>
      <c r="H194" s="73" t="s">
        <v>144</v>
      </c>
      <c r="I194" s="269"/>
      <c r="J194" s="66">
        <v>972</v>
      </c>
      <c r="K194" s="64">
        <v>6</v>
      </c>
      <c r="L194" s="178">
        <f t="shared" si="2"/>
        <v>162</v>
      </c>
      <c r="M194" s="246" t="s">
        <v>540</v>
      </c>
    </row>
    <row r="195" spans="1:15" x14ac:dyDescent="0.25">
      <c r="A195" s="64">
        <v>3</v>
      </c>
      <c r="B195" s="64">
        <v>4</v>
      </c>
      <c r="C195" s="64">
        <v>2022</v>
      </c>
      <c r="D195" s="65" t="s">
        <v>522</v>
      </c>
      <c r="E195" s="65"/>
      <c r="F195" s="269" t="s">
        <v>310</v>
      </c>
      <c r="G195" s="65" t="s">
        <v>124</v>
      </c>
      <c r="H195" s="73" t="s">
        <v>318</v>
      </c>
      <c r="I195" s="269"/>
      <c r="J195" s="66">
        <v>1177</v>
      </c>
      <c r="K195" s="64">
        <v>7</v>
      </c>
      <c r="L195" s="178">
        <f t="shared" si="2"/>
        <v>168.14285714285714</v>
      </c>
      <c r="M195" s="246" t="s">
        <v>540</v>
      </c>
    </row>
    <row r="196" spans="1:15" x14ac:dyDescent="0.25">
      <c r="A196" s="64">
        <v>3</v>
      </c>
      <c r="B196" s="64">
        <v>4</v>
      </c>
      <c r="C196" s="64">
        <v>2022</v>
      </c>
      <c r="D196" s="65" t="s">
        <v>522</v>
      </c>
      <c r="E196" s="65"/>
      <c r="F196" s="269" t="s">
        <v>310</v>
      </c>
      <c r="G196" s="65" t="s">
        <v>124</v>
      </c>
      <c r="H196" s="188" t="s">
        <v>521</v>
      </c>
      <c r="I196" s="269"/>
      <c r="J196" s="66">
        <v>260</v>
      </c>
      <c r="K196" s="64">
        <v>2</v>
      </c>
      <c r="L196" s="178">
        <f t="shared" si="2"/>
        <v>130</v>
      </c>
      <c r="M196" s="246" t="s">
        <v>540</v>
      </c>
    </row>
    <row r="197" spans="1:15" x14ac:dyDescent="0.25">
      <c r="A197" s="64">
        <v>3</v>
      </c>
      <c r="B197" s="64">
        <v>4</v>
      </c>
      <c r="C197" s="64">
        <v>2022</v>
      </c>
      <c r="D197" s="65" t="s">
        <v>522</v>
      </c>
      <c r="E197" s="65"/>
      <c r="F197" s="269" t="s">
        <v>310</v>
      </c>
      <c r="G197" s="65" t="s">
        <v>124</v>
      </c>
      <c r="H197" s="188" t="s">
        <v>141</v>
      </c>
      <c r="I197" s="269"/>
      <c r="J197" s="66">
        <v>917</v>
      </c>
      <c r="K197" s="64">
        <v>6</v>
      </c>
      <c r="L197" s="178">
        <f t="shared" si="2"/>
        <v>152.83333333333334</v>
      </c>
      <c r="M197" s="246" t="s">
        <v>540</v>
      </c>
      <c r="O197" s="65"/>
    </row>
    <row r="198" spans="1:15" x14ac:dyDescent="0.25">
      <c r="A198" s="64">
        <v>3</v>
      </c>
      <c r="B198" s="64">
        <v>4</v>
      </c>
      <c r="C198" s="64">
        <v>2022</v>
      </c>
      <c r="D198" s="65" t="s">
        <v>523</v>
      </c>
      <c r="E198" s="65"/>
      <c r="F198" s="269" t="s">
        <v>310</v>
      </c>
      <c r="G198" s="65" t="s">
        <v>527</v>
      </c>
      <c r="H198" s="188" t="s">
        <v>439</v>
      </c>
      <c r="I198" s="269"/>
      <c r="J198" s="66">
        <v>2048</v>
      </c>
      <c r="K198" s="64">
        <v>11</v>
      </c>
      <c r="L198" s="178">
        <f t="shared" si="2"/>
        <v>186.18181818181819</v>
      </c>
      <c r="M198" s="270" t="s">
        <v>539</v>
      </c>
    </row>
    <row r="199" spans="1:15" x14ac:dyDescent="0.25">
      <c r="A199" s="64">
        <v>3</v>
      </c>
      <c r="B199" s="64">
        <v>4</v>
      </c>
      <c r="C199" s="64">
        <v>2022</v>
      </c>
      <c r="D199" s="65" t="s">
        <v>523</v>
      </c>
      <c r="E199" s="65"/>
      <c r="F199" s="269" t="s">
        <v>310</v>
      </c>
      <c r="G199" s="65" t="s">
        <v>527</v>
      </c>
      <c r="H199" s="73" t="s">
        <v>125</v>
      </c>
      <c r="I199" s="269"/>
      <c r="J199" s="66">
        <v>1882</v>
      </c>
      <c r="K199" s="64">
        <v>11</v>
      </c>
      <c r="L199" s="178">
        <f t="shared" si="2"/>
        <v>171.09090909090909</v>
      </c>
      <c r="M199" s="281" t="s">
        <v>539</v>
      </c>
    </row>
    <row r="200" spans="1:15" x14ac:dyDescent="0.25">
      <c r="A200" s="64">
        <v>3</v>
      </c>
      <c r="B200" s="64">
        <v>4</v>
      </c>
      <c r="C200" s="64">
        <v>2022</v>
      </c>
      <c r="D200" s="65" t="s">
        <v>523</v>
      </c>
      <c r="E200" s="65"/>
      <c r="F200" s="269" t="s">
        <v>310</v>
      </c>
      <c r="G200" s="65" t="s">
        <v>527</v>
      </c>
      <c r="H200" s="188" t="s">
        <v>264</v>
      </c>
      <c r="I200" s="269"/>
      <c r="J200" s="66">
        <v>572</v>
      </c>
      <c r="K200" s="64">
        <v>4</v>
      </c>
      <c r="L200" s="178">
        <f t="shared" si="2"/>
        <v>143</v>
      </c>
      <c r="M200" s="281" t="s">
        <v>539</v>
      </c>
    </row>
    <row r="201" spans="1:15" x14ac:dyDescent="0.25">
      <c r="A201" s="64">
        <v>3</v>
      </c>
      <c r="B201" s="64">
        <v>4</v>
      </c>
      <c r="C201" s="64">
        <v>2022</v>
      </c>
      <c r="D201" s="65" t="s">
        <v>523</v>
      </c>
      <c r="E201" s="65"/>
      <c r="F201" s="269" t="s">
        <v>310</v>
      </c>
      <c r="G201" s="65" t="s">
        <v>527</v>
      </c>
      <c r="H201" s="188" t="s">
        <v>132</v>
      </c>
      <c r="I201" s="269"/>
      <c r="J201" s="66">
        <v>1035</v>
      </c>
      <c r="K201" s="64">
        <v>7</v>
      </c>
      <c r="L201" s="178">
        <f t="shared" si="2"/>
        <v>147.85714285714286</v>
      </c>
      <c r="M201" s="281" t="s">
        <v>539</v>
      </c>
    </row>
    <row r="202" spans="1:15" x14ac:dyDescent="0.25">
      <c r="A202" s="64">
        <v>3</v>
      </c>
      <c r="B202" s="64">
        <v>4</v>
      </c>
      <c r="C202" s="64">
        <v>2022</v>
      </c>
      <c r="D202" s="65" t="s">
        <v>523</v>
      </c>
      <c r="E202" s="65"/>
      <c r="F202" s="269" t="s">
        <v>310</v>
      </c>
      <c r="G202" s="65" t="s">
        <v>527</v>
      </c>
      <c r="H202" s="73" t="s">
        <v>128</v>
      </c>
      <c r="I202" s="269"/>
      <c r="J202" s="66">
        <v>1979</v>
      </c>
      <c r="K202" s="64">
        <v>11</v>
      </c>
      <c r="L202" s="178">
        <f t="shared" si="2"/>
        <v>179.90909090909091</v>
      </c>
      <c r="M202" s="281" t="s">
        <v>539</v>
      </c>
    </row>
    <row r="203" spans="1:15" x14ac:dyDescent="0.25">
      <c r="A203" s="64">
        <v>17</v>
      </c>
      <c r="B203" s="64">
        <v>4</v>
      </c>
      <c r="C203" s="64">
        <v>2022</v>
      </c>
      <c r="D203" s="65" t="s">
        <v>541</v>
      </c>
      <c r="E203" s="65"/>
      <c r="F203" s="282" t="s">
        <v>22</v>
      </c>
      <c r="G203" s="65" t="s">
        <v>124</v>
      </c>
      <c r="H203" s="188" t="s">
        <v>127</v>
      </c>
      <c r="I203" s="282" t="s">
        <v>126</v>
      </c>
      <c r="J203" s="66">
        <v>1630</v>
      </c>
      <c r="K203" s="64">
        <v>8</v>
      </c>
      <c r="L203" s="62">
        <f t="shared" si="2"/>
        <v>203.75</v>
      </c>
      <c r="M203" s="283" t="s">
        <v>543</v>
      </c>
    </row>
    <row r="204" spans="1:15" x14ac:dyDescent="0.25">
      <c r="A204" s="64">
        <v>17</v>
      </c>
      <c r="B204" s="64">
        <v>4</v>
      </c>
      <c r="C204" s="64">
        <v>2022</v>
      </c>
      <c r="D204" s="65" t="s">
        <v>541</v>
      </c>
      <c r="E204" s="65"/>
      <c r="F204" s="282" t="s">
        <v>22</v>
      </c>
      <c r="G204" s="65" t="s">
        <v>124</v>
      </c>
      <c r="H204" s="188" t="s">
        <v>130</v>
      </c>
      <c r="I204" s="282" t="s">
        <v>126</v>
      </c>
      <c r="J204" s="66">
        <v>1499</v>
      </c>
      <c r="K204" s="64">
        <v>8</v>
      </c>
      <c r="L204" s="178">
        <f t="shared" si="2"/>
        <v>187.375</v>
      </c>
      <c r="M204" s="283" t="s">
        <v>543</v>
      </c>
    </row>
    <row r="205" spans="1:15" x14ac:dyDescent="0.25">
      <c r="A205" s="64">
        <v>17</v>
      </c>
      <c r="B205" s="64">
        <v>4</v>
      </c>
      <c r="C205" s="64">
        <v>2022</v>
      </c>
      <c r="D205" s="65" t="s">
        <v>541</v>
      </c>
      <c r="E205" s="65"/>
      <c r="F205" s="282" t="s">
        <v>22</v>
      </c>
      <c r="G205" s="65" t="s">
        <v>124</v>
      </c>
      <c r="H205" s="188" t="s">
        <v>137</v>
      </c>
      <c r="I205" s="282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542</v>
      </c>
    </row>
    <row r="206" spans="1:15" x14ac:dyDescent="0.25">
      <c r="A206" s="64">
        <v>17</v>
      </c>
      <c r="B206" s="64">
        <v>4</v>
      </c>
      <c r="C206" s="64">
        <v>2022</v>
      </c>
      <c r="D206" s="65" t="s">
        <v>541</v>
      </c>
      <c r="E206" s="65"/>
      <c r="F206" s="282" t="s">
        <v>22</v>
      </c>
      <c r="G206" s="65" t="s">
        <v>124</v>
      </c>
      <c r="H206" s="188" t="s">
        <v>265</v>
      </c>
      <c r="I206" s="282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542</v>
      </c>
    </row>
    <row r="207" spans="1:15" x14ac:dyDescent="0.25">
      <c r="A207" s="64">
        <v>24</v>
      </c>
      <c r="B207" s="64">
        <v>4</v>
      </c>
      <c r="C207" s="64">
        <v>2022</v>
      </c>
      <c r="D207" s="65" t="s">
        <v>456</v>
      </c>
      <c r="E207" s="65"/>
      <c r="F207" s="285" t="s">
        <v>331</v>
      </c>
      <c r="G207" s="65" t="s">
        <v>553</v>
      </c>
      <c r="H207" s="73" t="s">
        <v>332</v>
      </c>
      <c r="I207" s="285"/>
      <c r="J207" s="66">
        <v>998</v>
      </c>
      <c r="K207" s="64">
        <v>8</v>
      </c>
      <c r="L207" s="178">
        <f t="shared" si="2"/>
        <v>124.75</v>
      </c>
      <c r="M207" s="284" t="s">
        <v>554</v>
      </c>
    </row>
    <row r="208" spans="1:15" x14ac:dyDescent="0.25">
      <c r="A208" s="64">
        <v>8</v>
      </c>
      <c r="B208" s="64">
        <v>5</v>
      </c>
      <c r="C208" s="64">
        <v>2022</v>
      </c>
      <c r="D208" s="65" t="s">
        <v>556</v>
      </c>
      <c r="E208" s="65"/>
      <c r="F208" s="286" t="s">
        <v>559</v>
      </c>
      <c r="G208" s="65" t="s">
        <v>277</v>
      </c>
      <c r="H208" s="188" t="s">
        <v>137</v>
      </c>
      <c r="I208" s="286"/>
      <c r="J208" s="66">
        <v>3053</v>
      </c>
      <c r="K208" s="64">
        <v>18</v>
      </c>
      <c r="L208" s="178">
        <f t="shared" si="2"/>
        <v>169.61111111111111</v>
      </c>
      <c r="M208" s="287"/>
    </row>
    <row r="209" spans="1:13" x14ac:dyDescent="0.25">
      <c r="A209" s="64">
        <v>8</v>
      </c>
      <c r="B209" s="64">
        <v>5</v>
      </c>
      <c r="C209" s="64">
        <v>2022</v>
      </c>
      <c r="D209" s="65" t="s">
        <v>561</v>
      </c>
      <c r="E209" s="65"/>
      <c r="F209" s="289" t="s">
        <v>21</v>
      </c>
      <c r="G209" s="65" t="s">
        <v>124</v>
      </c>
      <c r="H209" s="188" t="s">
        <v>439</v>
      </c>
      <c r="I209" s="289"/>
      <c r="J209" s="66">
        <v>1072</v>
      </c>
      <c r="K209" s="64">
        <v>6</v>
      </c>
      <c r="L209" s="178">
        <f t="shared" si="2"/>
        <v>178.66666666666666</v>
      </c>
      <c r="M209" s="288" t="s">
        <v>575</v>
      </c>
    </row>
    <row r="210" spans="1:13" x14ac:dyDescent="0.25">
      <c r="A210" s="64">
        <v>8</v>
      </c>
      <c r="B210" s="64">
        <v>5</v>
      </c>
      <c r="C210" s="64">
        <v>2022</v>
      </c>
      <c r="D210" s="65" t="s">
        <v>561</v>
      </c>
      <c r="E210" s="65"/>
      <c r="F210" s="289" t="s">
        <v>21</v>
      </c>
      <c r="G210" s="65" t="s">
        <v>124</v>
      </c>
      <c r="H210" s="73" t="s">
        <v>125</v>
      </c>
      <c r="I210" s="289" t="s">
        <v>126</v>
      </c>
      <c r="J210" s="66">
        <v>1113</v>
      </c>
      <c r="K210" s="64">
        <v>6</v>
      </c>
      <c r="L210" s="178">
        <f t="shared" si="2"/>
        <v>185.5</v>
      </c>
      <c r="M210" s="288" t="s">
        <v>564</v>
      </c>
    </row>
    <row r="211" spans="1:13" x14ac:dyDescent="0.25">
      <c r="A211" s="64">
        <v>8</v>
      </c>
      <c r="B211" s="64">
        <v>5</v>
      </c>
      <c r="C211" s="64">
        <v>2022</v>
      </c>
      <c r="D211" s="65" t="s">
        <v>561</v>
      </c>
      <c r="E211" s="65"/>
      <c r="F211" s="289" t="s">
        <v>21</v>
      </c>
      <c r="G211" s="65" t="s">
        <v>124</v>
      </c>
      <c r="H211" s="188" t="s">
        <v>265</v>
      </c>
      <c r="I211" s="289" t="s">
        <v>126</v>
      </c>
      <c r="J211" s="66">
        <v>1148</v>
      </c>
      <c r="K211" s="64">
        <v>6</v>
      </c>
      <c r="L211" s="267">
        <f t="shared" si="2"/>
        <v>191.33333333333334</v>
      </c>
      <c r="M211" s="288" t="s">
        <v>564</v>
      </c>
    </row>
    <row r="212" spans="1:13" x14ac:dyDescent="0.25">
      <c r="A212" s="64">
        <v>8</v>
      </c>
      <c r="B212" s="64">
        <v>5</v>
      </c>
      <c r="C212" s="64">
        <v>2022</v>
      </c>
      <c r="D212" s="65" t="s">
        <v>561</v>
      </c>
      <c r="E212" s="65"/>
      <c r="F212" s="289" t="s">
        <v>21</v>
      </c>
      <c r="G212" s="65" t="s">
        <v>124</v>
      </c>
      <c r="H212" s="188" t="s">
        <v>348</v>
      </c>
      <c r="I212" s="289" t="s">
        <v>126</v>
      </c>
      <c r="J212" s="66">
        <v>1098</v>
      </c>
      <c r="K212" s="64">
        <v>6</v>
      </c>
      <c r="L212" s="178">
        <f t="shared" si="2"/>
        <v>183</v>
      </c>
      <c r="M212" s="288" t="s">
        <v>564</v>
      </c>
    </row>
    <row r="213" spans="1:13" x14ac:dyDescent="0.25">
      <c r="A213" s="64">
        <v>8</v>
      </c>
      <c r="B213" s="64">
        <v>5</v>
      </c>
      <c r="C213" s="64">
        <v>2022</v>
      </c>
      <c r="D213" s="65" t="s">
        <v>561</v>
      </c>
      <c r="E213" s="65"/>
      <c r="F213" s="289" t="s">
        <v>21</v>
      </c>
      <c r="G213" s="65" t="s">
        <v>124</v>
      </c>
      <c r="H213" s="188" t="s">
        <v>134</v>
      </c>
      <c r="I213" s="289" t="s">
        <v>267</v>
      </c>
      <c r="J213" s="66">
        <v>1213</v>
      </c>
      <c r="K213" s="64">
        <v>6</v>
      </c>
      <c r="L213" s="62">
        <f t="shared" si="2"/>
        <v>202.16666666666666</v>
      </c>
      <c r="M213" s="246" t="s">
        <v>563</v>
      </c>
    </row>
    <row r="214" spans="1:13" x14ac:dyDescent="0.25">
      <c r="A214" s="64">
        <v>8</v>
      </c>
      <c r="B214" s="64">
        <v>5</v>
      </c>
      <c r="C214" s="64">
        <v>2022</v>
      </c>
      <c r="D214" s="65" t="s">
        <v>561</v>
      </c>
      <c r="E214" s="65"/>
      <c r="F214" s="289" t="s">
        <v>21</v>
      </c>
      <c r="G214" s="65" t="s">
        <v>124</v>
      </c>
      <c r="H214" s="188" t="s">
        <v>133</v>
      </c>
      <c r="I214" s="289" t="s">
        <v>267</v>
      </c>
      <c r="J214" s="66">
        <v>990</v>
      </c>
      <c r="K214" s="64">
        <v>6</v>
      </c>
      <c r="L214" s="178">
        <f t="shared" si="2"/>
        <v>165</v>
      </c>
      <c r="M214" s="246" t="s">
        <v>563</v>
      </c>
    </row>
    <row r="215" spans="1:13" x14ac:dyDescent="0.25">
      <c r="A215" s="64">
        <v>8</v>
      </c>
      <c r="B215" s="64">
        <v>5</v>
      </c>
      <c r="C215" s="64">
        <v>2022</v>
      </c>
      <c r="D215" s="65" t="s">
        <v>561</v>
      </c>
      <c r="E215" s="65"/>
      <c r="F215" s="289" t="s">
        <v>21</v>
      </c>
      <c r="G215" s="65" t="s">
        <v>124</v>
      </c>
      <c r="H215" s="73" t="s">
        <v>131</v>
      </c>
      <c r="I215" s="289" t="s">
        <v>267</v>
      </c>
      <c r="J215" s="66">
        <v>1139</v>
      </c>
      <c r="K215" s="64">
        <v>6</v>
      </c>
      <c r="L215" s="178">
        <f t="shared" si="2"/>
        <v>189.83333333333334</v>
      </c>
      <c r="M215" s="309" t="s">
        <v>563</v>
      </c>
    </row>
    <row r="216" spans="1:13" x14ac:dyDescent="0.25">
      <c r="A216" s="64">
        <v>8</v>
      </c>
      <c r="B216" s="64">
        <v>5</v>
      </c>
      <c r="C216" s="64">
        <v>2022</v>
      </c>
      <c r="D216" s="65" t="s">
        <v>561</v>
      </c>
      <c r="E216" s="65"/>
      <c r="F216" s="289" t="s">
        <v>21</v>
      </c>
      <c r="G216" s="65" t="s">
        <v>124</v>
      </c>
      <c r="H216" s="188" t="s">
        <v>264</v>
      </c>
      <c r="I216" s="289" t="s">
        <v>266</v>
      </c>
      <c r="J216" s="66">
        <v>945</v>
      </c>
      <c r="K216" s="64">
        <v>6</v>
      </c>
      <c r="L216" s="178">
        <f t="shared" si="2"/>
        <v>157.5</v>
      </c>
      <c r="M216" s="283" t="s">
        <v>562</v>
      </c>
    </row>
    <row r="217" spans="1:13" x14ac:dyDescent="0.25">
      <c r="A217" s="64">
        <v>8</v>
      </c>
      <c r="B217" s="64">
        <v>5</v>
      </c>
      <c r="C217" s="64">
        <v>2022</v>
      </c>
      <c r="D217" s="65" t="s">
        <v>561</v>
      </c>
      <c r="E217" s="65"/>
      <c r="F217" s="289" t="s">
        <v>21</v>
      </c>
      <c r="G217" s="65" t="s">
        <v>124</v>
      </c>
      <c r="H217" s="188" t="s">
        <v>127</v>
      </c>
      <c r="I217" s="289" t="s">
        <v>266</v>
      </c>
      <c r="J217" s="66">
        <v>1169</v>
      </c>
      <c r="K217" s="64">
        <v>6</v>
      </c>
      <c r="L217" s="267">
        <f t="shared" si="2"/>
        <v>194.83333333333334</v>
      </c>
      <c r="M217" s="283" t="s">
        <v>562</v>
      </c>
    </row>
    <row r="218" spans="1:13" x14ac:dyDescent="0.25">
      <c r="A218" s="64">
        <v>15</v>
      </c>
      <c r="B218" s="64">
        <v>5</v>
      </c>
      <c r="C218" s="64">
        <v>2022</v>
      </c>
      <c r="D218" s="65" t="s">
        <v>578</v>
      </c>
      <c r="E218" s="65"/>
      <c r="F218" s="291" t="s">
        <v>331</v>
      </c>
      <c r="G218" s="65" t="s">
        <v>298</v>
      </c>
      <c r="H218" s="73" t="s">
        <v>332</v>
      </c>
      <c r="I218" s="291"/>
      <c r="J218" s="66">
        <v>905</v>
      </c>
      <c r="K218" s="64">
        <v>8</v>
      </c>
      <c r="L218" s="178">
        <f t="shared" si="2"/>
        <v>113.125</v>
      </c>
      <c r="M218" s="290" t="s">
        <v>579</v>
      </c>
    </row>
    <row r="219" spans="1:13" x14ac:dyDescent="0.25">
      <c r="A219" s="64">
        <v>22</v>
      </c>
      <c r="B219" s="64">
        <v>5</v>
      </c>
      <c r="C219" s="64">
        <v>2022</v>
      </c>
      <c r="D219" s="65" t="s">
        <v>585</v>
      </c>
      <c r="E219" s="65"/>
      <c r="F219" s="294" t="s">
        <v>310</v>
      </c>
      <c r="G219" s="65" t="s">
        <v>586</v>
      </c>
      <c r="H219" s="188" t="s">
        <v>439</v>
      </c>
      <c r="I219" s="294"/>
      <c r="J219" s="66">
        <v>1743</v>
      </c>
      <c r="K219" s="64">
        <v>11</v>
      </c>
      <c r="L219" s="178">
        <f t="shared" si="2"/>
        <v>158.45454545454547</v>
      </c>
      <c r="M219" s="309" t="s">
        <v>612</v>
      </c>
    </row>
    <row r="220" spans="1:13" x14ac:dyDescent="0.25">
      <c r="A220" s="64">
        <v>22</v>
      </c>
      <c r="B220" s="64">
        <v>5</v>
      </c>
      <c r="C220" s="64">
        <v>2022</v>
      </c>
      <c r="D220" s="65" t="s">
        <v>585</v>
      </c>
      <c r="E220" s="65"/>
      <c r="F220" s="294" t="s">
        <v>310</v>
      </c>
      <c r="G220" s="65" t="s">
        <v>586</v>
      </c>
      <c r="H220" s="73" t="s">
        <v>125</v>
      </c>
      <c r="I220" s="294"/>
      <c r="J220" s="66">
        <v>1917</v>
      </c>
      <c r="K220" s="64">
        <v>11</v>
      </c>
      <c r="L220" s="178">
        <f t="shared" si="2"/>
        <v>174.27272727272728</v>
      </c>
      <c r="M220" s="309" t="s">
        <v>612</v>
      </c>
    </row>
    <row r="221" spans="1:13" x14ac:dyDescent="0.25">
      <c r="A221" s="64">
        <v>22</v>
      </c>
      <c r="B221" s="64">
        <v>5</v>
      </c>
      <c r="C221" s="64">
        <v>2022</v>
      </c>
      <c r="D221" s="65" t="s">
        <v>585</v>
      </c>
      <c r="E221" s="65"/>
      <c r="F221" s="294" t="s">
        <v>310</v>
      </c>
      <c r="G221" s="65" t="s">
        <v>586</v>
      </c>
      <c r="H221" s="73" t="s">
        <v>128</v>
      </c>
      <c r="I221" s="294"/>
      <c r="J221" s="66">
        <v>1870</v>
      </c>
      <c r="K221" s="64">
        <v>11</v>
      </c>
      <c r="L221" s="178">
        <f t="shared" si="2"/>
        <v>170</v>
      </c>
      <c r="M221" s="309" t="s">
        <v>612</v>
      </c>
    </row>
    <row r="222" spans="1:13" x14ac:dyDescent="0.25">
      <c r="A222" s="64">
        <v>22</v>
      </c>
      <c r="B222" s="64">
        <v>5</v>
      </c>
      <c r="C222" s="64">
        <v>2022</v>
      </c>
      <c r="D222" s="65" t="s">
        <v>585</v>
      </c>
      <c r="E222" s="65"/>
      <c r="F222" s="294" t="s">
        <v>310</v>
      </c>
      <c r="G222" s="65" t="s">
        <v>586</v>
      </c>
      <c r="H222" s="73" t="s">
        <v>312</v>
      </c>
      <c r="I222" s="294"/>
      <c r="J222" s="66">
        <v>480</v>
      </c>
      <c r="K222" s="64">
        <v>3</v>
      </c>
      <c r="L222" s="178">
        <f t="shared" si="2"/>
        <v>160</v>
      </c>
      <c r="M222" s="309" t="s">
        <v>612</v>
      </c>
    </row>
    <row r="223" spans="1:13" x14ac:dyDescent="0.25">
      <c r="A223" s="64">
        <v>22</v>
      </c>
      <c r="B223" s="64">
        <v>5</v>
      </c>
      <c r="C223" s="64">
        <v>2022</v>
      </c>
      <c r="D223" s="65" t="s">
        <v>585</v>
      </c>
      <c r="E223" s="65"/>
      <c r="F223" s="294" t="s">
        <v>310</v>
      </c>
      <c r="G223" s="65" t="s">
        <v>586</v>
      </c>
      <c r="H223" s="188" t="s">
        <v>264</v>
      </c>
      <c r="I223" s="294"/>
      <c r="J223" s="66">
        <v>1341</v>
      </c>
      <c r="K223" s="64">
        <v>8</v>
      </c>
      <c r="L223" s="178">
        <f t="shared" si="2"/>
        <v>167.625</v>
      </c>
      <c r="M223" s="309" t="s">
        <v>612</v>
      </c>
    </row>
    <row r="224" spans="1:13" x14ac:dyDescent="0.25">
      <c r="A224" s="64">
        <v>23</v>
      </c>
      <c r="B224" s="64">
        <v>5</v>
      </c>
      <c r="C224" s="64">
        <v>2022</v>
      </c>
      <c r="D224" s="65" t="s">
        <v>588</v>
      </c>
      <c r="E224" s="65"/>
      <c r="F224" s="294" t="s">
        <v>310</v>
      </c>
      <c r="G224" s="65" t="s">
        <v>587</v>
      </c>
      <c r="H224" s="188" t="s">
        <v>134</v>
      </c>
      <c r="I224" s="294"/>
      <c r="J224" s="297">
        <v>1291</v>
      </c>
      <c r="K224" s="64">
        <v>7</v>
      </c>
      <c r="L224" s="178">
        <f t="shared" ref="L224:L227" si="3">J224/K224</f>
        <v>184.42857142857142</v>
      </c>
      <c r="M224" s="246" t="s">
        <v>589</v>
      </c>
    </row>
    <row r="225" spans="1:13" x14ac:dyDescent="0.25">
      <c r="A225" s="64">
        <v>23</v>
      </c>
      <c r="B225" s="64">
        <v>5</v>
      </c>
      <c r="C225" s="64">
        <v>2022</v>
      </c>
      <c r="D225" s="65" t="s">
        <v>588</v>
      </c>
      <c r="E225" s="65"/>
      <c r="F225" s="294" t="s">
        <v>310</v>
      </c>
      <c r="G225" s="65" t="s">
        <v>587</v>
      </c>
      <c r="H225" s="73" t="s">
        <v>144</v>
      </c>
      <c r="I225" s="294"/>
      <c r="J225" s="297">
        <v>1152</v>
      </c>
      <c r="K225" s="64">
        <v>7</v>
      </c>
      <c r="L225" s="178">
        <f t="shared" si="3"/>
        <v>164.57142857142858</v>
      </c>
      <c r="M225" s="246" t="s">
        <v>589</v>
      </c>
    </row>
    <row r="226" spans="1:13" x14ac:dyDescent="0.25">
      <c r="A226" s="64">
        <v>23</v>
      </c>
      <c r="B226" s="64">
        <v>5</v>
      </c>
      <c r="C226" s="64">
        <v>2022</v>
      </c>
      <c r="D226" s="65" t="s">
        <v>588</v>
      </c>
      <c r="E226" s="65"/>
      <c r="F226" s="294" t="s">
        <v>310</v>
      </c>
      <c r="G226" s="65" t="s">
        <v>587</v>
      </c>
      <c r="H226" s="73" t="s">
        <v>318</v>
      </c>
      <c r="I226" s="294"/>
      <c r="J226" s="297">
        <v>1187</v>
      </c>
      <c r="K226" s="64">
        <v>7</v>
      </c>
      <c r="L226" s="178">
        <f t="shared" si="3"/>
        <v>169.57142857142858</v>
      </c>
      <c r="M226" s="246" t="s">
        <v>589</v>
      </c>
    </row>
    <row r="227" spans="1:13" x14ac:dyDescent="0.25">
      <c r="A227" s="64">
        <v>23</v>
      </c>
      <c r="B227" s="64">
        <v>5</v>
      </c>
      <c r="C227" s="64">
        <v>2022</v>
      </c>
      <c r="D227" s="65" t="s">
        <v>588</v>
      </c>
      <c r="E227" s="65"/>
      <c r="F227" s="294" t="s">
        <v>310</v>
      </c>
      <c r="G227" s="65" t="s">
        <v>587</v>
      </c>
      <c r="H227" s="188" t="s">
        <v>521</v>
      </c>
      <c r="I227" s="294"/>
      <c r="J227" s="297">
        <v>955</v>
      </c>
      <c r="K227" s="64">
        <v>7</v>
      </c>
      <c r="L227" s="178">
        <f t="shared" si="3"/>
        <v>136.42857142857142</v>
      </c>
      <c r="M227" s="246" t="s">
        <v>589</v>
      </c>
    </row>
    <row r="228" spans="1:13" x14ac:dyDescent="0.25">
      <c r="A228" s="53"/>
      <c r="B228" s="53"/>
      <c r="C228" s="53"/>
      <c r="D228" s="33"/>
      <c r="E228" s="33"/>
      <c r="F228" s="55"/>
      <c r="G228" s="60"/>
      <c r="H228" s="72">
        <f>COUNTA(H7:H227)</f>
        <v>221</v>
      </c>
      <c r="I228" s="72"/>
      <c r="J228" s="162">
        <f>SUBTOTAL(9,J7:J227)</f>
        <v>336985</v>
      </c>
      <c r="K228" s="82">
        <f>SUBTOTAL(9,K7:K227)</f>
        <v>1943</v>
      </c>
      <c r="L228" s="163">
        <f t="shared" ref="L228" si="4">J228/K228</f>
        <v>173.43540916109109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workbookViewId="0">
      <selection activeCell="J75" sqref="J75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01" t="s">
        <v>260</v>
      </c>
      <c r="B2" s="302"/>
      <c r="C2" s="302"/>
      <c r="D2" s="302"/>
      <c r="E2" s="302"/>
      <c r="F2" s="302"/>
      <c r="G2" s="302"/>
      <c r="H2" s="302"/>
      <c r="I2" s="303"/>
    </row>
    <row r="4" spans="1:10" x14ac:dyDescent="0.25">
      <c r="J4" s="64" t="s">
        <v>148</v>
      </c>
    </row>
    <row r="5" spans="1:10" ht="15.75" x14ac:dyDescent="0.25">
      <c r="A5" s="74" t="s">
        <v>446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438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440</v>
      </c>
      <c r="B16" s="80"/>
      <c r="C16" s="53" t="s">
        <v>140</v>
      </c>
      <c r="D16" s="68" t="s">
        <v>445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519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306"/>
      <c r="B29" s="306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570</v>
      </c>
      <c r="J34" s="53"/>
    </row>
    <row r="35" spans="1:10" x14ac:dyDescent="0.25">
      <c r="J35" s="53"/>
    </row>
    <row r="36" spans="1:10" x14ac:dyDescent="0.25">
      <c r="A36" s="206" t="s">
        <v>546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533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437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440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440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519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544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 t="s">
        <v>561</v>
      </c>
      <c r="B53" s="65"/>
      <c r="C53" s="64" t="s">
        <v>124</v>
      </c>
      <c r="D53" s="68" t="s">
        <v>572</v>
      </c>
      <c r="E53" s="68"/>
      <c r="F53" s="65"/>
      <c r="G53" s="65"/>
      <c r="H53" s="65"/>
      <c r="I53" s="65"/>
      <c r="J53" s="103">
        <v>2</v>
      </c>
    </row>
    <row r="54" spans="1:10" x14ac:dyDescent="0.25">
      <c r="A54" s="65"/>
      <c r="B54" s="84"/>
      <c r="C54" s="64"/>
      <c r="D54" s="241"/>
      <c r="E54" s="73"/>
      <c r="F54" s="65"/>
      <c r="G54" s="65"/>
      <c r="H54" s="65"/>
      <c r="I54" s="65"/>
      <c r="J54" s="82">
        <f>SUM(J37:J53)</f>
        <v>25</v>
      </c>
    </row>
    <row r="55" spans="1:10" x14ac:dyDescent="0.25">
      <c r="A55" s="65"/>
      <c r="B55" s="84"/>
      <c r="C55" s="64"/>
      <c r="D55" s="64" t="s">
        <v>536</v>
      </c>
      <c r="E55" s="68" t="s">
        <v>464</v>
      </c>
      <c r="F55" s="65"/>
      <c r="G55" s="65"/>
      <c r="H55" s="64"/>
      <c r="I55" s="64">
        <v>5</v>
      </c>
      <c r="J55" s="103"/>
    </row>
    <row r="56" spans="1:10" x14ac:dyDescent="0.25">
      <c r="A56" s="65"/>
      <c r="B56" s="84"/>
      <c r="C56" s="64"/>
      <c r="D56" s="251"/>
      <c r="E56" s="73"/>
      <c r="F56" s="65"/>
      <c r="G56" s="65"/>
      <c r="H56" s="65"/>
      <c r="I56" s="212" t="s">
        <v>538</v>
      </c>
      <c r="J56" s="103">
        <v>30</v>
      </c>
    </row>
    <row r="57" spans="1:10" x14ac:dyDescent="0.25">
      <c r="A57" s="206" t="s">
        <v>571</v>
      </c>
      <c r="B57" s="84"/>
      <c r="C57" s="219"/>
      <c r="D57" s="68"/>
      <c r="E57" s="73"/>
      <c r="F57" s="65"/>
      <c r="G57" s="65"/>
      <c r="H57" s="65"/>
      <c r="I57" s="65"/>
      <c r="J57" s="64"/>
    </row>
    <row r="58" spans="1:10" x14ac:dyDescent="0.25">
      <c r="A58" s="84" t="s">
        <v>294</v>
      </c>
      <c r="B58" s="84"/>
      <c r="C58" s="64" t="s">
        <v>292</v>
      </c>
      <c r="D58" s="68" t="s">
        <v>295</v>
      </c>
      <c r="E58" s="73"/>
      <c r="F58" s="65"/>
      <c r="G58" s="65"/>
      <c r="H58" s="65"/>
      <c r="I58" s="65"/>
      <c r="J58" s="64">
        <v>2</v>
      </c>
    </row>
    <row r="59" spans="1:10" x14ac:dyDescent="0.25">
      <c r="A59" s="84" t="s">
        <v>342</v>
      </c>
      <c r="B59" s="84"/>
      <c r="C59" s="53" t="s">
        <v>140</v>
      </c>
      <c r="D59" s="68" t="s">
        <v>343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242" t="s">
        <v>411</v>
      </c>
      <c r="B60" s="84"/>
      <c r="C60" s="64" t="s">
        <v>124</v>
      </c>
      <c r="D60" s="68" t="s">
        <v>415</v>
      </c>
      <c r="E60" s="73"/>
      <c r="F60" s="65"/>
      <c r="G60" s="65"/>
      <c r="H60" s="65"/>
      <c r="I60" s="65"/>
      <c r="J60" s="64">
        <v>1</v>
      </c>
    </row>
    <row r="61" spans="1:10" x14ac:dyDescent="0.25">
      <c r="A61" s="65" t="s">
        <v>404</v>
      </c>
      <c r="B61" s="84"/>
      <c r="C61" s="64" t="s">
        <v>387</v>
      </c>
      <c r="D61" s="65" t="s">
        <v>157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401</v>
      </c>
      <c r="B62" s="80"/>
      <c r="C62" s="64" t="s">
        <v>387</v>
      </c>
      <c r="D62" s="68" t="s">
        <v>155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418</v>
      </c>
      <c r="B63" s="80"/>
      <c r="C63" s="64" t="s">
        <v>124</v>
      </c>
      <c r="D63" s="68" t="s">
        <v>413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440</v>
      </c>
      <c r="B64" s="80"/>
      <c r="C64" s="53" t="s">
        <v>140</v>
      </c>
      <c r="D64" s="65" t="s">
        <v>160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438</v>
      </c>
      <c r="B65" s="80"/>
      <c r="C65" s="64" t="s">
        <v>124</v>
      </c>
      <c r="D65" s="68" t="s">
        <v>403</v>
      </c>
      <c r="E65" s="68"/>
      <c r="F65" s="65"/>
      <c r="G65" s="65"/>
      <c r="H65" s="65"/>
      <c r="I65" s="65"/>
      <c r="J65" s="64">
        <v>1</v>
      </c>
    </row>
    <row r="66" spans="1:10" x14ac:dyDescent="0.25">
      <c r="A66" s="65" t="s">
        <v>519</v>
      </c>
      <c r="B66" s="80"/>
      <c r="C66" s="64" t="s">
        <v>292</v>
      </c>
      <c r="D66" s="68" t="s">
        <v>520</v>
      </c>
      <c r="E66" s="68"/>
      <c r="F66" s="65"/>
      <c r="G66" s="65"/>
      <c r="H66" s="65"/>
      <c r="I66" s="65"/>
      <c r="J66" s="64">
        <v>3</v>
      </c>
    </row>
    <row r="67" spans="1:10" x14ac:dyDescent="0.25">
      <c r="A67" s="65" t="s">
        <v>544</v>
      </c>
      <c r="B67" s="80"/>
      <c r="C67" s="64" t="s">
        <v>124</v>
      </c>
      <c r="D67" s="68" t="s">
        <v>545</v>
      </c>
      <c r="E67" s="68"/>
      <c r="F67" s="65"/>
      <c r="G67" s="65"/>
      <c r="H67" s="65"/>
      <c r="I67" s="65"/>
      <c r="J67" s="64">
        <v>2</v>
      </c>
    </row>
    <row r="68" spans="1:10" x14ac:dyDescent="0.25">
      <c r="A68" s="65" t="s">
        <v>561</v>
      </c>
      <c r="B68" s="84"/>
      <c r="C68" s="64" t="s">
        <v>124</v>
      </c>
      <c r="D68" s="68" t="s">
        <v>573</v>
      </c>
      <c r="E68" s="73"/>
      <c r="F68" s="65"/>
      <c r="G68" s="65"/>
      <c r="H68" s="65"/>
      <c r="I68" s="65"/>
      <c r="J68" s="103">
        <v>3</v>
      </c>
    </row>
    <row r="69" spans="1:10" x14ac:dyDescent="0.25">
      <c r="D69" s="65"/>
      <c r="E69" s="65"/>
      <c r="F69" s="65"/>
      <c r="G69" s="65"/>
      <c r="H69" s="65"/>
      <c r="I69" s="65"/>
      <c r="J69" s="82">
        <f>SUM(J57:J68)</f>
        <v>17</v>
      </c>
    </row>
    <row r="70" spans="1:10" x14ac:dyDescent="0.25">
      <c r="A70" s="64"/>
      <c r="B70" s="65"/>
      <c r="C70" s="64" t="s">
        <v>592</v>
      </c>
      <c r="D70" s="68" t="s">
        <v>531</v>
      </c>
      <c r="F70" s="65"/>
      <c r="G70" s="65"/>
      <c r="I70" s="64">
        <v>5</v>
      </c>
      <c r="J70" s="103"/>
    </row>
    <row r="71" spans="1:10" x14ac:dyDescent="0.25">
      <c r="A71" s="64"/>
      <c r="B71" s="65"/>
      <c r="C71" s="64" t="s">
        <v>537</v>
      </c>
      <c r="D71" s="68" t="s">
        <v>467</v>
      </c>
      <c r="F71" s="65"/>
      <c r="G71" s="65"/>
      <c r="I71" s="64">
        <v>4</v>
      </c>
      <c r="J71" s="103"/>
    </row>
    <row r="72" spans="1:10" x14ac:dyDescent="0.25">
      <c r="A72" s="64"/>
      <c r="B72" s="65"/>
      <c r="C72" s="64" t="s">
        <v>592</v>
      </c>
      <c r="D72" s="68" t="s">
        <v>591</v>
      </c>
      <c r="F72" s="65"/>
      <c r="G72" s="65"/>
      <c r="I72" s="64">
        <v>4</v>
      </c>
      <c r="J72" s="103"/>
    </row>
    <row r="73" spans="1:10" x14ac:dyDescent="0.25">
      <c r="A73" s="64"/>
      <c r="B73" s="65"/>
      <c r="C73" s="64" t="s">
        <v>613</v>
      </c>
      <c r="D73" s="84" t="s">
        <v>610</v>
      </c>
      <c r="F73" s="65"/>
      <c r="G73" s="65"/>
      <c r="I73" s="64">
        <v>5</v>
      </c>
      <c r="J73" s="103"/>
    </row>
    <row r="74" spans="1:10" ht="15.75" x14ac:dyDescent="0.25">
      <c r="A74" s="74" t="s">
        <v>164</v>
      </c>
      <c r="I74" s="212" t="s">
        <v>538</v>
      </c>
      <c r="J74" s="64">
        <v>35</v>
      </c>
    </row>
    <row r="75" spans="1:10" ht="15.75" x14ac:dyDescent="0.25">
      <c r="A75" s="74"/>
      <c r="I75" s="212"/>
      <c r="J75" s="64"/>
    </row>
    <row r="76" spans="1:10" x14ac:dyDescent="0.25">
      <c r="A76" s="53"/>
      <c r="J76" s="53"/>
    </row>
    <row r="77" spans="1:10" ht="15.75" x14ac:dyDescent="0.25">
      <c r="A77" s="74" t="s">
        <v>165</v>
      </c>
      <c r="J77" s="53"/>
    </row>
    <row r="78" spans="1:10" ht="15.75" x14ac:dyDescent="0.25">
      <c r="A78" s="74"/>
      <c r="J78" s="53"/>
    </row>
    <row r="79" spans="1:10" x14ac:dyDescent="0.25">
      <c r="A79" s="65" t="s">
        <v>385</v>
      </c>
      <c r="B79" s="64" t="s">
        <v>369</v>
      </c>
      <c r="C79" s="239" t="s">
        <v>355</v>
      </c>
      <c r="D79" s="68" t="s">
        <v>303</v>
      </c>
      <c r="E79" s="73"/>
      <c r="F79" s="80"/>
      <c r="G79" s="80"/>
      <c r="H79" s="80"/>
      <c r="I79" s="80"/>
      <c r="J79" s="64">
        <v>2</v>
      </c>
    </row>
    <row r="80" spans="1:10" x14ac:dyDescent="0.25">
      <c r="A80" s="65" t="s">
        <v>476</v>
      </c>
      <c r="B80" s="64" t="s">
        <v>472</v>
      </c>
      <c r="C80" s="259" t="s">
        <v>473</v>
      </c>
      <c r="D80" s="68" t="s">
        <v>477</v>
      </c>
      <c r="E80" s="73"/>
      <c r="F80" s="80"/>
      <c r="G80" s="80"/>
      <c r="H80" s="80"/>
      <c r="I80" s="80"/>
      <c r="J80" s="64">
        <v>2</v>
      </c>
    </row>
    <row r="81" spans="1:10" x14ac:dyDescent="0.25">
      <c r="A81" s="65"/>
      <c r="B81" s="64"/>
      <c r="C81" s="259"/>
      <c r="D81" s="68"/>
      <c r="E81" s="73"/>
      <c r="F81" s="80"/>
      <c r="G81" s="80"/>
      <c r="H81" s="80"/>
      <c r="I81" s="80"/>
      <c r="J81" s="64"/>
    </row>
    <row r="82" spans="1:10" x14ac:dyDescent="0.25">
      <c r="A82" s="72"/>
      <c r="B82" s="84"/>
      <c r="C82" s="80"/>
      <c r="D82" s="80"/>
      <c r="E82" s="80"/>
      <c r="F82" s="80"/>
      <c r="G82" s="80"/>
      <c r="H82" s="80"/>
      <c r="I82" s="80"/>
      <c r="J82" s="82">
        <f>SUM(J79:J80)</f>
        <v>4</v>
      </c>
    </row>
    <row r="83" spans="1:10" ht="15.75" x14ac:dyDescent="0.25">
      <c r="A83" s="74" t="s">
        <v>166</v>
      </c>
      <c r="J83" s="53"/>
    </row>
    <row r="84" spans="1:10" x14ac:dyDescent="0.25">
      <c r="J84" s="53"/>
    </row>
    <row r="85" spans="1:10" x14ac:dyDescent="0.25">
      <c r="A85" s="72" t="s">
        <v>230</v>
      </c>
      <c r="B85" s="183" t="s">
        <v>229</v>
      </c>
      <c r="C85" s="223" t="s">
        <v>322</v>
      </c>
      <c r="D85" s="84" t="s">
        <v>610</v>
      </c>
      <c r="E85" s="73"/>
      <c r="F85" s="80"/>
      <c r="G85" s="80"/>
      <c r="J85" s="53"/>
    </row>
    <row r="86" spans="1:10" x14ac:dyDescent="0.25">
      <c r="A86" s="272" t="s">
        <v>230</v>
      </c>
      <c r="B86" s="65" t="s">
        <v>527</v>
      </c>
      <c r="C86" s="275" t="s">
        <v>532</v>
      </c>
      <c r="D86" s="84" t="s">
        <v>611</v>
      </c>
      <c r="E86" s="73"/>
      <c r="F86" s="80"/>
      <c r="G86" s="80"/>
      <c r="J86" s="53"/>
    </row>
    <row r="87" spans="1:10" x14ac:dyDescent="0.25">
      <c r="A87" s="296" t="s">
        <v>230</v>
      </c>
      <c r="B87" s="65" t="s">
        <v>603</v>
      </c>
      <c r="C87" s="296" t="s">
        <v>590</v>
      </c>
      <c r="D87" s="84" t="s">
        <v>610</v>
      </c>
      <c r="E87" s="73"/>
      <c r="F87" s="80"/>
      <c r="G87" s="80"/>
      <c r="J87" s="53">
        <v>5</v>
      </c>
    </row>
    <row r="88" spans="1:10" x14ac:dyDescent="0.25">
      <c r="A88" s="175" t="s">
        <v>231</v>
      </c>
      <c r="B88" s="183" t="s">
        <v>298</v>
      </c>
      <c r="C88" s="220" t="s">
        <v>321</v>
      </c>
      <c r="D88" s="68" t="s">
        <v>609</v>
      </c>
      <c r="E88" s="73"/>
      <c r="F88" s="80"/>
      <c r="G88" s="80"/>
      <c r="J88" s="53">
        <v>4</v>
      </c>
    </row>
    <row r="89" spans="1:10" x14ac:dyDescent="0.25">
      <c r="A89" s="272" t="s">
        <v>231</v>
      </c>
      <c r="B89" s="272" t="s">
        <v>124</v>
      </c>
      <c r="C89" s="275" t="s">
        <v>466</v>
      </c>
      <c r="D89" s="68" t="s">
        <v>608</v>
      </c>
      <c r="E89" s="73"/>
      <c r="F89" s="80"/>
      <c r="G89" s="80"/>
      <c r="J89" s="53">
        <v>5</v>
      </c>
    </row>
    <row r="90" spans="1:10" x14ac:dyDescent="0.25">
      <c r="A90" s="296" t="s">
        <v>231</v>
      </c>
      <c r="B90" s="53" t="s">
        <v>587</v>
      </c>
      <c r="C90" s="296" t="s">
        <v>590</v>
      </c>
      <c r="D90" s="68" t="s">
        <v>607</v>
      </c>
      <c r="J90" s="53">
        <v>4</v>
      </c>
    </row>
    <row r="91" spans="1:10" x14ac:dyDescent="0.25">
      <c r="A91" s="258" t="s">
        <v>232</v>
      </c>
      <c r="B91" s="258" t="s">
        <v>124</v>
      </c>
      <c r="C91" s="258" t="s">
        <v>470</v>
      </c>
      <c r="D91" s="68" t="s">
        <v>606</v>
      </c>
      <c r="E91" s="73"/>
      <c r="F91" s="80"/>
      <c r="G91" s="80"/>
      <c r="J91" s="53">
        <v>5</v>
      </c>
    </row>
    <row r="92" spans="1:10" x14ac:dyDescent="0.25">
      <c r="A92" s="175" t="s">
        <v>232</v>
      </c>
      <c r="B92" s="53" t="s">
        <v>140</v>
      </c>
      <c r="C92" s="231" t="s">
        <v>463</v>
      </c>
      <c r="D92" s="68" t="s">
        <v>606</v>
      </c>
      <c r="E92" s="73"/>
      <c r="F92" s="80"/>
      <c r="G92" s="80"/>
      <c r="J92" s="53">
        <v>5</v>
      </c>
    </row>
    <row r="93" spans="1:10" x14ac:dyDescent="0.25">
      <c r="A93" s="175" t="s">
        <v>232</v>
      </c>
      <c r="B93" s="53" t="s">
        <v>140</v>
      </c>
      <c r="C93" s="257" t="s">
        <v>463</v>
      </c>
      <c r="D93" s="68" t="s">
        <v>605</v>
      </c>
      <c r="E93" s="73"/>
      <c r="F93" s="80"/>
      <c r="G93" s="80"/>
      <c r="J93" s="53">
        <v>6</v>
      </c>
    </row>
    <row r="94" spans="1:10" x14ac:dyDescent="0.25">
      <c r="A94" s="175" t="s">
        <v>233</v>
      </c>
      <c r="B94" s="53" t="s">
        <v>387</v>
      </c>
      <c r="C94" s="176" t="s">
        <v>466</v>
      </c>
      <c r="D94" s="68" t="s">
        <v>604</v>
      </c>
      <c r="J94" s="53">
        <v>4</v>
      </c>
    </row>
    <row r="95" spans="1:10" x14ac:dyDescent="0.25">
      <c r="A95" s="295"/>
      <c r="B95" s="53"/>
      <c r="C95" s="295"/>
      <c r="D95" s="68"/>
      <c r="J95" s="53"/>
    </row>
    <row r="96" spans="1:10" x14ac:dyDescent="0.25">
      <c r="A96" s="175"/>
      <c r="J96" s="63">
        <f>SUM(J85:J95)</f>
        <v>38</v>
      </c>
    </row>
    <row r="97" spans="1:10" ht="15.75" x14ac:dyDescent="0.25">
      <c r="A97" s="74" t="s">
        <v>167</v>
      </c>
      <c r="J97" s="53"/>
    </row>
    <row r="98" spans="1:10" ht="15.75" x14ac:dyDescent="0.25">
      <c r="A98" s="74"/>
      <c r="J98" s="53"/>
    </row>
    <row r="99" spans="1:10" x14ac:dyDescent="0.25">
      <c r="A99" s="172" t="s">
        <v>225</v>
      </c>
      <c r="J99" s="53"/>
    </row>
    <row r="100" spans="1:10" x14ac:dyDescent="0.25">
      <c r="A100" s="73"/>
      <c r="B100" s="64"/>
      <c r="C100" s="64"/>
      <c r="D100" s="65"/>
      <c r="J100" s="64"/>
    </row>
    <row r="101" spans="1:10" ht="15.75" x14ac:dyDescent="0.25">
      <c r="A101" s="74"/>
      <c r="J101" s="82">
        <f>SUM(J100:J100)</f>
        <v>0</v>
      </c>
    </row>
    <row r="102" spans="1:10" x14ac:dyDescent="0.25">
      <c r="A102" s="76" t="s">
        <v>168</v>
      </c>
      <c r="J102" s="53"/>
    </row>
    <row r="103" spans="1:10" x14ac:dyDescent="0.25">
      <c r="A103" s="76"/>
      <c r="J103" s="53"/>
    </row>
    <row r="104" spans="1:10" x14ac:dyDescent="0.25">
      <c r="A104" s="76" t="s">
        <v>169</v>
      </c>
      <c r="J104" s="53"/>
    </row>
    <row r="105" spans="1:10" x14ac:dyDescent="0.25">
      <c r="A105" s="76"/>
      <c r="B105" s="76" t="s">
        <v>170</v>
      </c>
      <c r="J105" s="53"/>
    </row>
    <row r="106" spans="1:10" x14ac:dyDescent="0.25">
      <c r="A106" s="33"/>
      <c r="B106" s="33"/>
      <c r="C106" s="33"/>
      <c r="E106" s="33"/>
      <c r="F106" s="33"/>
      <c r="G106" s="33"/>
      <c r="J106" s="53"/>
    </row>
    <row r="107" spans="1:10" x14ac:dyDescent="0.25">
      <c r="B107" s="77" t="s">
        <v>171</v>
      </c>
      <c r="C107" s="33"/>
      <c r="E107" s="33"/>
      <c r="F107" s="33"/>
      <c r="G107" s="33"/>
      <c r="J107" s="53"/>
    </row>
    <row r="108" spans="1:10" x14ac:dyDescent="0.25">
      <c r="A108" s="182"/>
      <c r="B108" s="181"/>
      <c r="C108" s="184"/>
      <c r="D108" s="68"/>
      <c r="E108" s="33"/>
      <c r="F108" s="33"/>
      <c r="G108" s="33"/>
      <c r="J108" s="53"/>
    </row>
    <row r="109" spans="1:10" x14ac:dyDescent="0.25">
      <c r="A109" s="65" t="s">
        <v>347</v>
      </c>
      <c r="B109" s="230" t="s">
        <v>124</v>
      </c>
      <c r="C109" s="187" t="s">
        <v>346</v>
      </c>
      <c r="D109" s="68" t="s">
        <v>160</v>
      </c>
      <c r="E109" s="73"/>
      <c r="F109" s="73"/>
      <c r="G109" s="73"/>
      <c r="H109" s="80"/>
      <c r="I109" s="80"/>
      <c r="J109" s="64">
        <v>1</v>
      </c>
    </row>
    <row r="110" spans="1:10" x14ac:dyDescent="0.25">
      <c r="A110" s="204" t="s">
        <v>411</v>
      </c>
      <c r="B110" s="243" t="s">
        <v>124</v>
      </c>
      <c r="C110" s="203" t="s">
        <v>412</v>
      </c>
      <c r="D110" s="68" t="s">
        <v>413</v>
      </c>
      <c r="E110" s="73"/>
      <c r="F110" s="73"/>
      <c r="G110" s="73"/>
      <c r="H110" s="80"/>
      <c r="I110" s="80"/>
      <c r="J110" s="64">
        <v>1</v>
      </c>
    </row>
    <row r="111" spans="1:10" x14ac:dyDescent="0.25">
      <c r="A111" s="65" t="s">
        <v>440</v>
      </c>
      <c r="B111" s="251" t="s">
        <v>140</v>
      </c>
      <c r="C111" s="251" t="s">
        <v>447</v>
      </c>
      <c r="D111" s="68" t="s">
        <v>239</v>
      </c>
      <c r="E111" s="73"/>
      <c r="F111" s="73"/>
      <c r="G111" s="73"/>
      <c r="H111" s="80"/>
      <c r="I111" s="80"/>
      <c r="J111" s="64">
        <v>1</v>
      </c>
    </row>
    <row r="112" spans="1:10" x14ac:dyDescent="0.25">
      <c r="A112" s="65" t="s">
        <v>487</v>
      </c>
      <c r="B112" s="261" t="s">
        <v>124</v>
      </c>
      <c r="C112" s="261" t="s">
        <v>486</v>
      </c>
      <c r="D112" s="68" t="s">
        <v>160</v>
      </c>
      <c r="E112" s="73"/>
      <c r="F112" s="73"/>
      <c r="G112" s="73"/>
      <c r="H112" s="80"/>
      <c r="I112" s="80"/>
      <c r="J112" s="64">
        <v>1</v>
      </c>
    </row>
    <row r="113" spans="1:10" x14ac:dyDescent="0.25">
      <c r="A113" s="65" t="s">
        <v>496</v>
      </c>
      <c r="B113" s="265" t="s">
        <v>124</v>
      </c>
      <c r="C113" s="265" t="s">
        <v>501</v>
      </c>
      <c r="D113" s="68" t="s">
        <v>155</v>
      </c>
      <c r="E113" s="73"/>
      <c r="F113" s="73"/>
      <c r="G113" s="73"/>
      <c r="H113" s="80"/>
      <c r="I113" s="80"/>
      <c r="J113" s="64">
        <v>1</v>
      </c>
    </row>
    <row r="114" spans="1:10" x14ac:dyDescent="0.25">
      <c r="A114" s="65" t="s">
        <v>496</v>
      </c>
      <c r="B114" s="265" t="s">
        <v>124</v>
      </c>
      <c r="C114" s="265" t="s">
        <v>502</v>
      </c>
      <c r="D114" s="68" t="s">
        <v>160</v>
      </c>
      <c r="E114" s="73"/>
      <c r="F114" s="73"/>
      <c r="G114" s="73"/>
      <c r="H114" s="80"/>
      <c r="I114" s="80"/>
      <c r="J114" s="64">
        <v>1</v>
      </c>
    </row>
    <row r="115" spans="1:10" x14ac:dyDescent="0.25">
      <c r="A115" s="65" t="s">
        <v>541</v>
      </c>
      <c r="B115" s="282" t="s">
        <v>124</v>
      </c>
      <c r="C115" s="282" t="s">
        <v>548</v>
      </c>
      <c r="D115" s="68" t="s">
        <v>160</v>
      </c>
      <c r="E115" s="73"/>
      <c r="F115" s="73"/>
      <c r="G115" s="73"/>
      <c r="H115" s="80"/>
      <c r="I115" s="80"/>
      <c r="J115" s="64">
        <v>1</v>
      </c>
    </row>
    <row r="116" spans="1:10" x14ac:dyDescent="0.25">
      <c r="A116" s="65" t="s">
        <v>541</v>
      </c>
      <c r="B116" s="282" t="s">
        <v>124</v>
      </c>
      <c r="C116" s="282" t="s">
        <v>549</v>
      </c>
      <c r="D116" s="68" t="s">
        <v>189</v>
      </c>
      <c r="E116" s="73"/>
      <c r="F116" s="73"/>
      <c r="G116" s="73"/>
      <c r="H116" s="80"/>
      <c r="I116" s="80"/>
      <c r="J116" s="64">
        <v>1</v>
      </c>
    </row>
    <row r="117" spans="1:10" x14ac:dyDescent="0.25">
      <c r="A117" s="65" t="s">
        <v>561</v>
      </c>
      <c r="B117" s="289" t="s">
        <v>124</v>
      </c>
      <c r="C117" s="289" t="s">
        <v>574</v>
      </c>
      <c r="D117" s="298" t="s">
        <v>248</v>
      </c>
      <c r="E117" s="73"/>
      <c r="F117" s="73"/>
      <c r="G117" s="73"/>
      <c r="H117" s="80"/>
      <c r="I117" s="80"/>
      <c r="J117" s="64">
        <v>1</v>
      </c>
    </row>
    <row r="118" spans="1:10" x14ac:dyDescent="0.25">
      <c r="E118" s="80"/>
      <c r="F118" s="80"/>
      <c r="G118" s="80"/>
      <c r="H118" s="80"/>
      <c r="I118" s="80"/>
      <c r="J118" s="82">
        <f>SUM(J106:J117)</f>
        <v>9</v>
      </c>
    </row>
    <row r="119" spans="1:10" x14ac:dyDescent="0.25">
      <c r="A119" s="80"/>
      <c r="B119" s="80"/>
      <c r="C119" s="80"/>
      <c r="D119" s="80"/>
      <c r="E119" s="80"/>
      <c r="F119" s="80"/>
      <c r="G119" s="80"/>
      <c r="H119" s="80"/>
      <c r="I119" s="80"/>
      <c r="J119" s="103"/>
    </row>
    <row r="120" spans="1:10" x14ac:dyDescent="0.25">
      <c r="A120" s="76" t="s">
        <v>243</v>
      </c>
    </row>
    <row r="121" spans="1:10" x14ac:dyDescent="0.25">
      <c r="A121" s="76"/>
      <c r="I121" s="64" t="s">
        <v>177</v>
      </c>
      <c r="J121" s="64">
        <f>J18+J21+J27+J30+J54+J69+J82+J96+J101+J118</f>
        <v>112</v>
      </c>
    </row>
    <row r="122" spans="1:10" x14ac:dyDescent="0.25">
      <c r="B122" s="304" t="s">
        <v>173</v>
      </c>
      <c r="C122" s="304"/>
      <c r="E122" s="305" t="s">
        <v>174</v>
      </c>
      <c r="F122" s="305"/>
    </row>
    <row r="123" spans="1:10" x14ac:dyDescent="0.25">
      <c r="B123" s="53"/>
      <c r="C123" s="33"/>
      <c r="E123" s="53"/>
      <c r="F123" s="33"/>
    </row>
    <row r="124" spans="1:10" x14ac:dyDescent="0.25">
      <c r="B124" s="53"/>
      <c r="C124" s="33"/>
      <c r="E124" s="78"/>
      <c r="F124" s="33"/>
    </row>
    <row r="125" spans="1:10" x14ac:dyDescent="0.25">
      <c r="A125" s="76" t="s">
        <v>176</v>
      </c>
      <c r="B125" s="53"/>
      <c r="C125" s="33"/>
      <c r="E125" s="79"/>
    </row>
    <row r="127" spans="1:10" x14ac:dyDescent="0.25">
      <c r="B127" s="307"/>
      <c r="C127" s="307"/>
      <c r="D127" s="64"/>
      <c r="E127" s="65"/>
      <c r="F127" s="53"/>
    </row>
    <row r="128" spans="1:10" x14ac:dyDescent="0.25">
      <c r="B128" s="307"/>
      <c r="C128" s="307"/>
      <c r="D128" s="64"/>
      <c r="E128" s="65"/>
      <c r="F128" s="53"/>
    </row>
    <row r="129" spans="2:5" x14ac:dyDescent="0.25">
      <c r="B129" s="307"/>
      <c r="C129" s="307"/>
      <c r="D129" s="64"/>
      <c r="E129" s="65"/>
    </row>
    <row r="130" spans="2:5" x14ac:dyDescent="0.25">
      <c r="B130" s="307"/>
      <c r="C130" s="307"/>
      <c r="D130" s="64"/>
      <c r="E130" s="65"/>
    </row>
    <row r="131" spans="2:5" x14ac:dyDescent="0.25">
      <c r="B131" s="307"/>
      <c r="C131" s="307"/>
      <c r="D131" s="64"/>
    </row>
    <row r="132" spans="2:5" x14ac:dyDescent="0.25">
      <c r="B132" s="307"/>
      <c r="C132" s="307"/>
      <c r="D132" s="64"/>
    </row>
  </sheetData>
  <mergeCells count="10">
    <mergeCell ref="B129:C129"/>
    <mergeCell ref="B130:C130"/>
    <mergeCell ref="B131:C131"/>
    <mergeCell ref="B132:C132"/>
    <mergeCell ref="B128:C128"/>
    <mergeCell ref="A2:I2"/>
    <mergeCell ref="B122:C122"/>
    <mergeCell ref="E122:F122"/>
    <mergeCell ref="A29:B29"/>
    <mergeCell ref="B127:C12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10" workbookViewId="0">
      <selection activeCell="I21" sqref="I21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01" t="s">
        <v>261</v>
      </c>
      <c r="C2" s="302"/>
      <c r="D2" s="302"/>
      <c r="E2" s="302"/>
      <c r="F2" s="302"/>
      <c r="G2" s="302"/>
      <c r="H2" s="302"/>
      <c r="I2" s="302"/>
      <c r="J2" s="302"/>
      <c r="K2" s="302"/>
    </row>
    <row r="3" spans="2:11" x14ac:dyDescent="0.25">
      <c r="C3" s="278"/>
    </row>
    <row r="4" spans="2:11" x14ac:dyDescent="0.25">
      <c r="C4" s="87" t="s">
        <v>534</v>
      </c>
      <c r="D4" s="87" t="s">
        <v>535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550</v>
      </c>
      <c r="C7" s="73"/>
      <c r="D7" s="80"/>
      <c r="E7" s="80"/>
      <c r="F7" s="80"/>
      <c r="G7" s="80"/>
      <c r="H7" s="80"/>
      <c r="I7" s="80"/>
    </row>
    <row r="8" spans="2:11" x14ac:dyDescent="0.25">
      <c r="C8" s="279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0">
        <v>2</v>
      </c>
      <c r="D10" s="95">
        <v>1</v>
      </c>
      <c r="E10" s="169">
        <v>6</v>
      </c>
      <c r="F10" s="94">
        <v>1</v>
      </c>
      <c r="G10" s="91"/>
      <c r="H10" s="91"/>
      <c r="I10" s="91"/>
      <c r="J10" s="92">
        <v>4</v>
      </c>
      <c r="K10" s="90">
        <f>C10+D10+E10+F10+G10+H10+I10+J10</f>
        <v>14</v>
      </c>
    </row>
    <row r="11" spans="2:11" x14ac:dyDescent="0.25">
      <c r="B11" s="73" t="s">
        <v>189</v>
      </c>
      <c r="C11" s="280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>C11+D11+E11+F11+G11+H11+I11+J11</f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>C12+D12+E12+F12+G12+H12+I12+J12</f>
        <v>9</v>
      </c>
    </row>
    <row r="13" spans="2:11" x14ac:dyDescent="0.25">
      <c r="B13" s="73" t="s">
        <v>248</v>
      </c>
      <c r="C13" s="280">
        <v>1</v>
      </c>
      <c r="D13" s="95">
        <v>1</v>
      </c>
      <c r="E13" s="169">
        <v>1</v>
      </c>
      <c r="F13" s="94">
        <v>3</v>
      </c>
      <c r="G13" s="170">
        <v>1</v>
      </c>
      <c r="H13" s="91"/>
      <c r="I13" s="91"/>
      <c r="J13" s="92">
        <v>1</v>
      </c>
      <c r="K13" s="90">
        <f>C13+D13+E13+F13+G13+H13+I13+J13</f>
        <v>8</v>
      </c>
    </row>
    <row r="14" spans="2:11" x14ac:dyDescent="0.25">
      <c r="B14" s="73" t="s">
        <v>149</v>
      </c>
      <c r="C14" s="280">
        <v>3</v>
      </c>
      <c r="D14" s="91"/>
      <c r="E14" s="91"/>
      <c r="F14" s="94">
        <v>3</v>
      </c>
      <c r="G14" s="91"/>
      <c r="H14" s="93">
        <v>1</v>
      </c>
      <c r="I14" s="91"/>
      <c r="J14" s="91"/>
      <c r="K14" s="90">
        <f>C14+D14+E14+F14+G14+H14+I14+J14</f>
        <v>7</v>
      </c>
    </row>
    <row r="15" spans="2:11" x14ac:dyDescent="0.25">
      <c r="B15" s="65" t="s">
        <v>154</v>
      </c>
      <c r="C15" s="280">
        <v>1</v>
      </c>
      <c r="D15" s="91"/>
      <c r="E15" s="169">
        <v>4</v>
      </c>
      <c r="F15" s="94">
        <v>1</v>
      </c>
      <c r="G15" s="91"/>
      <c r="H15" s="91"/>
      <c r="I15" s="91"/>
      <c r="J15" s="91"/>
      <c r="K15" s="90">
        <f>C15+D15+E15+F15+G15+H15+I15+J15</f>
        <v>6</v>
      </c>
    </row>
    <row r="16" spans="2:11" x14ac:dyDescent="0.25">
      <c r="B16" s="73" t="s">
        <v>244</v>
      </c>
      <c r="C16" s="280">
        <v>2</v>
      </c>
      <c r="D16" s="91"/>
      <c r="E16" s="169">
        <v>1</v>
      </c>
      <c r="F16" s="94">
        <v>1</v>
      </c>
      <c r="G16" s="91"/>
      <c r="H16" s="93">
        <v>1</v>
      </c>
      <c r="I16" s="91"/>
      <c r="J16" s="91"/>
      <c r="K16" s="90">
        <f>C16+D16+E16+F16+G16+H16+I16+J16</f>
        <v>5</v>
      </c>
    </row>
    <row r="17" spans="2:11" x14ac:dyDescent="0.25">
      <c r="B17" s="73" t="s">
        <v>157</v>
      </c>
      <c r="C17" s="280">
        <v>1</v>
      </c>
      <c r="D17" s="95">
        <v>1</v>
      </c>
      <c r="E17" s="169">
        <v>2</v>
      </c>
      <c r="F17" s="94">
        <v>1</v>
      </c>
      <c r="G17" s="91"/>
      <c r="H17" s="91"/>
      <c r="I17" s="91"/>
      <c r="J17" s="91"/>
      <c r="K17" s="90">
        <f>C17+D17+E17+F17+G17+H17+I17+J17</f>
        <v>5</v>
      </c>
    </row>
    <row r="18" spans="2:11" x14ac:dyDescent="0.25">
      <c r="B18" s="73" t="s">
        <v>239</v>
      </c>
      <c r="C18" s="73"/>
      <c r="D18" s="95">
        <v>1</v>
      </c>
      <c r="E18" s="169">
        <v>3</v>
      </c>
      <c r="F18" s="94">
        <v>1</v>
      </c>
      <c r="G18" s="91"/>
      <c r="H18" s="91"/>
      <c r="I18" s="185"/>
      <c r="J18" s="91"/>
      <c r="K18" s="90">
        <f>C18+D18+E18+F18+G18+H18+I18+J18</f>
        <v>5</v>
      </c>
    </row>
    <row r="19" spans="2:11" x14ac:dyDescent="0.25">
      <c r="B19" s="73" t="s">
        <v>191</v>
      </c>
      <c r="C19" s="280">
        <v>1</v>
      </c>
      <c r="D19" s="91"/>
      <c r="E19" s="169">
        <v>1</v>
      </c>
      <c r="F19" s="94">
        <v>2</v>
      </c>
      <c r="G19" s="91"/>
      <c r="H19" s="91"/>
      <c r="I19" s="91"/>
      <c r="J19" s="91"/>
      <c r="K19" s="90">
        <f>C19+D19+E19+F19+G19+H19+I19+J19</f>
        <v>4</v>
      </c>
    </row>
    <row r="20" spans="2:11" x14ac:dyDescent="0.25">
      <c r="B20" s="73" t="s">
        <v>163</v>
      </c>
      <c r="C20" s="280">
        <v>1</v>
      </c>
      <c r="D20" s="91"/>
      <c r="E20" s="169">
        <v>3</v>
      </c>
      <c r="F20" s="91"/>
      <c r="G20" s="91"/>
      <c r="H20" s="91"/>
      <c r="I20" s="91"/>
      <c r="J20" s="91"/>
      <c r="K20" s="90">
        <f>C20+D20+E20+F20+G20+H20+I20+J20</f>
        <v>4</v>
      </c>
    </row>
    <row r="21" spans="2:11" x14ac:dyDescent="0.25">
      <c r="B21" s="73" t="s">
        <v>151</v>
      </c>
      <c r="C21" s="73"/>
      <c r="D21" s="95">
        <v>1</v>
      </c>
      <c r="E21" s="169">
        <v>1</v>
      </c>
      <c r="F21" s="94">
        <v>1</v>
      </c>
      <c r="G21" s="170">
        <v>1</v>
      </c>
      <c r="H21" s="91"/>
      <c r="I21" s="91"/>
      <c r="J21" s="91"/>
      <c r="K21" s="90">
        <f>C21+D21+E21+F21+G21+H21+I21+J21</f>
        <v>4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2</v>
      </c>
      <c r="G22" s="91"/>
      <c r="H22" s="91"/>
      <c r="I22" s="91"/>
      <c r="J22" s="91"/>
      <c r="K22" s="90">
        <f>C22+D22+E22+F22+G22+H22+I22+J22</f>
        <v>4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>C23+D23+E23+F23+G23+H23+I23+J23</f>
        <v>3</v>
      </c>
    </row>
    <row r="24" spans="2:11" x14ac:dyDescent="0.25">
      <c r="B24" s="73" t="s">
        <v>175</v>
      </c>
      <c r="C24" s="73"/>
      <c r="D24" s="95">
        <v>1</v>
      </c>
      <c r="E24" s="91"/>
      <c r="F24" s="94">
        <v>2</v>
      </c>
      <c r="G24" s="91"/>
      <c r="H24" s="91"/>
      <c r="I24" s="91"/>
      <c r="J24" s="91"/>
      <c r="K24" s="90">
        <f>C24+D24+E24+F24+G24+H24+I24+J24</f>
        <v>3</v>
      </c>
    </row>
    <row r="25" spans="2:11" x14ac:dyDescent="0.25">
      <c r="B25" s="73" t="s">
        <v>161</v>
      </c>
      <c r="C25" s="280">
        <v>1</v>
      </c>
      <c r="D25" s="91"/>
      <c r="E25" s="169">
        <v>1</v>
      </c>
      <c r="F25" s="91"/>
      <c r="G25" s="91"/>
      <c r="H25" s="91"/>
      <c r="I25" s="91"/>
      <c r="J25" s="91"/>
      <c r="K25" s="90">
        <f>C25+D25+E25+F25+G25+H25+I25+J25</f>
        <v>2</v>
      </c>
    </row>
    <row r="26" spans="2:11" x14ac:dyDescent="0.25">
      <c r="B26" s="65" t="s">
        <v>194</v>
      </c>
      <c r="C26" s="65"/>
      <c r="D26" s="95">
        <v>1</v>
      </c>
      <c r="E26" s="169">
        <v>1</v>
      </c>
      <c r="F26" s="91"/>
      <c r="G26" s="91"/>
      <c r="H26" s="91"/>
      <c r="I26" s="91"/>
      <c r="J26" s="91"/>
      <c r="K26" s="90">
        <f>C26+D26+E26+F26+G26+H26+I26+J26</f>
        <v>2</v>
      </c>
    </row>
    <row r="27" spans="2:11" x14ac:dyDescent="0.25">
      <c r="B27" s="73" t="s">
        <v>186</v>
      </c>
      <c r="C27" s="73"/>
      <c r="D27" s="95">
        <v>1</v>
      </c>
      <c r="E27" s="169">
        <v>1</v>
      </c>
      <c r="F27" s="91"/>
      <c r="G27" s="91"/>
      <c r="H27" s="91"/>
      <c r="I27" s="91"/>
      <c r="J27" s="91"/>
      <c r="K27" s="90">
        <f>C27+D27+E27+F27+G27+H27+I27+J27</f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>C28+D28+E28+F28+G28+H28+I28+J28</f>
        <v>2</v>
      </c>
    </row>
    <row r="29" spans="2:11" x14ac:dyDescent="0.25">
      <c r="B29" s="73" t="s">
        <v>172</v>
      </c>
      <c r="C29" s="73"/>
      <c r="D29" s="95">
        <v>1</v>
      </c>
      <c r="E29" s="91"/>
      <c r="F29" s="94">
        <v>1</v>
      </c>
      <c r="G29" s="91"/>
      <c r="H29" s="91"/>
      <c r="I29" s="91"/>
      <c r="J29" s="91"/>
      <c r="K29" s="90">
        <f>C29+D29+E29+F29+G29+H29+I29+J29</f>
        <v>2</v>
      </c>
    </row>
    <row r="30" spans="2:11" x14ac:dyDescent="0.25">
      <c r="B30" s="73" t="s">
        <v>192</v>
      </c>
      <c r="C30" s="73"/>
      <c r="D30" s="95">
        <v>1</v>
      </c>
      <c r="E30" s="91"/>
      <c r="F30" s="94">
        <v>1</v>
      </c>
      <c r="G30" s="91"/>
      <c r="H30" s="91"/>
      <c r="I30" s="91"/>
      <c r="J30" s="91"/>
      <c r="K30" s="90">
        <f>C30+D30+E30+F30+G30+H30+I30+J30</f>
        <v>2</v>
      </c>
    </row>
    <row r="31" spans="2:11" x14ac:dyDescent="0.25">
      <c r="B31" s="73" t="s">
        <v>188</v>
      </c>
      <c r="C31" s="73"/>
      <c r="D31" s="91"/>
      <c r="E31" s="91"/>
      <c r="F31" s="94">
        <v>1</v>
      </c>
      <c r="G31" s="91"/>
      <c r="H31" s="93">
        <v>1</v>
      </c>
      <c r="I31" s="91"/>
      <c r="J31" s="91"/>
      <c r="K31" s="90">
        <f>C31+D31+E31+F31+G31+H31+I31+J31</f>
        <v>2</v>
      </c>
    </row>
    <row r="32" spans="2:11" x14ac:dyDescent="0.25">
      <c r="B32" s="73" t="s">
        <v>162</v>
      </c>
      <c r="C32" s="73"/>
      <c r="D32" s="91"/>
      <c r="E32" s="91"/>
      <c r="F32" s="94">
        <v>2</v>
      </c>
      <c r="G32" s="91"/>
      <c r="H32" s="91"/>
      <c r="I32" s="91"/>
      <c r="J32" s="91"/>
      <c r="K32" s="90">
        <f>C32+D32+E32+F32+G32+H32+I32+J32</f>
        <v>2</v>
      </c>
    </row>
    <row r="33" spans="1:11" x14ac:dyDescent="0.25">
      <c r="B33" s="73" t="s">
        <v>187</v>
      </c>
      <c r="C33" s="73"/>
      <c r="D33" s="91"/>
      <c r="E33" s="91"/>
      <c r="F33" s="94">
        <v>2</v>
      </c>
      <c r="G33" s="91"/>
      <c r="H33" s="91"/>
      <c r="I33" s="91"/>
      <c r="J33" s="91"/>
      <c r="K33" s="90">
        <f>C33+D33+E33+F33+G33+H33+I33+J33</f>
        <v>2</v>
      </c>
    </row>
    <row r="34" spans="1:11" x14ac:dyDescent="0.25">
      <c r="B34" s="73" t="s">
        <v>156</v>
      </c>
      <c r="C34" s="280">
        <v>1</v>
      </c>
      <c r="D34" s="91"/>
      <c r="E34" s="91"/>
      <c r="F34" s="91"/>
      <c r="G34" s="91"/>
      <c r="H34" s="91"/>
      <c r="I34" s="91"/>
      <c r="J34" s="91"/>
      <c r="K34" s="90">
        <f>C34+D34+E34+F34+G34+H34+I34+J34</f>
        <v>1</v>
      </c>
    </row>
    <row r="35" spans="1:11" x14ac:dyDescent="0.25">
      <c r="B35" s="73" t="s">
        <v>449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>C35+D35+E35+F35+G35+H35+I35+J35</f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>C36+D36+E36+F36+G36+H36+I36+J36</f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>C37+D37+E37+F37+G37+H37+I37+J37</f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0">SUM(E10:E37)</f>
        <v>30</v>
      </c>
      <c r="F39" s="64">
        <f t="shared" si="0"/>
        <v>35</v>
      </c>
      <c r="G39" s="64">
        <f t="shared" si="0"/>
        <v>3</v>
      </c>
      <c r="H39" s="64">
        <f t="shared" si="0"/>
        <v>4</v>
      </c>
      <c r="I39" s="64">
        <f t="shared" si="0"/>
        <v>0</v>
      </c>
      <c r="J39" s="64">
        <f t="shared" si="0"/>
        <v>9</v>
      </c>
      <c r="K39" s="64">
        <f>SUM(K10:K37)</f>
        <v>112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448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547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7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308" t="s">
        <v>201</v>
      </c>
      <c r="F9" s="308"/>
      <c r="G9" s="308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527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>
        <v>22</v>
      </c>
      <c r="C13" s="64">
        <v>5</v>
      </c>
      <c r="D13" s="64">
        <v>2022</v>
      </c>
      <c r="E13" s="72" t="s">
        <v>202</v>
      </c>
      <c r="F13" s="72">
        <v>4</v>
      </c>
      <c r="G13" s="73" t="s">
        <v>602</v>
      </c>
      <c r="H13" s="65"/>
      <c r="I13" s="64">
        <v>1917</v>
      </c>
      <c r="J13" s="64">
        <v>11</v>
      </c>
      <c r="K13" s="102">
        <f>I13/J13</f>
        <v>174.27272727272728</v>
      </c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5709</v>
      </c>
      <c r="J14" s="82">
        <f>SUM(J11:J13)</f>
        <v>33</v>
      </c>
      <c r="K14" s="102">
        <f>I14/J14</f>
        <v>173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527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>
        <v>22</v>
      </c>
      <c r="C18" s="64">
        <v>5</v>
      </c>
      <c r="D18" s="64">
        <v>2022</v>
      </c>
      <c r="E18" s="175" t="s">
        <v>202</v>
      </c>
      <c r="F18" s="175">
        <v>4</v>
      </c>
      <c r="G18" s="73" t="s">
        <v>602</v>
      </c>
      <c r="H18" s="65"/>
      <c r="I18" s="64">
        <v>1743</v>
      </c>
      <c r="J18" s="64">
        <v>11</v>
      </c>
      <c r="K18" s="67">
        <f>I18/J18</f>
        <v>158.45454545454547</v>
      </c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SUM(I16:I18)</f>
        <v>5843</v>
      </c>
      <c r="J19" s="82">
        <f>SUM(J16:J18)</f>
        <v>33</v>
      </c>
      <c r="K19" s="102">
        <f>I19/J19</f>
        <v>177.06060606060606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527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>
        <v>22</v>
      </c>
      <c r="C23" s="64">
        <v>5</v>
      </c>
      <c r="D23" s="64">
        <v>2022</v>
      </c>
      <c r="E23" s="72" t="s">
        <v>202</v>
      </c>
      <c r="F23" s="72">
        <v>4</v>
      </c>
      <c r="G23" s="73" t="s">
        <v>602</v>
      </c>
      <c r="H23" s="65"/>
      <c r="I23" s="64">
        <v>1870</v>
      </c>
      <c r="J23" s="64">
        <v>11</v>
      </c>
      <c r="K23" s="67">
        <f>I23/J23</f>
        <v>170</v>
      </c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5779</v>
      </c>
      <c r="J24" s="82">
        <f>SUM(J21:J23)</f>
        <v>33</v>
      </c>
      <c r="K24" s="102">
        <f>I24/J24</f>
        <v>175.12121212121212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>
        <v>22</v>
      </c>
      <c r="C27" s="64">
        <v>5</v>
      </c>
      <c r="D27" s="64">
        <v>2022</v>
      </c>
      <c r="E27" s="72" t="s">
        <v>202</v>
      </c>
      <c r="F27" s="72">
        <v>4</v>
      </c>
      <c r="G27" s="73" t="s">
        <v>602</v>
      </c>
      <c r="H27" s="65"/>
      <c r="I27" s="64">
        <v>480</v>
      </c>
      <c r="J27" s="64">
        <v>3</v>
      </c>
      <c r="K27" s="67">
        <f>I27/J27</f>
        <v>160</v>
      </c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1416</v>
      </c>
      <c r="J28" s="82">
        <f>SUM(J26:J27)</f>
        <v>9</v>
      </c>
      <c r="K28" s="102">
        <f>I28/J28</f>
        <v>157.33333333333334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527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>
        <v>22</v>
      </c>
      <c r="C32" s="64">
        <v>5</v>
      </c>
      <c r="D32" s="64">
        <v>2022</v>
      </c>
      <c r="E32" s="72" t="s">
        <v>202</v>
      </c>
      <c r="F32" s="72">
        <v>4</v>
      </c>
      <c r="G32" s="73" t="s">
        <v>602</v>
      </c>
      <c r="H32" s="65"/>
      <c r="I32" s="64">
        <v>1341</v>
      </c>
      <c r="J32" s="64">
        <v>8</v>
      </c>
      <c r="K32" s="67">
        <f>I32/J32</f>
        <v>167.625</v>
      </c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2674</v>
      </c>
      <c r="J33" s="82">
        <f>SUM(J30:J32)</f>
        <v>17</v>
      </c>
      <c r="K33" s="102">
        <f>I33/J33</f>
        <v>157.29411764705881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2" t="s">
        <v>202</v>
      </c>
      <c r="F35" s="272">
        <v>4</v>
      </c>
      <c r="G35" s="65" t="s">
        <v>527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22456</v>
      </c>
      <c r="J39" s="105">
        <f>J14+J19+J24+J28+J33+J35</f>
        <v>132</v>
      </c>
      <c r="K39" s="106">
        <f>I39/J39</f>
        <v>170.12121212121212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308" t="s">
        <v>206</v>
      </c>
      <c r="F41" s="308"/>
      <c r="G41" s="308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>
        <v>22</v>
      </c>
      <c r="C45" s="64">
        <v>5</v>
      </c>
      <c r="D45" s="64">
        <v>2022</v>
      </c>
      <c r="E45" s="72" t="s">
        <v>207</v>
      </c>
      <c r="F45" s="72">
        <v>4</v>
      </c>
      <c r="G45" s="73" t="s">
        <v>587</v>
      </c>
      <c r="H45" s="73"/>
      <c r="I45" s="64">
        <v>1187</v>
      </c>
      <c r="J45" s="64">
        <v>7</v>
      </c>
      <c r="K45" s="67">
        <f>I45/J45</f>
        <v>169.57142857142858</v>
      </c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3500</v>
      </c>
      <c r="J46" s="82">
        <f>SUM(J43:J45)</f>
        <v>21</v>
      </c>
      <c r="K46" s="102">
        <f>I46/J46</f>
        <v>166.66666666666666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>
        <v>22</v>
      </c>
      <c r="C50" s="64">
        <v>5</v>
      </c>
      <c r="D50" s="64">
        <v>2022</v>
      </c>
      <c r="E50" s="72" t="s">
        <v>207</v>
      </c>
      <c r="F50" s="72">
        <v>4</v>
      </c>
      <c r="G50" s="73" t="s">
        <v>587</v>
      </c>
      <c r="H50" s="73"/>
      <c r="I50" s="64">
        <v>1291</v>
      </c>
      <c r="J50" s="64">
        <v>7</v>
      </c>
      <c r="K50" s="67">
        <f>I50/J50</f>
        <v>184.42857142857142</v>
      </c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3740</v>
      </c>
      <c r="J51" s="82">
        <f>SUM(J48:J50)</f>
        <v>21</v>
      </c>
      <c r="K51" s="102">
        <f>I51/J51</f>
        <v>178.0952380952381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>
        <v>1152</v>
      </c>
      <c r="J61" s="64">
        <v>7</v>
      </c>
      <c r="K61" s="67">
        <f>I61/J61</f>
        <v>164.57142857142858</v>
      </c>
    </row>
    <row r="62" spans="2:11" x14ac:dyDescent="0.25">
      <c r="B62" s="64">
        <v>22</v>
      </c>
      <c r="C62" s="64">
        <v>5</v>
      </c>
      <c r="D62" s="64">
        <v>2022</v>
      </c>
      <c r="E62" s="175" t="s">
        <v>207</v>
      </c>
      <c r="F62" s="175">
        <v>4</v>
      </c>
      <c r="G62" s="73" t="s">
        <v>587</v>
      </c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2269</v>
      </c>
      <c r="J63" s="82">
        <f>SUM(J60:J61)</f>
        <v>14</v>
      </c>
      <c r="K63" s="67">
        <f>I63/J63</f>
        <v>162.07142857142858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2" t="s">
        <v>207</v>
      </c>
      <c r="F65" s="272">
        <v>4</v>
      </c>
      <c r="G65" s="65" t="s">
        <v>124</v>
      </c>
      <c r="H65" s="80" t="s">
        <v>521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B66" s="64">
        <v>22</v>
      </c>
      <c r="C66" s="64">
        <v>5</v>
      </c>
      <c r="D66" s="64">
        <v>2022</v>
      </c>
      <c r="G66" s="73" t="s">
        <v>587</v>
      </c>
      <c r="H66" s="80"/>
      <c r="I66" s="103">
        <v>955</v>
      </c>
      <c r="J66" s="103">
        <v>7</v>
      </c>
      <c r="K66" s="67">
        <f>I66/J66</f>
        <v>136.42857142857142</v>
      </c>
    </row>
    <row r="67" spans="2:11" x14ac:dyDescent="0.25">
      <c r="C67" s="65"/>
      <c r="G67" s="73"/>
      <c r="H67" s="80"/>
      <c r="I67" s="82">
        <f>SUM(I65:I66)</f>
        <v>1215</v>
      </c>
      <c r="J67" s="82">
        <f>SUM(J65:J66)</f>
        <v>9</v>
      </c>
      <c r="K67" s="67">
        <f>I67/J67</f>
        <v>135</v>
      </c>
    </row>
    <row r="68" spans="2:11" x14ac:dyDescent="0.25">
      <c r="C68" s="65"/>
      <c r="G68" s="80"/>
      <c r="H68" s="80"/>
      <c r="I68" s="103"/>
      <c r="J68" s="103"/>
      <c r="K68" s="67"/>
    </row>
    <row r="69" spans="2:11" x14ac:dyDescent="0.25">
      <c r="C69" s="65"/>
      <c r="G69" s="80"/>
      <c r="H69" s="72" t="s">
        <v>205</v>
      </c>
      <c r="I69" s="104">
        <f>I46+I51+I54+I58+I63+I67</f>
        <v>12714</v>
      </c>
      <c r="J69" s="105">
        <f>J46+J51+J54+J58+J63+J67</f>
        <v>78</v>
      </c>
      <c r="K69" s="106">
        <f>I69/J69</f>
        <v>163</v>
      </c>
    </row>
    <row r="70" spans="2:11" ht="15.75" x14ac:dyDescent="0.25">
      <c r="C70" s="65"/>
      <c r="E70" s="308" t="s">
        <v>208</v>
      </c>
      <c r="F70" s="308"/>
      <c r="G70" s="308"/>
      <c r="I70" s="100"/>
      <c r="J70" s="100"/>
      <c r="K70" s="52"/>
    </row>
    <row r="71" spans="2:11" x14ac:dyDescent="0.25">
      <c r="C71" s="65"/>
      <c r="I71" s="53"/>
      <c r="J71" s="53"/>
      <c r="K71" s="53"/>
    </row>
    <row r="72" spans="2:11" x14ac:dyDescent="0.25">
      <c r="B72" s="175">
        <v>17</v>
      </c>
      <c r="C72" s="64">
        <v>11</v>
      </c>
      <c r="D72" s="64">
        <v>2019</v>
      </c>
      <c r="E72" s="72" t="s">
        <v>209</v>
      </c>
      <c r="F72" s="72">
        <v>3</v>
      </c>
      <c r="G72" s="73" t="s">
        <v>124</v>
      </c>
      <c r="H72" s="65" t="s">
        <v>210</v>
      </c>
      <c r="I72" s="64">
        <v>869</v>
      </c>
      <c r="J72" s="64">
        <v>7</v>
      </c>
      <c r="K72" s="67">
        <f>I72/J72</f>
        <v>124.14285714285714</v>
      </c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4"/>
      <c r="C74" s="64"/>
      <c r="D74" s="64"/>
      <c r="E74" s="72" t="s">
        <v>209</v>
      </c>
      <c r="F74" s="175">
        <v>3</v>
      </c>
      <c r="G74" s="73"/>
      <c r="H74" s="65"/>
      <c r="I74" s="64"/>
      <c r="J74" s="64"/>
      <c r="K74" s="67"/>
    </row>
    <row r="75" spans="2:11" x14ac:dyDescent="0.25">
      <c r="B75" s="65"/>
      <c r="C75" s="65"/>
      <c r="D75" s="65"/>
      <c r="E75" s="81"/>
      <c r="F75" s="80"/>
      <c r="G75" s="65"/>
      <c r="H75" s="65"/>
      <c r="I75" s="82">
        <f>SUM(I72:I74)</f>
        <v>869</v>
      </c>
      <c r="J75" s="82">
        <f>SUM(J72:J74)</f>
        <v>7</v>
      </c>
      <c r="K75" s="67">
        <f>I75/J75</f>
        <v>124.14285714285714</v>
      </c>
    </row>
    <row r="76" spans="2:11" x14ac:dyDescent="0.25">
      <c r="B76" s="65"/>
      <c r="C76" s="65"/>
      <c r="D76" s="65"/>
      <c r="E76" s="81"/>
      <c r="F76" s="80"/>
      <c r="G76" s="65"/>
      <c r="H76" s="65"/>
      <c r="I76" s="64"/>
      <c r="J76" s="64"/>
      <c r="K76" s="64"/>
    </row>
    <row r="77" spans="2:11" x14ac:dyDescent="0.25">
      <c r="B77" s="175">
        <v>17</v>
      </c>
      <c r="C77" s="64">
        <v>11</v>
      </c>
      <c r="D77" s="64">
        <v>2019</v>
      </c>
      <c r="E77" s="72" t="s">
        <v>209</v>
      </c>
      <c r="F77" s="175">
        <v>3</v>
      </c>
      <c r="G77" s="73" t="s">
        <v>124</v>
      </c>
      <c r="H77" s="73" t="s">
        <v>138</v>
      </c>
      <c r="I77" s="64">
        <v>497</v>
      </c>
      <c r="J77" s="64">
        <v>4</v>
      </c>
      <c r="K77" s="67">
        <f>I77/J77</f>
        <v>124.25</v>
      </c>
    </row>
    <row r="78" spans="2:11" x14ac:dyDescent="0.25">
      <c r="B78" s="175"/>
      <c r="C78" s="64"/>
      <c r="D78" s="64"/>
      <c r="E78" s="175" t="s">
        <v>209</v>
      </c>
      <c r="F78" s="175">
        <v>3</v>
      </c>
      <c r="G78" s="73"/>
      <c r="H78" s="73"/>
      <c r="I78" s="64"/>
      <c r="J78" s="64"/>
      <c r="K78" s="67"/>
    </row>
    <row r="79" spans="2:11" x14ac:dyDescent="0.25">
      <c r="B79" s="64"/>
      <c r="C79" s="64"/>
      <c r="D79" s="64"/>
      <c r="E79" s="72" t="s">
        <v>209</v>
      </c>
      <c r="F79" s="175">
        <v>3</v>
      </c>
      <c r="G79" s="73"/>
      <c r="H79" s="65"/>
      <c r="I79" s="64"/>
      <c r="J79" s="64"/>
      <c r="K79" s="67"/>
    </row>
    <row r="80" spans="2:11" x14ac:dyDescent="0.25">
      <c r="B80" s="65"/>
      <c r="C80" s="65"/>
      <c r="D80" s="65"/>
      <c r="E80" s="81"/>
      <c r="F80" s="80"/>
      <c r="G80" s="65"/>
      <c r="H80" s="65"/>
      <c r="I80" s="82">
        <f>SUM(I77:I79)</f>
        <v>497</v>
      </c>
      <c r="J80" s="82">
        <f>SUM(J77:J79)</f>
        <v>4</v>
      </c>
      <c r="K80" s="67">
        <f>I80/J80</f>
        <v>124.25</v>
      </c>
    </row>
    <row r="81" spans="2:11" x14ac:dyDescent="0.25">
      <c r="B81" s="65"/>
      <c r="C81" s="65"/>
      <c r="D81" s="65"/>
      <c r="E81" s="81"/>
      <c r="F81" s="80"/>
      <c r="G81" s="65"/>
      <c r="H81" s="65"/>
      <c r="I81" s="64"/>
      <c r="J81" s="64"/>
      <c r="K81" s="64"/>
    </row>
    <row r="82" spans="2:11" x14ac:dyDescent="0.25">
      <c r="B82" s="175">
        <v>17</v>
      </c>
      <c r="C82" s="64">
        <v>11</v>
      </c>
      <c r="D82" s="64">
        <v>2019</v>
      </c>
      <c r="E82" s="72" t="s">
        <v>209</v>
      </c>
      <c r="F82" s="175">
        <v>3</v>
      </c>
      <c r="G82" s="73" t="s">
        <v>124</v>
      </c>
      <c r="H82" s="65" t="s">
        <v>134</v>
      </c>
      <c r="I82" s="64">
        <v>1604</v>
      </c>
      <c r="J82" s="64">
        <v>9</v>
      </c>
      <c r="K82" s="67">
        <f>I82/J82</f>
        <v>178.22222222222223</v>
      </c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4"/>
      <c r="C84" s="64"/>
      <c r="D84" s="64"/>
      <c r="E84" s="72" t="s">
        <v>209</v>
      </c>
      <c r="F84" s="175">
        <v>3</v>
      </c>
      <c r="G84" s="73"/>
      <c r="H84" s="65"/>
      <c r="I84" s="64"/>
      <c r="J84" s="64"/>
      <c r="K84" s="67"/>
    </row>
    <row r="85" spans="2:11" x14ac:dyDescent="0.25">
      <c r="B85" s="65"/>
      <c r="C85" s="65"/>
      <c r="D85" s="65"/>
      <c r="E85" s="81"/>
      <c r="F85" s="80"/>
      <c r="G85" s="65"/>
      <c r="H85" s="65"/>
      <c r="I85" s="82">
        <f>SUM(I82:I84)</f>
        <v>1604</v>
      </c>
      <c r="J85" s="82">
        <f>SUM(J82:J84)</f>
        <v>9</v>
      </c>
      <c r="K85" s="67">
        <f>I85/J85</f>
        <v>178.22222222222223</v>
      </c>
    </row>
    <row r="86" spans="2:11" x14ac:dyDescent="0.25">
      <c r="B86" s="65"/>
      <c r="C86" s="65"/>
      <c r="D86" s="65"/>
      <c r="E86" s="81"/>
      <c r="F86" s="80"/>
      <c r="G86" s="65"/>
      <c r="H86" s="65"/>
      <c r="I86" s="64"/>
      <c r="J86" s="64"/>
      <c r="K86" s="64"/>
    </row>
    <row r="87" spans="2:11" x14ac:dyDescent="0.25">
      <c r="B87" s="175">
        <v>17</v>
      </c>
      <c r="C87" s="64">
        <v>11</v>
      </c>
      <c r="D87" s="64">
        <v>2019</v>
      </c>
      <c r="E87" s="72" t="s">
        <v>209</v>
      </c>
      <c r="F87" s="175">
        <v>3</v>
      </c>
      <c r="G87" s="73" t="s">
        <v>140</v>
      </c>
      <c r="H87" s="73" t="s">
        <v>139</v>
      </c>
      <c r="I87" s="64">
        <v>835</v>
      </c>
      <c r="J87" s="64">
        <v>7</v>
      </c>
      <c r="K87" s="67">
        <f>I87/J87</f>
        <v>119.28571428571429</v>
      </c>
    </row>
    <row r="88" spans="2:11" x14ac:dyDescent="0.25">
      <c r="B88" s="175"/>
      <c r="C88" s="64"/>
      <c r="D88" s="64"/>
      <c r="E88" s="175" t="s">
        <v>209</v>
      </c>
      <c r="F88" s="175">
        <v>3</v>
      </c>
      <c r="G88" s="73"/>
      <c r="H88" s="73"/>
      <c r="I88" s="64"/>
      <c r="J88" s="64"/>
      <c r="K88" s="67"/>
    </row>
    <row r="89" spans="2:11" x14ac:dyDescent="0.25">
      <c r="B89" s="64"/>
      <c r="C89" s="64"/>
      <c r="D89" s="64"/>
      <c r="E89" s="72" t="s">
        <v>209</v>
      </c>
      <c r="F89" s="175">
        <v>3</v>
      </c>
      <c r="G89" s="73"/>
      <c r="H89" s="65"/>
      <c r="I89" s="64"/>
      <c r="J89" s="64"/>
      <c r="K89" s="67"/>
    </row>
    <row r="90" spans="2:11" x14ac:dyDescent="0.25">
      <c r="B90" s="65"/>
      <c r="H90" s="65"/>
      <c r="I90" s="82">
        <f>SUM(I87:I89)</f>
        <v>835</v>
      </c>
      <c r="J90" s="82">
        <f>SUM(J87:J89)</f>
        <v>7</v>
      </c>
      <c r="K90" s="67">
        <f>I90/J90</f>
        <v>119.28571428571429</v>
      </c>
    </row>
    <row r="91" spans="2:11" x14ac:dyDescent="0.25">
      <c r="H91" s="65"/>
      <c r="I91" s="53"/>
      <c r="J91" s="53"/>
      <c r="K91" s="53"/>
    </row>
    <row r="92" spans="2:11" x14ac:dyDescent="0.25">
      <c r="H92" s="72" t="s">
        <v>205</v>
      </c>
      <c r="I92" s="104">
        <f>I75+I80+I85+I90</f>
        <v>3805</v>
      </c>
      <c r="J92" s="105">
        <f>J75+J80+J85+J90</f>
        <v>27</v>
      </c>
      <c r="K92" s="106">
        <f>I92/J92</f>
        <v>140.92592592592592</v>
      </c>
    </row>
    <row r="93" spans="2:11" x14ac:dyDescent="0.25">
      <c r="I93" s="53"/>
      <c r="J93" s="53"/>
      <c r="K93" s="53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525</v>
      </c>
      <c r="Q3" t="s">
        <v>526</v>
      </c>
    </row>
    <row r="4" spans="1:18" x14ac:dyDescent="0.25">
      <c r="A4" s="188" t="s">
        <v>439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6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6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6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6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6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6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6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2022-05-24T13:33:16Z</dcterms:modified>
</cp:coreProperties>
</file>