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_mai22_avril23" sheetId="1" r:id="rId1"/>
    <sheet name="Feuil1" sheetId="2" r:id="rId2"/>
  </sheets>
  <calcPr calcId="144525"/>
</workbook>
</file>

<file path=xl/calcChain.xml><?xml version="1.0" encoding="utf-8"?>
<calcChain xmlns="http://schemas.openxmlformats.org/spreadsheetml/2006/main">
  <c r="BS127" i="1" l="1"/>
  <c r="BR127" i="1"/>
  <c r="BR126" i="1"/>
  <c r="BR128" i="1" s="1"/>
  <c r="BS124" i="1"/>
  <c r="BR124" i="1"/>
  <c r="BR123" i="1"/>
  <c r="BR125" i="1" s="1"/>
  <c r="BS121" i="1"/>
  <c r="BR121" i="1"/>
  <c r="BR120" i="1"/>
  <c r="BR122" i="1" s="1"/>
  <c r="BS118" i="1"/>
  <c r="BR118" i="1"/>
  <c r="BR117" i="1"/>
  <c r="BR119" i="1" s="1"/>
  <c r="BS115" i="1"/>
  <c r="BR115" i="1"/>
  <c r="BR114" i="1"/>
  <c r="BR116" i="1" s="1"/>
  <c r="BS112" i="1"/>
  <c r="BR112" i="1"/>
  <c r="BR111" i="1"/>
  <c r="BR113" i="1" s="1"/>
  <c r="BS109" i="1"/>
  <c r="BR109" i="1"/>
  <c r="BR108" i="1"/>
  <c r="BR110" i="1" s="1"/>
  <c r="BS106" i="1"/>
  <c r="BR106" i="1"/>
  <c r="BR105" i="1"/>
  <c r="BR107" i="1" s="1"/>
  <c r="BS103" i="1"/>
  <c r="BR103" i="1"/>
  <c r="BR102" i="1"/>
  <c r="BR104" i="1" s="1"/>
  <c r="BS100" i="1"/>
  <c r="BR100" i="1"/>
  <c r="BR99" i="1"/>
  <c r="BR101" i="1" s="1"/>
  <c r="BS97" i="1"/>
  <c r="BR97" i="1"/>
  <c r="BR96" i="1"/>
  <c r="BR98" i="1" s="1"/>
  <c r="BS94" i="1"/>
  <c r="BR94" i="1"/>
  <c r="BR93" i="1"/>
  <c r="BR95" i="1" s="1"/>
  <c r="BS91" i="1"/>
  <c r="BR91" i="1"/>
  <c r="BR90" i="1"/>
  <c r="BR92" i="1" s="1"/>
  <c r="BS88" i="1"/>
  <c r="BR88" i="1"/>
  <c r="BR87" i="1"/>
  <c r="BR89" i="1" s="1"/>
  <c r="BS85" i="1"/>
  <c r="BR85" i="1"/>
  <c r="BR84" i="1"/>
  <c r="BR86" i="1" s="1"/>
  <c r="BS82" i="1"/>
  <c r="BR82" i="1"/>
  <c r="BR81" i="1"/>
  <c r="BR83" i="1" s="1"/>
  <c r="BS79" i="1"/>
  <c r="BR79" i="1"/>
  <c r="BR78" i="1"/>
  <c r="BR80" i="1" s="1"/>
  <c r="BS76" i="1"/>
  <c r="BR76" i="1"/>
  <c r="BR75" i="1"/>
  <c r="BR77" i="1" s="1"/>
  <c r="BS73" i="1"/>
  <c r="BR73" i="1"/>
  <c r="BR72" i="1"/>
  <c r="BR74" i="1" s="1"/>
  <c r="BS70" i="1"/>
  <c r="BR70" i="1"/>
  <c r="BR69" i="1"/>
  <c r="BR71" i="1" s="1"/>
  <c r="BS67" i="1"/>
  <c r="BR67" i="1"/>
  <c r="BR66" i="1"/>
  <c r="BR68" i="1" s="1"/>
  <c r="BS64" i="1"/>
  <c r="BR64" i="1"/>
  <c r="BR63" i="1"/>
  <c r="BR65" i="1" s="1"/>
  <c r="BS61" i="1"/>
  <c r="BR61" i="1"/>
  <c r="BR60" i="1"/>
  <c r="BR62" i="1" s="1"/>
  <c r="BS58" i="1"/>
  <c r="BR58" i="1"/>
  <c r="BR57" i="1"/>
  <c r="BR59" i="1" s="1"/>
  <c r="BS55" i="1"/>
  <c r="BR55" i="1"/>
  <c r="BR54" i="1"/>
  <c r="BR56" i="1" s="1"/>
  <c r="BS52" i="1"/>
  <c r="BR52" i="1"/>
  <c r="BR51" i="1"/>
  <c r="BR53" i="1" s="1"/>
  <c r="BS49" i="1"/>
  <c r="BR49" i="1"/>
  <c r="BR48" i="1"/>
  <c r="BR50" i="1" s="1"/>
  <c r="BS46" i="1"/>
  <c r="BR46" i="1"/>
  <c r="BR45" i="1"/>
  <c r="BR47" i="1" s="1"/>
  <c r="BS43" i="1"/>
  <c r="BR43" i="1"/>
  <c r="BR42" i="1"/>
  <c r="BR44" i="1" s="1"/>
  <c r="BS40" i="1"/>
  <c r="BR40" i="1"/>
  <c r="BR39" i="1"/>
  <c r="BR41" i="1" s="1"/>
  <c r="BS37" i="1"/>
  <c r="BR37" i="1"/>
  <c r="BR36" i="1"/>
  <c r="BR38" i="1" s="1"/>
  <c r="BS34" i="1"/>
  <c r="BR34" i="1"/>
  <c r="BR33" i="1"/>
  <c r="BR35" i="1" s="1"/>
  <c r="BS31" i="1"/>
  <c r="BR31" i="1"/>
  <c r="BR30" i="1"/>
  <c r="BR32" i="1" s="1"/>
  <c r="BS28" i="1"/>
  <c r="BR28" i="1"/>
  <c r="BR27" i="1"/>
  <c r="BR29" i="1" s="1"/>
  <c r="BS22" i="1"/>
  <c r="BR22" i="1"/>
  <c r="BR21" i="1"/>
  <c r="BR23" i="1" s="1"/>
  <c r="BS19" i="1"/>
  <c r="BR19" i="1"/>
  <c r="BR18" i="1"/>
  <c r="BR20" i="1" s="1"/>
  <c r="BS16" i="1"/>
  <c r="BR16" i="1"/>
  <c r="BR15" i="1"/>
  <c r="BR17" i="1" s="1"/>
  <c r="BS13" i="1"/>
  <c r="BR13" i="1"/>
  <c r="BR12" i="1"/>
  <c r="BR133" i="1"/>
  <c r="BR132" i="1"/>
  <c r="BQ133" i="1"/>
  <c r="BQ134" i="1" s="1"/>
  <c r="BP133" i="1"/>
  <c r="BP134" i="1" s="1"/>
  <c r="BO133" i="1"/>
  <c r="BN133" i="1"/>
  <c r="BM133" i="1"/>
  <c r="BM134" i="1" s="1"/>
  <c r="BL133" i="1"/>
  <c r="BL134" i="1" s="1"/>
  <c r="BK133" i="1"/>
  <c r="BJ133" i="1"/>
  <c r="BI133" i="1"/>
  <c r="BI134" i="1" s="1"/>
  <c r="BH133" i="1"/>
  <c r="BH134" i="1" s="1"/>
  <c r="BQ132" i="1"/>
  <c r="BP132" i="1"/>
  <c r="BO132" i="1"/>
  <c r="BO134" i="1" s="1"/>
  <c r="BN132" i="1"/>
  <c r="BN134" i="1" s="1"/>
  <c r="BM132" i="1"/>
  <c r="BL132" i="1"/>
  <c r="BK132" i="1"/>
  <c r="BK134" i="1" s="1"/>
  <c r="BJ132" i="1"/>
  <c r="BJ134" i="1" s="1"/>
  <c r="BI132" i="1"/>
  <c r="BH132" i="1"/>
  <c r="BO125" i="1"/>
  <c r="BP122" i="1"/>
  <c r="BM122" i="1"/>
  <c r="BJ122" i="1"/>
  <c r="BP119" i="1"/>
  <c r="BH119" i="1"/>
  <c r="BP116" i="1"/>
  <c r="BH116" i="1"/>
  <c r="BN113" i="1"/>
  <c r="BI110" i="1"/>
  <c r="BQ107" i="1"/>
  <c r="BH107" i="1"/>
  <c r="BQ104" i="1"/>
  <c r="BK98" i="1"/>
  <c r="BI95" i="1"/>
  <c r="BO92" i="1"/>
  <c r="BM92" i="1"/>
  <c r="BI89" i="1"/>
  <c r="BI86" i="1"/>
  <c r="BP83" i="1"/>
  <c r="BJ83" i="1"/>
  <c r="BI77" i="1"/>
  <c r="BJ74" i="1"/>
  <c r="BM71" i="1"/>
  <c r="BK71" i="1"/>
  <c r="BN68" i="1"/>
  <c r="BM59" i="1"/>
  <c r="BK59" i="1"/>
  <c r="BM53" i="1"/>
  <c r="BJ53" i="1"/>
  <c r="BO50" i="1"/>
  <c r="BP44" i="1"/>
  <c r="BM44" i="1"/>
  <c r="BH44" i="1"/>
  <c r="BM41" i="1"/>
  <c r="BJ41" i="1"/>
  <c r="BJ38" i="1"/>
  <c r="BP35" i="1"/>
  <c r="BP32" i="1"/>
  <c r="BM32" i="1"/>
  <c r="BH32" i="1"/>
  <c r="BM20" i="1"/>
  <c r="BL17" i="1"/>
  <c r="BW128" i="1" l="1"/>
  <c r="BW125" i="1"/>
  <c r="BW122" i="1"/>
  <c r="BW119" i="1"/>
  <c r="BW116" i="1"/>
  <c r="BW113" i="1"/>
  <c r="BW110" i="1"/>
  <c r="BW107" i="1"/>
  <c r="BW104" i="1"/>
  <c r="BW101" i="1"/>
  <c r="BW98" i="1"/>
  <c r="BW95" i="1"/>
  <c r="BW92" i="1"/>
  <c r="BW89" i="1"/>
  <c r="BW86" i="1"/>
  <c r="BW83" i="1"/>
  <c r="BW80" i="1"/>
  <c r="BW77" i="1"/>
  <c r="BW74" i="1"/>
  <c r="BW71" i="1"/>
  <c r="BW68" i="1"/>
  <c r="BW65" i="1"/>
  <c r="BW62" i="1"/>
  <c r="BW59" i="1"/>
  <c r="BW56" i="1"/>
  <c r="BW53" i="1"/>
  <c r="BW50" i="1"/>
  <c r="BW47" i="1"/>
  <c r="BW44" i="1"/>
  <c r="BW41" i="1"/>
  <c r="BW38" i="1"/>
  <c r="BW35" i="1"/>
  <c r="BW32" i="1"/>
  <c r="BW29" i="1"/>
  <c r="BW26" i="1"/>
  <c r="BW23" i="1"/>
  <c r="BW20" i="1"/>
  <c r="BW17" i="1"/>
  <c r="BW14" i="1"/>
  <c r="BG133" i="1"/>
  <c r="BF133" i="1"/>
  <c r="BE133" i="1"/>
  <c r="BD133" i="1"/>
  <c r="BC133" i="1"/>
  <c r="BB133" i="1"/>
  <c r="BG132" i="1"/>
  <c r="BF132" i="1"/>
  <c r="BE132" i="1"/>
  <c r="BD132" i="1"/>
  <c r="BC132" i="1"/>
  <c r="BB132" i="1"/>
  <c r="BF128" i="1"/>
  <c r="BE125" i="1"/>
  <c r="BB122" i="1"/>
  <c r="BB116" i="1"/>
  <c r="BD113" i="1"/>
  <c r="BB113" i="1"/>
  <c r="BB107" i="1"/>
  <c r="BF104" i="1"/>
  <c r="BB104" i="1"/>
  <c r="BD101" i="1"/>
  <c r="BB101" i="1"/>
  <c r="BB92" i="1"/>
  <c r="BG86" i="1"/>
  <c r="BC86" i="1"/>
  <c r="BB83" i="1"/>
  <c r="BE80" i="1"/>
  <c r="BB74" i="1"/>
  <c r="BF71" i="1"/>
  <c r="BC71" i="1"/>
  <c r="BB71" i="1"/>
  <c r="BD68" i="1"/>
  <c r="BB68" i="1"/>
  <c r="BB62" i="1"/>
  <c r="BF59" i="1"/>
  <c r="BC59" i="1"/>
  <c r="BB59" i="1"/>
  <c r="BE56" i="1"/>
  <c r="BC53" i="1"/>
  <c r="BB53" i="1"/>
  <c r="BE50" i="1"/>
  <c r="BG44" i="1"/>
  <c r="BC44" i="1"/>
  <c r="BG41" i="1"/>
  <c r="BC41" i="1"/>
  <c r="BB41" i="1"/>
  <c r="BF35" i="1"/>
  <c r="BC32" i="1"/>
  <c r="BB32" i="1"/>
  <c r="BF20" i="1"/>
  <c r="BB20" i="1"/>
  <c r="BD14" i="1"/>
  <c r="BB14" i="1"/>
  <c r="BE134" i="1" l="1"/>
  <c r="BD134" i="1"/>
  <c r="BB134" i="1"/>
  <c r="BF134" i="1"/>
  <c r="BC134" i="1"/>
  <c r="BG134" i="1"/>
  <c r="AX128" i="1"/>
  <c r="AY125" i="1"/>
  <c r="AZ116" i="1"/>
  <c r="AX104" i="1"/>
  <c r="AW101" i="1"/>
  <c r="AY92" i="1"/>
  <c r="AZ83" i="1"/>
  <c r="AY80" i="1"/>
  <c r="AX71" i="1"/>
  <c r="AW68" i="1"/>
  <c r="AX59" i="1"/>
  <c r="AY56" i="1"/>
  <c r="BA53" i="1"/>
  <c r="AY50" i="1"/>
  <c r="BA44" i="1"/>
  <c r="AX35" i="1"/>
  <c r="BA32" i="1"/>
  <c r="AX20" i="1"/>
  <c r="AW14" i="1"/>
  <c r="BA133" i="1" l="1"/>
  <c r="AZ133" i="1"/>
  <c r="AY133" i="1"/>
  <c r="AX133" i="1"/>
  <c r="AW133" i="1"/>
  <c r="BA132" i="1"/>
  <c r="AZ132" i="1"/>
  <c r="AY132" i="1"/>
  <c r="AX132" i="1"/>
  <c r="AW132" i="1"/>
  <c r="AX134" i="1" l="1"/>
  <c r="AY134" i="1"/>
  <c r="AZ134" i="1"/>
  <c r="AW134" i="1"/>
  <c r="BA134" i="1"/>
  <c r="BW133" i="1" l="1"/>
  <c r="BW132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AV125" i="1"/>
  <c r="AT122" i="1"/>
  <c r="AR119" i="1"/>
  <c r="AR116" i="1"/>
  <c r="AV113" i="1"/>
  <c r="AS110" i="1"/>
  <c r="AR107" i="1"/>
  <c r="AS95" i="1"/>
  <c r="AS89" i="1"/>
  <c r="AS86" i="1"/>
  <c r="AU83" i="1"/>
  <c r="AT83" i="1"/>
  <c r="AS77" i="1"/>
  <c r="AT74" i="1"/>
  <c r="AV71" i="1"/>
  <c r="AV68" i="1"/>
  <c r="AV62" i="1"/>
  <c r="AV59" i="1"/>
  <c r="AU53" i="1"/>
  <c r="AT53" i="1"/>
  <c r="AV44" i="1"/>
  <c r="AR44" i="1"/>
  <c r="AV41" i="1"/>
  <c r="AT41" i="1"/>
  <c r="AT38" i="1"/>
  <c r="AU32" i="1"/>
  <c r="AR32" i="1"/>
  <c r="AV20" i="1"/>
  <c r="AV14" i="1"/>
  <c r="E134" i="1" l="1"/>
  <c r="I134" i="1"/>
  <c r="Q134" i="1"/>
  <c r="U134" i="1"/>
  <c r="Y134" i="1"/>
  <c r="AG134" i="1"/>
  <c r="AK134" i="1"/>
  <c r="AO134" i="1"/>
  <c r="M134" i="1"/>
  <c r="AC134" i="1"/>
  <c r="AS134" i="1"/>
  <c r="F134" i="1"/>
  <c r="J134" i="1"/>
  <c r="N134" i="1"/>
  <c r="R134" i="1"/>
  <c r="V134" i="1"/>
  <c r="Z134" i="1"/>
  <c r="AD134" i="1"/>
  <c r="AH134" i="1"/>
  <c r="AL134" i="1"/>
  <c r="AP134" i="1"/>
  <c r="AT134" i="1"/>
  <c r="D134" i="1"/>
  <c r="H134" i="1"/>
  <c r="L134" i="1"/>
  <c r="P134" i="1"/>
  <c r="T134" i="1"/>
  <c r="X134" i="1"/>
  <c r="AB134" i="1"/>
  <c r="AF134" i="1"/>
  <c r="AJ134" i="1"/>
  <c r="AN134" i="1"/>
  <c r="AR134" i="1"/>
  <c r="AV134" i="1"/>
  <c r="C134" i="1"/>
  <c r="G134" i="1"/>
  <c r="K134" i="1"/>
  <c r="O134" i="1"/>
  <c r="S134" i="1"/>
  <c r="W134" i="1"/>
  <c r="AA134" i="1"/>
  <c r="AE134" i="1"/>
  <c r="AI134" i="1"/>
  <c r="AM134" i="1"/>
  <c r="AQ134" i="1"/>
  <c r="AU134" i="1"/>
  <c r="AP122" i="1"/>
  <c r="AM122" i="1"/>
  <c r="AP113" i="1"/>
  <c r="AM113" i="1"/>
  <c r="AP101" i="1"/>
  <c r="AP86" i="1"/>
  <c r="AM86" i="1"/>
  <c r="AP83" i="1"/>
  <c r="AN71" i="1"/>
  <c r="AM71" i="1"/>
  <c r="AQ68" i="1"/>
  <c r="AQ62" i="1"/>
  <c r="AN59" i="1"/>
  <c r="AM59" i="1"/>
  <c r="AP44" i="1"/>
  <c r="AP41" i="1"/>
  <c r="AM32" i="1"/>
  <c r="AP29" i="1"/>
  <c r="AO17" i="1"/>
  <c r="AP14" i="1"/>
  <c r="BS25" i="1" l="1"/>
  <c r="BR25" i="1"/>
  <c r="BR24" i="1"/>
  <c r="BR26" i="1" s="1"/>
  <c r="AL122" i="1"/>
  <c r="AK122" i="1"/>
  <c r="AI119" i="1"/>
  <c r="AI116" i="1"/>
  <c r="AG116" i="1"/>
  <c r="AG113" i="1"/>
  <c r="AJ110" i="1"/>
  <c r="AI107" i="1"/>
  <c r="AJ95" i="1"/>
  <c r="AL89" i="1"/>
  <c r="AJ89" i="1"/>
  <c r="AJ86" i="1"/>
  <c r="AL83" i="1"/>
  <c r="AK83" i="1"/>
  <c r="AH83" i="1"/>
  <c r="AJ77" i="1"/>
  <c r="AK74" i="1"/>
  <c r="AL71" i="1"/>
  <c r="AH71" i="1"/>
  <c r="AL53" i="1"/>
  <c r="AK53" i="1"/>
  <c r="AH53" i="1"/>
  <c r="AI44" i="1"/>
  <c r="AH44" i="1"/>
  <c r="AK41" i="1"/>
  <c r="AH41" i="1"/>
  <c r="AK38" i="1"/>
  <c r="AL35" i="1"/>
  <c r="AI32" i="1"/>
  <c r="AH32" i="1"/>
  <c r="AG32" i="1"/>
  <c r="BS130" i="1" l="1"/>
  <c r="BR130" i="1"/>
  <c r="BR129" i="1"/>
  <c r="BR131" i="1" s="1"/>
  <c r="BY79" i="1"/>
  <c r="BY55" i="1"/>
  <c r="AF125" i="1"/>
  <c r="AE125" i="1"/>
  <c r="AB125" i="1"/>
  <c r="AF122" i="1"/>
  <c r="AA122" i="1"/>
  <c r="AA119" i="1"/>
  <c r="Z116" i="1"/>
  <c r="Y116" i="1"/>
  <c r="AF113" i="1"/>
  <c r="AC113" i="1"/>
  <c r="AB113" i="1"/>
  <c r="Y113" i="1"/>
  <c r="AA110" i="1"/>
  <c r="Z107" i="1"/>
  <c r="AD104" i="1"/>
  <c r="AC101" i="1"/>
  <c r="Z101" i="1"/>
  <c r="Z89" i="1"/>
  <c r="Y86" i="1"/>
  <c r="AF83" i="1"/>
  <c r="Z83" i="1"/>
  <c r="Y83" i="1"/>
  <c r="AE80" i="1"/>
  <c r="AB80" i="1"/>
  <c r="Z77" i="1"/>
  <c r="Z74" i="1"/>
  <c r="AF71" i="1"/>
  <c r="AD71" i="1"/>
  <c r="AA71" i="1"/>
  <c r="AF68" i="1"/>
  <c r="AC68" i="1"/>
  <c r="AB68" i="1"/>
  <c r="AD65" i="1"/>
  <c r="AF62" i="1"/>
  <c r="AB62" i="1"/>
  <c r="AF59" i="1"/>
  <c r="AD59" i="1"/>
  <c r="Z59" i="1"/>
  <c r="Y59" i="1"/>
  <c r="AE56" i="1"/>
  <c r="AB56" i="1"/>
  <c r="AF53" i="1"/>
  <c r="Z53" i="1"/>
  <c r="Y53" i="1"/>
  <c r="AE50" i="1"/>
  <c r="AB47" i="1"/>
  <c r="AF44" i="1"/>
  <c r="AF41" i="1"/>
  <c r="AA41" i="1"/>
  <c r="AD35" i="1"/>
  <c r="AA35" i="1"/>
  <c r="AF32" i="1"/>
  <c r="Z32" i="1"/>
  <c r="Y32" i="1"/>
  <c r="AF20" i="1"/>
  <c r="AD20" i="1"/>
  <c r="AF14" i="1"/>
  <c r="AC14" i="1"/>
  <c r="AB14" i="1"/>
  <c r="BY54" i="1" l="1"/>
  <c r="BY78" i="1"/>
  <c r="BY88" i="1" l="1"/>
  <c r="W122" i="1"/>
  <c r="U119" i="1"/>
  <c r="W116" i="1"/>
  <c r="W89" i="1"/>
  <c r="W86" i="1"/>
  <c r="U86" i="1"/>
  <c r="W83" i="1"/>
  <c r="V71" i="1"/>
  <c r="U71" i="1"/>
  <c r="W59" i="1"/>
  <c r="W53" i="1"/>
  <c r="U53" i="1"/>
  <c r="W44" i="1"/>
  <c r="W41" i="1"/>
  <c r="U35" i="1"/>
  <c r="W32" i="1"/>
  <c r="U32" i="1"/>
  <c r="X17" i="1"/>
  <c r="BY111" i="1" l="1"/>
  <c r="BY87" i="1"/>
  <c r="BY81" i="1"/>
  <c r="T116" i="1" l="1"/>
  <c r="T53" i="1"/>
  <c r="T32" i="1"/>
  <c r="BY91" i="1" l="1"/>
  <c r="S116" i="1"/>
  <c r="R92" i="1"/>
  <c r="S53" i="1"/>
  <c r="R50" i="1"/>
  <c r="R47" i="1"/>
  <c r="S32" i="1"/>
  <c r="R17" i="1"/>
  <c r="S14" i="1"/>
  <c r="BY28" i="1" l="1"/>
  <c r="I128" i="1"/>
  <c r="J125" i="1"/>
  <c r="Q122" i="1"/>
  <c r="M122" i="1"/>
  <c r="I122" i="1"/>
  <c r="Q119" i="1"/>
  <c r="N119" i="1"/>
  <c r="Q116" i="1"/>
  <c r="P116" i="1"/>
  <c r="L116" i="1"/>
  <c r="P104" i="1"/>
  <c r="L104" i="1"/>
  <c r="I104" i="1"/>
  <c r="J92" i="1"/>
  <c r="P86" i="1"/>
  <c r="K86" i="1"/>
  <c r="Q77" i="1"/>
  <c r="N77" i="1"/>
  <c r="Q74" i="1"/>
  <c r="M74" i="1"/>
  <c r="I74" i="1"/>
  <c r="I71" i="1"/>
  <c r="O68" i="1"/>
  <c r="O62" i="1"/>
  <c r="Q59" i="1"/>
  <c r="K59" i="1"/>
  <c r="I59" i="1"/>
  <c r="Q53" i="1"/>
  <c r="M53" i="1"/>
  <c r="I53" i="1"/>
  <c r="K50" i="1"/>
  <c r="J50" i="1"/>
  <c r="I41" i="1"/>
  <c r="Q35" i="1"/>
  <c r="I35" i="1"/>
  <c r="Q32" i="1"/>
  <c r="K32" i="1"/>
  <c r="H32" i="1"/>
  <c r="I29" i="1"/>
  <c r="J23" i="1"/>
  <c r="J17" i="1"/>
  <c r="BY27" i="1" l="1"/>
  <c r="D122" i="1" l="1"/>
  <c r="F119" i="1"/>
  <c r="D119" i="1"/>
  <c r="F116" i="1"/>
  <c r="D116" i="1"/>
  <c r="G110" i="1"/>
  <c r="F107" i="1"/>
  <c r="G95" i="1"/>
  <c r="G77" i="1"/>
  <c r="D77" i="1"/>
  <c r="D74" i="1"/>
  <c r="C71" i="1"/>
  <c r="D59" i="1"/>
  <c r="D53" i="1"/>
  <c r="G47" i="1"/>
  <c r="F44" i="1"/>
  <c r="D35" i="1"/>
  <c r="F32" i="1"/>
  <c r="D32" i="1"/>
  <c r="E17" i="1"/>
  <c r="BY100" i="1" l="1"/>
  <c r="BY99" i="1"/>
  <c r="BY46" i="1"/>
  <c r="BY45" i="1"/>
  <c r="BY115" i="1" l="1"/>
  <c r="BY114" i="1"/>
  <c r="BY90" i="1" l="1"/>
  <c r="BY21" i="1"/>
  <c r="BY49" i="1"/>
  <c r="BY22" i="1"/>
  <c r="BY19" i="1"/>
  <c r="BY16" i="1"/>
  <c r="BY15" i="1" l="1"/>
  <c r="BY18" i="1"/>
  <c r="BY48" i="1"/>
  <c r="BY127" i="1" l="1"/>
  <c r="BY124" i="1"/>
  <c r="BY123" i="1"/>
  <c r="BY121" i="1"/>
  <c r="BY118" i="1"/>
  <c r="BY117" i="1"/>
  <c r="BY109" i="1"/>
  <c r="BY106" i="1"/>
  <c r="BY103" i="1"/>
  <c r="BY97" i="1"/>
  <c r="BY94" i="1"/>
  <c r="BY93" i="1"/>
  <c r="BY85" i="1"/>
  <c r="BY76" i="1"/>
  <c r="BY75" i="1"/>
  <c r="BY73" i="1"/>
  <c r="BY70" i="1"/>
  <c r="BY67" i="1"/>
  <c r="BY66" i="1"/>
  <c r="BY64" i="1"/>
  <c r="BY61" i="1"/>
  <c r="BY58" i="1"/>
  <c r="BY52" i="1"/>
  <c r="BY51" i="1"/>
  <c r="BY43" i="1"/>
  <c r="BY40" i="1"/>
  <c r="BY37" i="1"/>
  <c r="BY36" i="1"/>
  <c r="BY34" i="1"/>
  <c r="BY31" i="1"/>
  <c r="BY13" i="1"/>
  <c r="BY12" i="1"/>
  <c r="BY120" i="1" l="1"/>
  <c r="BY126" i="1"/>
  <c r="BY33" i="1"/>
  <c r="BY63" i="1"/>
  <c r="BY72" i="1"/>
  <c r="BY108" i="1"/>
  <c r="BY30" i="1"/>
  <c r="BY42" i="1"/>
  <c r="BY60" i="1"/>
  <c r="BY69" i="1"/>
  <c r="BY105" i="1"/>
  <c r="BY39" i="1"/>
  <c r="BY57" i="1"/>
  <c r="BY84" i="1"/>
  <c r="BY96" i="1"/>
  <c r="BY102" i="1"/>
  <c r="BS133" i="1" l="1"/>
  <c r="BR14" i="1" l="1"/>
  <c r="BW134" i="1" l="1"/>
  <c r="BR134" i="1"/>
</calcChain>
</file>

<file path=xl/sharedStrings.xml><?xml version="1.0" encoding="utf-8"?>
<sst xmlns="http://schemas.openxmlformats.org/spreadsheetml/2006/main" count="718" uniqueCount="247">
  <si>
    <t>Lieux</t>
  </si>
  <si>
    <t>bayeux</t>
  </si>
  <si>
    <t>st-lô</t>
  </si>
  <si>
    <t>listing</t>
  </si>
  <si>
    <t>dernier</t>
  </si>
  <si>
    <t>Dates</t>
  </si>
  <si>
    <t>Compétitions</t>
  </si>
  <si>
    <t>national</t>
  </si>
  <si>
    <t>quilles</t>
  </si>
  <si>
    <t>nbre</t>
  </si>
  <si>
    <t>connu</t>
  </si>
  <si>
    <t>et niveaux</t>
  </si>
  <si>
    <t>excellence</t>
  </si>
  <si>
    <t>lignes</t>
  </si>
  <si>
    <t>tour-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</si>
  <si>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</si>
  <si>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</si>
  <si>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</si>
  <si>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</si>
  <si>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</si>
  <si>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</si>
  <si>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</si>
  <si>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</si>
  <si>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</si>
  <si>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</si>
  <si>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</si>
  <si>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</si>
  <si>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</si>
  <si>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</si>
  <si>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</si>
  <si>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</si>
  <si>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</si>
  <si>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</si>
  <si>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</si>
  <si>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</si>
  <si>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</si>
  <si>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</si>
  <si>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</si>
  <si>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</si>
  <si>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</si>
  <si>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</si>
  <si>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</si>
  <si>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</si>
  <si>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</si>
  <si>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</si>
  <si>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</si>
  <si>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</si>
  <si>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</si>
  <si>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</si>
  <si>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</si>
  <si>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</si>
  <si>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</si>
  <si>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</si>
  <si>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</si>
  <si>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</si>
  <si>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</si>
  <si>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</si>
  <si>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</si>
  <si>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</si>
  <si>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</si>
  <si>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</si>
  <si>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</si>
  <si>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</si>
  <si>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</si>
  <si>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</si>
  <si>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</si>
  <si>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</si>
  <si>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</si>
  <si>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</si>
  <si>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</si>
  <si>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</si>
  <si>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</si>
  <si>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</si>
  <si>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</si>
  <si>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</si>
  <si>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</si>
  <si>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</si>
  <si>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</si>
  <si>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</si>
  <si>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</si>
  <si>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</si>
  <si>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</si>
  <si>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</si>
  <si>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</si>
  <si>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</si>
  <si>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</si>
  <si>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</si>
  <si>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</si>
  <si>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</si>
  <si>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</si>
  <si>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</si>
  <si>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</si>
  <si>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</si>
  <si>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</si>
  <si>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</si>
  <si>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</si>
  <si>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</si>
  <si>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</si>
  <si>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</si>
  <si>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</si>
  <si>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</si>
  <si>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</si>
  <si>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</si>
  <si>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</si>
  <si>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</si>
  <si>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</si>
  <si>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</si>
  <si>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</si>
  <si>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2 hdp</t>
  </si>
  <si>
    <t>vire</t>
  </si>
  <si>
    <t>J 1 comité</t>
  </si>
  <si>
    <t>macao</t>
  </si>
  <si>
    <t>yvetot</t>
  </si>
  <si>
    <t>taden</t>
  </si>
  <si>
    <t>NIOBEY</t>
  </si>
  <si>
    <t>Hubert</t>
  </si>
  <si>
    <t>06.92174</t>
  </si>
  <si>
    <t>4 scr</t>
  </si>
  <si>
    <t>région</t>
  </si>
  <si>
    <t>1 scr</t>
  </si>
  <si>
    <t>indiv</t>
  </si>
  <si>
    <t>honneur</t>
  </si>
  <si>
    <t>élite</t>
  </si>
  <si>
    <t>doub</t>
  </si>
  <si>
    <t>1 hdp</t>
  </si>
  <si>
    <t>METIVIER</t>
  </si>
  <si>
    <t>Virginie</t>
  </si>
  <si>
    <t>10.99378</t>
  </si>
  <si>
    <t>ECARTS</t>
  </si>
  <si>
    <t xml:space="preserve">cumuls </t>
  </si>
  <si>
    <t>J 1</t>
  </si>
  <si>
    <t>chp clubs</t>
  </si>
  <si>
    <t>N 2</t>
  </si>
  <si>
    <t>N 3</t>
  </si>
  <si>
    <t>dames</t>
  </si>
  <si>
    <t>4scr</t>
  </si>
  <si>
    <t>BOCE</t>
  </si>
  <si>
    <t>Valentin</t>
  </si>
  <si>
    <t>22.119275</t>
  </si>
  <si>
    <t>Stéphane</t>
  </si>
  <si>
    <t>10;99681</t>
  </si>
  <si>
    <t>chpt</t>
  </si>
  <si>
    <t xml:space="preserve">clubs </t>
  </si>
  <si>
    <t xml:space="preserve"> R  1</t>
  </si>
  <si>
    <t xml:space="preserve"> R  3</t>
  </si>
  <si>
    <t>5 scr</t>
  </si>
  <si>
    <t>cherbourg</t>
  </si>
  <si>
    <t>seniors</t>
  </si>
  <si>
    <t>J 2</t>
  </si>
  <si>
    <t>scr et hdp</t>
  </si>
  <si>
    <t>finale</t>
  </si>
  <si>
    <t>st valentin</t>
  </si>
  <si>
    <t>challenge</t>
  </si>
  <si>
    <t>fédéral</t>
  </si>
  <si>
    <t>J 5</t>
  </si>
  <si>
    <t>chauray</t>
  </si>
  <si>
    <t>villeneuve</t>
  </si>
  <si>
    <t>angers</t>
  </si>
  <si>
    <t>d'ascq</t>
  </si>
  <si>
    <t>jeunes</t>
  </si>
  <si>
    <t>1 2 4 hdp</t>
  </si>
  <si>
    <t>wittels-</t>
  </si>
  <si>
    <t>st maximin</t>
  </si>
  <si>
    <t>heim</t>
  </si>
  <si>
    <t>France</t>
  </si>
  <si>
    <t>J 3 comité</t>
  </si>
  <si>
    <t>Coupe</t>
  </si>
  <si>
    <t>Normandie</t>
  </si>
  <si>
    <t>SEN B</t>
  </si>
  <si>
    <t>régional</t>
  </si>
  <si>
    <t>Finale</t>
  </si>
  <si>
    <t>2 scr hdp</t>
  </si>
  <si>
    <t>doub hdp</t>
  </si>
  <si>
    <t>LELERRE</t>
  </si>
  <si>
    <t>01 61953</t>
  </si>
  <si>
    <t>Chantal</t>
  </si>
  <si>
    <t>10 99377</t>
  </si>
  <si>
    <t>ind hdp</t>
  </si>
  <si>
    <t>AOUT 22</t>
  </si>
  <si>
    <t>Christel</t>
  </si>
  <si>
    <t>93  71368</t>
  </si>
  <si>
    <t>LEGARSON</t>
  </si>
  <si>
    <t>Victor</t>
  </si>
  <si>
    <t>GENEVIEVE</t>
  </si>
  <si>
    <t>Teddi</t>
  </si>
  <si>
    <t xml:space="preserve">chpt </t>
  </si>
  <si>
    <t>mixte</t>
  </si>
  <si>
    <t>trio</t>
  </si>
  <si>
    <t>viking</t>
  </si>
  <si>
    <t>4 et 2 hdp</t>
  </si>
  <si>
    <t>23;121579</t>
  </si>
  <si>
    <t>NORMAL</t>
  </si>
  <si>
    <t>inconnu</t>
  </si>
  <si>
    <t>ch Fr doub</t>
  </si>
  <si>
    <t>chpt clubs</t>
  </si>
  <si>
    <t>ttmp</t>
  </si>
  <si>
    <t>elites</t>
  </si>
  <si>
    <t>excel</t>
  </si>
  <si>
    <t xml:space="preserve">R 1 </t>
  </si>
  <si>
    <t xml:space="preserve">R 2 </t>
  </si>
  <si>
    <t>region</t>
  </si>
  <si>
    <t>distrit</t>
  </si>
  <si>
    <t>depart</t>
  </si>
  <si>
    <t>Dames</t>
  </si>
  <si>
    <t>Hommes</t>
  </si>
  <si>
    <t>départ</t>
  </si>
  <si>
    <t>3scr</t>
  </si>
  <si>
    <t>23;121578</t>
  </si>
  <si>
    <t>orléans</t>
  </si>
  <si>
    <t>rennes</t>
  </si>
  <si>
    <t xml:space="preserve"> NAT  2</t>
  </si>
  <si>
    <t>NAT 3</t>
  </si>
  <si>
    <t>3 scr</t>
  </si>
  <si>
    <t>1 scr-hdp</t>
  </si>
  <si>
    <t>quadrette</t>
  </si>
  <si>
    <t>doub mixte</t>
  </si>
  <si>
    <t>corpo</t>
  </si>
  <si>
    <t xml:space="preserve">indiv </t>
  </si>
  <si>
    <t>vét B</t>
  </si>
  <si>
    <t>vét C</t>
  </si>
  <si>
    <t>1 hdp/an</t>
  </si>
  <si>
    <t>argentan</t>
  </si>
  <si>
    <t>R 1   J 2</t>
  </si>
  <si>
    <t>R 2   J 2</t>
  </si>
  <si>
    <t>doub ind</t>
  </si>
  <si>
    <t>2 et 1 hdp</t>
  </si>
  <si>
    <t>TeddY</t>
  </si>
  <si>
    <t>coupe</t>
  </si>
  <si>
    <t>ndie</t>
  </si>
  <si>
    <t xml:space="preserve">doub </t>
  </si>
  <si>
    <t>R 2   J 3</t>
  </si>
  <si>
    <t>R 1   J 3</t>
  </si>
  <si>
    <t>Bad   Boys    Saint - Lô     :   résultats  MAI  2022   à  AVRIL 2023   classement par compétition et quilleur  ET comparaison avec listing  MAI  2023</t>
  </si>
  <si>
    <t>reims</t>
  </si>
  <si>
    <t>rambouillet</t>
  </si>
  <si>
    <t>dinan</t>
  </si>
  <si>
    <t>la</t>
  </si>
  <si>
    <t>honfleur</t>
  </si>
  <si>
    <t>tinqueux</t>
  </si>
  <si>
    <t>rochelle</t>
  </si>
  <si>
    <t>N 2   J 3</t>
  </si>
  <si>
    <t>N 3   J 3</t>
  </si>
  <si>
    <t>V 3</t>
  </si>
  <si>
    <t>MAI</t>
  </si>
  <si>
    <t>MAI22-AOUt22</t>
  </si>
  <si>
    <t>MAI22-aout22</t>
  </si>
  <si>
    <t>VIRE 7 MAI 23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</si>
</sst>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FE773"/>
        <bgColor indexed="64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0" fillId="0" borderId="3" xfId="0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2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2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3" borderId="3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2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3" borderId="6" xfId="0" applyFont="1" applyFill="1" applyBorder="1" applyAlignment="1">
      <alignment horizontal="center"/>
    </xf>
    <xf numFmtId="0" fontId="13" fillId="0" borderId="0" xfId="0" applyFont="1"/>
    <xf numFmtId="49" fontId="11" fillId="3" borderId="6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center"/>
    </xf>
    <xf numFmtId="0" fontId="16" fillId="0" borderId="0" xfId="0" applyFont="1"/>
    <xf numFmtId="49" fontId="7" fillId="2" borderId="6" xfId="0" applyNumberFormat="1" applyFont="1" applyFill="1" applyBorder="1" applyAlignment="1">
      <alignment horizontal="center"/>
    </xf>
    <xf numFmtId="0" fontId="9" fillId="0" borderId="0" xfId="0" applyFont="1" applyFill="1" applyBorder="1"/>
    <xf numFmtId="49" fontId="7" fillId="2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6" fillId="5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/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2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49" fontId="23" fillId="2" borderId="8" xfId="0" applyNumberFormat="1" applyFont="1" applyFill="1" applyBorder="1" applyAlignment="1">
      <alignment horizontal="center"/>
    </xf>
    <xf numFmtId="49" fontId="12" fillId="3" borderId="0" xfId="0" applyNumberFormat="1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12" fillId="4" borderId="5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/>
    </xf>
    <xf numFmtId="49" fontId="23" fillId="2" borderId="9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24" fillId="2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6" fillId="0" borderId="0" xfId="0" applyFont="1" applyFill="1"/>
    <xf numFmtId="49" fontId="3" fillId="4" borderId="9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6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6" fillId="0" borderId="9" xfId="0" applyNumberFormat="1" applyFont="1" applyFill="1" applyBorder="1" applyAlignment="1">
      <alignment horizontal="center"/>
    </xf>
    <xf numFmtId="0" fontId="2" fillId="0" borderId="0" xfId="0" applyFont="1" applyFill="1"/>
    <xf numFmtId="0" fontId="10" fillId="0" borderId="0" xfId="0" applyFont="1" applyFill="1" applyBorder="1"/>
    <xf numFmtId="2" fontId="19" fillId="0" borderId="9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25" fillId="6" borderId="9" xfId="0" applyNumberFormat="1" applyFont="1" applyFill="1" applyBorder="1" applyAlignment="1">
      <alignment horizontal="center"/>
    </xf>
    <xf numFmtId="4" fontId="16" fillId="0" borderId="9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17" fontId="0" fillId="0" borderId="9" xfId="0" applyNumberForma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/>
    </xf>
    <xf numFmtId="2" fontId="27" fillId="0" borderId="9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2" fontId="19" fillId="0" borderId="6" xfId="0" applyNumberFormat="1" applyFont="1" applyFill="1" applyBorder="1" applyAlignment="1">
      <alignment horizontal="center"/>
    </xf>
    <xf numFmtId="4" fontId="16" fillId="0" borderId="6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17" fontId="0" fillId="12" borderId="11" xfId="0" applyNumberFormat="1" applyFill="1" applyBorder="1" applyAlignment="1">
      <alignment horizontal="center"/>
    </xf>
    <xf numFmtId="49" fontId="23" fillId="3" borderId="6" xfId="0" applyNumberFormat="1" applyFont="1" applyFill="1" applyBorder="1" applyAlignment="1">
      <alignment horizontal="center"/>
    </xf>
    <xf numFmtId="49" fontId="23" fillId="3" borderId="9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9" xfId="0" applyBorder="1"/>
    <xf numFmtId="3" fontId="2" fillId="9" borderId="6" xfId="0" applyNumberFormat="1" applyFont="1" applyFill="1" applyBorder="1" applyAlignment="1">
      <alignment horizontal="center"/>
    </xf>
    <xf numFmtId="3" fontId="2" fillId="5" borderId="6" xfId="0" applyNumberFormat="1" applyFont="1" applyFill="1" applyBorder="1" applyAlignment="1">
      <alignment horizontal="center"/>
    </xf>
    <xf numFmtId="3" fontId="2" fillId="8" borderId="6" xfId="0" applyNumberFormat="1" applyFon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3" fontId="2" fillId="14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0" fillId="8" borderId="12" xfId="0" applyNumberFormat="1" applyFill="1" applyBorder="1" applyAlignment="1">
      <alignment horizontal="center"/>
    </xf>
    <xf numFmtId="17" fontId="0" fillId="8" borderId="13" xfId="0" applyNumberFormat="1" applyFill="1" applyBorder="1" applyAlignment="1">
      <alignment horizontal="center"/>
    </xf>
    <xf numFmtId="17" fontId="0" fillId="8" borderId="14" xfId="0" applyNumberFormat="1" applyFill="1" applyBorder="1" applyAlignment="1">
      <alignment horizontal="center"/>
    </xf>
    <xf numFmtId="17" fontId="28" fillId="7" borderId="12" xfId="0" applyNumberFormat="1" applyFont="1" applyFill="1" applyBorder="1" applyAlignment="1">
      <alignment horizontal="center"/>
    </xf>
    <xf numFmtId="17" fontId="28" fillId="7" borderId="13" xfId="0" applyNumberFormat="1" applyFont="1" applyFill="1" applyBorder="1" applyAlignment="1">
      <alignment horizontal="center"/>
    </xf>
    <xf numFmtId="17" fontId="28" fillId="7" borderId="14" xfId="0" applyNumberFormat="1" applyFont="1" applyFill="1" applyBorder="1" applyAlignment="1">
      <alignment horizontal="center"/>
    </xf>
    <xf numFmtId="17" fontId="28" fillId="10" borderId="12" xfId="0" applyNumberFormat="1" applyFont="1" applyFill="1" applyBorder="1" applyAlignment="1">
      <alignment horizontal="center"/>
    </xf>
    <xf numFmtId="17" fontId="28" fillId="10" borderId="13" xfId="0" applyNumberFormat="1" applyFont="1" applyFill="1" applyBorder="1" applyAlignment="1">
      <alignment horizontal="center"/>
    </xf>
    <xf numFmtId="17" fontId="28" fillId="10" borderId="14" xfId="0" applyNumberFormat="1" applyFont="1" applyFill="1" applyBorder="1" applyAlignment="1">
      <alignment horizontal="center"/>
    </xf>
    <xf numFmtId="17" fontId="28" fillId="4" borderId="12" xfId="0" applyNumberFormat="1" applyFont="1" applyFill="1" applyBorder="1" applyAlignment="1">
      <alignment horizontal="center"/>
    </xf>
    <xf numFmtId="17" fontId="28" fillId="4" borderId="13" xfId="0" applyNumberFormat="1" applyFont="1" applyFill="1" applyBorder="1" applyAlignment="1">
      <alignment horizontal="center"/>
    </xf>
    <xf numFmtId="17" fontId="28" fillId="4" borderId="14" xfId="0" applyNumberFormat="1" applyFont="1" applyFill="1" applyBorder="1" applyAlignment="1">
      <alignment horizontal="center"/>
    </xf>
    <xf numFmtId="17" fontId="0" fillId="9" borderId="12" xfId="0" applyNumberFormat="1" applyFill="1" applyBorder="1" applyAlignment="1">
      <alignment horizontal="center"/>
    </xf>
    <xf numFmtId="17" fontId="0" fillId="9" borderId="13" xfId="0" applyNumberFormat="1" applyFill="1" applyBorder="1" applyAlignment="1">
      <alignment horizontal="center"/>
    </xf>
    <xf numFmtId="17" fontId="0" fillId="9" borderId="14" xfId="0" applyNumberFormat="1" applyFill="1" applyBorder="1" applyAlignment="1">
      <alignment horizontal="center"/>
    </xf>
    <xf numFmtId="17" fontId="0" fillId="13" borderId="12" xfId="0" applyNumberFormat="1" applyFill="1" applyBorder="1" applyAlignment="1">
      <alignment horizontal="center"/>
    </xf>
    <xf numFmtId="17" fontId="0" fillId="13" borderId="13" xfId="0" applyNumberFormat="1" applyFill="1" applyBorder="1" applyAlignment="1">
      <alignment horizontal="center"/>
    </xf>
    <xf numFmtId="17" fontId="0" fillId="13" borderId="14" xfId="0" applyNumberFormat="1" applyFill="1" applyBorder="1" applyAlignment="1">
      <alignment horizontal="center"/>
    </xf>
    <xf numFmtId="17" fontId="0" fillId="10" borderId="12" xfId="0" applyNumberFormat="1" applyFill="1" applyBorder="1" applyAlignment="1">
      <alignment horizontal="center"/>
    </xf>
    <xf numFmtId="17" fontId="0" fillId="10" borderId="13" xfId="0" applyNumberFormat="1" applyFill="1" applyBorder="1" applyAlignment="1">
      <alignment horizontal="center"/>
    </xf>
    <xf numFmtId="17" fontId="0" fillId="10" borderId="14" xfId="0" applyNumberFormat="1" applyFill="1" applyBorder="1" applyAlignment="1">
      <alignment horizontal="center"/>
    </xf>
    <xf numFmtId="17" fontId="0" fillId="7" borderId="12" xfId="0" applyNumberFormat="1" applyFill="1" applyBorder="1" applyAlignment="1">
      <alignment horizontal="center"/>
    </xf>
    <xf numFmtId="17" fontId="0" fillId="7" borderId="14" xfId="0" applyNumberFormat="1" applyFill="1" applyBorder="1" applyAlignment="1">
      <alignment horizontal="center"/>
    </xf>
    <xf numFmtId="17" fontId="0" fillId="11" borderId="12" xfId="0" applyNumberFormat="1" applyFill="1" applyBorder="1" applyAlignment="1">
      <alignment horizontal="center"/>
    </xf>
    <xf numFmtId="17" fontId="0" fillId="11" borderId="13" xfId="0" applyNumberFormat="1" applyFill="1" applyBorder="1" applyAlignment="1">
      <alignment horizontal="center"/>
    </xf>
    <xf numFmtId="17" fontId="0" fillId="11" borderId="14" xfId="0" applyNumberFormat="1" applyFill="1" applyBorder="1" applyAlignment="1">
      <alignment horizontal="center"/>
    </xf>
    <xf numFmtId="1" fontId="2" fillId="9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4FE773"/>
      <color rgb="FFDAEEF3"/>
      <color rgb="FFFFFF00"/>
      <color rgb="FFFCD5B4"/>
      <color rgb="FF00FF00"/>
      <color rgb="FF66FFFF"/>
      <color rgb="FFD0A3FD"/>
      <color rgb="FF00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38"/>
  <sheetViews>
    <sheetView tabSelected="1" topLeftCell="BC1" workbookViewId="0">
      <selection activeCell="BS118" sqref="BS118"/>
    </sheetView>
  </sheetViews>
  <sheetFormatPr baseColWidth="10" defaultRowHeight="15" x14ac:dyDescent="0.25"/>
  <cols>
    <col min="1" max="1" width="14.42578125" customWidth="1"/>
    <col min="2" max="2" width="3.5703125" customWidth="1"/>
    <col min="3" max="69" width="9.7109375" customWidth="1"/>
    <col min="70" max="70" width="10.7109375" customWidth="1"/>
    <col min="71" max="71" width="8.5703125" customWidth="1"/>
    <col min="72" max="72" width="4.42578125" customWidth="1"/>
    <col min="73" max="73" width="12.42578125" customWidth="1"/>
    <col min="74" max="74" width="2.28515625" customWidth="1"/>
    <col min="75" max="75" width="9.28515625" customWidth="1"/>
    <col min="76" max="76" width="2.42578125" customWidth="1"/>
    <col min="77" max="77" width="9.85546875" customWidth="1"/>
  </cols>
  <sheetData>
    <row r="1" spans="1:78" ht="15.75" x14ac:dyDescent="0.25">
      <c r="A1" s="48" t="s">
        <v>232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</row>
    <row r="2" spans="1:78" ht="15.75" x14ac:dyDescent="0.25">
      <c r="A2" s="48"/>
    </row>
    <row r="3" spans="1:78" x14ac:dyDescent="0.25">
      <c r="C3" s="169">
        <v>44682</v>
      </c>
      <c r="D3" s="170"/>
      <c r="E3" s="170"/>
      <c r="F3" s="170"/>
      <c r="G3" s="171"/>
      <c r="H3" s="174">
        <v>44713</v>
      </c>
      <c r="I3" s="175"/>
      <c r="J3" s="175"/>
      <c r="K3" s="175"/>
      <c r="L3" s="175"/>
      <c r="M3" s="175"/>
      <c r="N3" s="175"/>
      <c r="O3" s="175"/>
      <c r="P3" s="175"/>
      <c r="Q3" s="176"/>
      <c r="R3" s="172">
        <v>44743</v>
      </c>
      <c r="S3" s="173"/>
      <c r="T3" s="127" t="s">
        <v>178</v>
      </c>
      <c r="U3" s="166">
        <v>44805</v>
      </c>
      <c r="V3" s="167"/>
      <c r="W3" s="167"/>
      <c r="X3" s="168"/>
      <c r="Y3" s="163">
        <v>44835</v>
      </c>
      <c r="Z3" s="164"/>
      <c r="AA3" s="164"/>
      <c r="AB3" s="164"/>
      <c r="AC3" s="164"/>
      <c r="AD3" s="164"/>
      <c r="AE3" s="164"/>
      <c r="AF3" s="165"/>
      <c r="AG3" s="151">
        <v>44866</v>
      </c>
      <c r="AH3" s="152"/>
      <c r="AI3" s="152"/>
      <c r="AJ3" s="152"/>
      <c r="AK3" s="152"/>
      <c r="AL3" s="153"/>
      <c r="AM3" s="154">
        <v>44896</v>
      </c>
      <c r="AN3" s="155"/>
      <c r="AO3" s="155"/>
      <c r="AP3" s="155"/>
      <c r="AQ3" s="156"/>
      <c r="AR3" s="157">
        <v>44927</v>
      </c>
      <c r="AS3" s="158"/>
      <c r="AT3" s="158"/>
      <c r="AU3" s="158"/>
      <c r="AV3" s="159"/>
      <c r="AW3" s="160">
        <v>44958</v>
      </c>
      <c r="AX3" s="161"/>
      <c r="AY3" s="161"/>
      <c r="AZ3" s="161"/>
      <c r="BA3" s="162"/>
      <c r="BB3" s="154">
        <v>44986</v>
      </c>
      <c r="BC3" s="155"/>
      <c r="BD3" s="155"/>
      <c r="BE3" s="155"/>
      <c r="BF3" s="155"/>
      <c r="BG3" s="156"/>
      <c r="BH3" s="157">
        <v>45017</v>
      </c>
      <c r="BI3" s="158"/>
      <c r="BJ3" s="158"/>
      <c r="BK3" s="158"/>
      <c r="BL3" s="158"/>
      <c r="BM3" s="158"/>
      <c r="BN3" s="158"/>
      <c r="BO3" s="158"/>
      <c r="BP3" s="158"/>
      <c r="BQ3" s="159"/>
    </row>
    <row r="5" spans="1:78" x14ac:dyDescent="0.25">
      <c r="A5" s="87" t="s">
        <v>0</v>
      </c>
      <c r="B5" s="1"/>
      <c r="C5" s="98" t="s">
        <v>155</v>
      </c>
      <c r="D5" s="51" t="s">
        <v>1</v>
      </c>
      <c r="E5" s="98" t="s">
        <v>112</v>
      </c>
      <c r="F5" s="98" t="s">
        <v>156</v>
      </c>
      <c r="G5" s="98" t="s">
        <v>157</v>
      </c>
      <c r="H5" s="98" t="s">
        <v>161</v>
      </c>
      <c r="I5" s="98" t="s">
        <v>146</v>
      </c>
      <c r="J5" s="51" t="s">
        <v>1</v>
      </c>
      <c r="K5" s="51" t="s">
        <v>1</v>
      </c>
      <c r="L5" s="98" t="s">
        <v>162</v>
      </c>
      <c r="M5" s="98" t="s">
        <v>112</v>
      </c>
      <c r="N5" s="98" t="s">
        <v>109</v>
      </c>
      <c r="O5" s="98" t="s">
        <v>111</v>
      </c>
      <c r="P5" s="98" t="s">
        <v>112</v>
      </c>
      <c r="Q5" s="51" t="s">
        <v>1</v>
      </c>
      <c r="R5" s="51" t="s">
        <v>1</v>
      </c>
      <c r="S5" s="98" t="s">
        <v>113</v>
      </c>
      <c r="T5" s="98" t="s">
        <v>113</v>
      </c>
      <c r="U5" s="51" t="s">
        <v>2</v>
      </c>
      <c r="V5" s="51" t="s">
        <v>155</v>
      </c>
      <c r="W5" s="98" t="s">
        <v>1</v>
      </c>
      <c r="X5" s="98" t="s">
        <v>109</v>
      </c>
      <c r="Y5" s="98" t="s">
        <v>1</v>
      </c>
      <c r="Z5" s="98" t="s">
        <v>109</v>
      </c>
      <c r="AA5" s="98" t="s">
        <v>1</v>
      </c>
      <c r="AB5" s="51" t="s">
        <v>2</v>
      </c>
      <c r="AC5" s="98" t="s">
        <v>109</v>
      </c>
      <c r="AD5" s="98" t="s">
        <v>1</v>
      </c>
      <c r="AE5" s="51" t="s">
        <v>2</v>
      </c>
      <c r="AF5" s="51" t="s">
        <v>2</v>
      </c>
      <c r="AG5" s="98" t="s">
        <v>109</v>
      </c>
      <c r="AH5" s="98" t="s">
        <v>1</v>
      </c>
      <c r="AI5" s="98" t="s">
        <v>208</v>
      </c>
      <c r="AJ5" s="98" t="s">
        <v>112</v>
      </c>
      <c r="AK5" s="98" t="s">
        <v>209</v>
      </c>
      <c r="AL5" s="98" t="s">
        <v>1</v>
      </c>
      <c r="AM5" s="98" t="s">
        <v>146</v>
      </c>
      <c r="AN5" s="51" t="s">
        <v>2</v>
      </c>
      <c r="AO5" s="98" t="s">
        <v>1</v>
      </c>
      <c r="AP5" s="98" t="s">
        <v>1</v>
      </c>
      <c r="AQ5" s="98" t="s">
        <v>1</v>
      </c>
      <c r="AR5" s="98" t="s">
        <v>156</v>
      </c>
      <c r="AS5" s="98" t="s">
        <v>209</v>
      </c>
      <c r="AT5" s="98" t="s">
        <v>1</v>
      </c>
      <c r="AU5" s="98" t="s">
        <v>109</v>
      </c>
      <c r="AV5" s="98" t="s">
        <v>1</v>
      </c>
      <c r="AW5" s="98" t="s">
        <v>1</v>
      </c>
      <c r="AX5" s="98" t="s">
        <v>109</v>
      </c>
      <c r="AY5" s="98" t="s">
        <v>221</v>
      </c>
      <c r="AZ5" s="98" t="s">
        <v>109</v>
      </c>
      <c r="BA5" s="98" t="s">
        <v>1</v>
      </c>
      <c r="BB5" s="98" t="s">
        <v>1</v>
      </c>
      <c r="BC5" s="98" t="s">
        <v>1</v>
      </c>
      <c r="BD5" s="98" t="s">
        <v>109</v>
      </c>
      <c r="BE5" s="51" t="s">
        <v>2</v>
      </c>
      <c r="BF5" s="98" t="s">
        <v>1</v>
      </c>
      <c r="BG5" s="98" t="s">
        <v>112</v>
      </c>
      <c r="BH5" s="98" t="s">
        <v>233</v>
      </c>
      <c r="BI5" s="98" t="s">
        <v>234</v>
      </c>
      <c r="BJ5" s="98" t="s">
        <v>235</v>
      </c>
      <c r="BK5" s="98" t="s">
        <v>236</v>
      </c>
      <c r="BL5" s="98" t="s">
        <v>1</v>
      </c>
      <c r="BM5" s="98" t="s">
        <v>1</v>
      </c>
      <c r="BN5" s="51" t="s">
        <v>2</v>
      </c>
      <c r="BO5" s="51" t="s">
        <v>2</v>
      </c>
      <c r="BP5" s="98" t="s">
        <v>1</v>
      </c>
      <c r="BQ5" s="98" t="s">
        <v>237</v>
      </c>
      <c r="BR5" s="61"/>
      <c r="BS5" s="62"/>
      <c r="BU5" s="2"/>
      <c r="BW5" s="3"/>
      <c r="BY5" s="56"/>
    </row>
    <row r="6" spans="1:78" x14ac:dyDescent="0.25">
      <c r="A6" s="82"/>
      <c r="B6" s="4"/>
      <c r="C6" s="63"/>
      <c r="D6" s="63"/>
      <c r="E6" s="63"/>
      <c r="F6" s="63" t="s">
        <v>158</v>
      </c>
      <c r="G6" s="63"/>
      <c r="H6" s="63" t="s">
        <v>163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 t="s">
        <v>111</v>
      </c>
      <c r="V6" s="52"/>
      <c r="W6" s="63"/>
      <c r="X6" s="63"/>
      <c r="Y6" s="63"/>
      <c r="Z6" s="63"/>
      <c r="AA6" s="63"/>
      <c r="AB6" s="63" t="s">
        <v>111</v>
      </c>
      <c r="AC6" s="63"/>
      <c r="AD6" s="63"/>
      <c r="AE6" s="63" t="s">
        <v>111</v>
      </c>
      <c r="AF6" s="63" t="s">
        <v>111</v>
      </c>
      <c r="AG6" s="63"/>
      <c r="AH6" s="63"/>
      <c r="AI6" s="63"/>
      <c r="AJ6" s="63"/>
      <c r="AK6" s="63"/>
      <c r="AL6" s="63"/>
      <c r="AM6" s="63"/>
      <c r="AN6" s="63" t="s">
        <v>111</v>
      </c>
      <c r="AO6" s="63"/>
      <c r="AP6" s="63"/>
      <c r="AQ6" s="63"/>
      <c r="AR6" s="63" t="s">
        <v>158</v>
      </c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 t="s">
        <v>111</v>
      </c>
      <c r="BF6" s="63"/>
      <c r="BG6" s="63"/>
      <c r="BH6" s="63" t="s">
        <v>238</v>
      </c>
      <c r="BI6" s="63"/>
      <c r="BJ6" s="63" t="s">
        <v>113</v>
      </c>
      <c r="BK6" s="63" t="s">
        <v>239</v>
      </c>
      <c r="BL6" s="63"/>
      <c r="BM6" s="63"/>
      <c r="BN6" s="63" t="s">
        <v>111</v>
      </c>
      <c r="BO6" s="63" t="s">
        <v>111</v>
      </c>
      <c r="BP6" s="63"/>
      <c r="BQ6" s="63"/>
      <c r="BR6" s="149" t="s">
        <v>129</v>
      </c>
      <c r="BS6" s="150"/>
      <c r="BU6" s="5"/>
      <c r="BW6" s="6" t="s">
        <v>4</v>
      </c>
      <c r="BY6" s="57"/>
    </row>
    <row r="7" spans="1:78" x14ac:dyDescent="0.25">
      <c r="A7" s="88" t="s">
        <v>5</v>
      </c>
      <c r="B7" s="4"/>
      <c r="C7" s="53">
        <v>44689</v>
      </c>
      <c r="D7" s="53">
        <v>44689</v>
      </c>
      <c r="E7" s="53">
        <v>44696</v>
      </c>
      <c r="F7" s="53">
        <v>44703</v>
      </c>
      <c r="G7" s="53">
        <v>44703</v>
      </c>
      <c r="H7" s="53">
        <v>44717</v>
      </c>
      <c r="I7" s="53">
        <v>44724</v>
      </c>
      <c r="J7" s="53">
        <v>44724</v>
      </c>
      <c r="K7" s="53">
        <v>44730</v>
      </c>
      <c r="L7" s="53">
        <v>44731</v>
      </c>
      <c r="M7" s="53">
        <v>44731</v>
      </c>
      <c r="N7" s="53">
        <v>44731</v>
      </c>
      <c r="O7" s="53">
        <v>44731</v>
      </c>
      <c r="P7" s="53">
        <v>44737</v>
      </c>
      <c r="Q7" s="53">
        <v>44738</v>
      </c>
      <c r="R7" s="53">
        <v>44745</v>
      </c>
      <c r="S7" s="53">
        <v>44745</v>
      </c>
      <c r="T7" s="53">
        <v>44801</v>
      </c>
      <c r="U7" s="53">
        <v>44815</v>
      </c>
      <c r="V7" s="53">
        <v>44822</v>
      </c>
      <c r="W7" s="53">
        <v>44822</v>
      </c>
      <c r="X7" s="53">
        <v>44829</v>
      </c>
      <c r="Y7" s="103">
        <v>44836</v>
      </c>
      <c r="Z7" s="103">
        <v>44843</v>
      </c>
      <c r="AA7" s="103">
        <v>44843</v>
      </c>
      <c r="AB7" s="103">
        <v>44843</v>
      </c>
      <c r="AC7" s="103">
        <v>44850</v>
      </c>
      <c r="AD7" s="103">
        <v>44850</v>
      </c>
      <c r="AE7" s="103">
        <v>44850</v>
      </c>
      <c r="AF7" s="103">
        <v>44857</v>
      </c>
      <c r="AG7" s="103">
        <v>44871</v>
      </c>
      <c r="AH7" s="103">
        <v>44878</v>
      </c>
      <c r="AI7" s="103">
        <v>44885</v>
      </c>
      <c r="AJ7" s="103">
        <v>44885</v>
      </c>
      <c r="AK7" s="103">
        <v>44885</v>
      </c>
      <c r="AL7" s="103">
        <v>44892</v>
      </c>
      <c r="AM7" s="103">
        <v>44898</v>
      </c>
      <c r="AN7" s="103">
        <v>44899</v>
      </c>
      <c r="AO7" s="103">
        <v>44905</v>
      </c>
      <c r="AP7" s="103">
        <v>44906</v>
      </c>
      <c r="AQ7" s="103">
        <v>44906</v>
      </c>
      <c r="AR7" s="103">
        <v>44948</v>
      </c>
      <c r="AS7" s="103">
        <v>44948</v>
      </c>
      <c r="AT7" s="103">
        <v>44948</v>
      </c>
      <c r="AU7" s="103">
        <v>44955</v>
      </c>
      <c r="AV7" s="103">
        <v>44955</v>
      </c>
      <c r="AW7" s="103">
        <v>44962</v>
      </c>
      <c r="AX7" s="103">
        <v>44962</v>
      </c>
      <c r="AY7" s="103">
        <v>44962</v>
      </c>
      <c r="AZ7" s="103">
        <v>44976</v>
      </c>
      <c r="BA7" s="103">
        <v>44983</v>
      </c>
      <c r="BB7" s="103">
        <v>44990</v>
      </c>
      <c r="BC7" s="103">
        <v>44997</v>
      </c>
      <c r="BD7" s="103">
        <v>45004</v>
      </c>
      <c r="BE7" s="103">
        <v>45004</v>
      </c>
      <c r="BF7" s="103">
        <v>45004</v>
      </c>
      <c r="BG7" s="103">
        <v>45011</v>
      </c>
      <c r="BH7" s="103">
        <v>45018</v>
      </c>
      <c r="BI7" s="103">
        <v>45018</v>
      </c>
      <c r="BJ7" s="103">
        <v>45018</v>
      </c>
      <c r="BK7" s="103">
        <v>45025</v>
      </c>
      <c r="BL7" s="103">
        <v>45031</v>
      </c>
      <c r="BM7" s="103">
        <v>45032</v>
      </c>
      <c r="BN7" s="103">
        <v>45032</v>
      </c>
      <c r="BO7" s="103">
        <v>45046</v>
      </c>
      <c r="BP7" s="103">
        <v>45046</v>
      </c>
      <c r="BQ7" s="103">
        <v>45046</v>
      </c>
      <c r="BR7" s="64"/>
      <c r="BS7" s="65"/>
      <c r="BU7" s="2"/>
      <c r="BW7" s="6" t="s">
        <v>3</v>
      </c>
      <c r="BY7" s="57" t="s">
        <v>128</v>
      </c>
    </row>
    <row r="8" spans="1:78" x14ac:dyDescent="0.25">
      <c r="A8" s="88" t="s">
        <v>6</v>
      </c>
      <c r="B8" s="4"/>
      <c r="C8" s="66" t="s">
        <v>7</v>
      </c>
      <c r="D8" s="66" t="s">
        <v>152</v>
      </c>
      <c r="E8" s="66" t="s">
        <v>150</v>
      </c>
      <c r="F8" s="66" t="s">
        <v>7</v>
      </c>
      <c r="G8" s="66" t="s">
        <v>7</v>
      </c>
      <c r="H8" s="66" t="s">
        <v>164</v>
      </c>
      <c r="I8" s="54" t="s">
        <v>141</v>
      </c>
      <c r="J8" s="54" t="s">
        <v>141</v>
      </c>
      <c r="K8" s="66" t="s">
        <v>165</v>
      </c>
      <c r="L8" s="66" t="s">
        <v>120</v>
      </c>
      <c r="M8" s="66"/>
      <c r="N8" s="66"/>
      <c r="O8" s="66"/>
      <c r="P8" s="66" t="s">
        <v>166</v>
      </c>
      <c r="Q8" s="66" t="s">
        <v>152</v>
      </c>
      <c r="R8" s="66" t="s">
        <v>7</v>
      </c>
      <c r="S8" s="66" t="s">
        <v>7</v>
      </c>
      <c r="T8" s="66" t="s">
        <v>7</v>
      </c>
      <c r="U8" s="66" t="s">
        <v>110</v>
      </c>
      <c r="V8" s="66" t="s">
        <v>7</v>
      </c>
      <c r="W8" s="66" t="s">
        <v>7</v>
      </c>
      <c r="X8" s="66" t="s">
        <v>185</v>
      </c>
      <c r="Y8" s="66" t="s">
        <v>7</v>
      </c>
      <c r="Z8" s="66" t="s">
        <v>193</v>
      </c>
      <c r="AA8" s="66" t="s">
        <v>193</v>
      </c>
      <c r="AB8" s="66" t="s">
        <v>193</v>
      </c>
      <c r="AC8" s="66" t="s">
        <v>194</v>
      </c>
      <c r="AD8" s="66" t="s">
        <v>194</v>
      </c>
      <c r="AE8" s="66" t="s">
        <v>194</v>
      </c>
      <c r="AF8" s="66" t="s">
        <v>120</v>
      </c>
      <c r="AG8" s="66" t="s">
        <v>7</v>
      </c>
      <c r="AH8" s="66" t="s">
        <v>7</v>
      </c>
      <c r="AI8" s="66" t="s">
        <v>194</v>
      </c>
      <c r="AJ8" s="66" t="s">
        <v>194</v>
      </c>
      <c r="AK8" s="66" t="s">
        <v>194</v>
      </c>
      <c r="AL8" s="66" t="s">
        <v>7</v>
      </c>
      <c r="AM8" s="66" t="s">
        <v>123</v>
      </c>
      <c r="AN8" s="66" t="s">
        <v>214</v>
      </c>
      <c r="AO8" s="66" t="s">
        <v>185</v>
      </c>
      <c r="AP8" s="66" t="s">
        <v>215</v>
      </c>
      <c r="AQ8" s="66" t="s">
        <v>215</v>
      </c>
      <c r="AR8" s="66" t="s">
        <v>194</v>
      </c>
      <c r="AS8" s="66" t="s">
        <v>194</v>
      </c>
      <c r="AT8" s="66" t="s">
        <v>194</v>
      </c>
      <c r="AU8" s="66" t="s">
        <v>217</v>
      </c>
      <c r="AV8" s="66" t="s">
        <v>217</v>
      </c>
      <c r="AW8" s="66" t="s">
        <v>194</v>
      </c>
      <c r="AX8" s="66" t="s">
        <v>194</v>
      </c>
      <c r="AY8" s="66" t="s">
        <v>194</v>
      </c>
      <c r="AZ8" s="66" t="s">
        <v>7</v>
      </c>
      <c r="BA8" s="66" t="s">
        <v>7</v>
      </c>
      <c r="BB8" s="66" t="s">
        <v>227</v>
      </c>
      <c r="BC8" s="66" t="s">
        <v>7</v>
      </c>
      <c r="BD8" s="66" t="s">
        <v>194</v>
      </c>
      <c r="BE8" s="66" t="s">
        <v>194</v>
      </c>
      <c r="BF8" s="66" t="s">
        <v>194</v>
      </c>
      <c r="BG8" s="66" t="s">
        <v>215</v>
      </c>
      <c r="BH8" s="66" t="s">
        <v>194</v>
      </c>
      <c r="BI8" s="66" t="s">
        <v>194</v>
      </c>
      <c r="BJ8" s="66"/>
      <c r="BK8" s="66" t="s">
        <v>216</v>
      </c>
      <c r="BL8" s="66" t="s">
        <v>185</v>
      </c>
      <c r="BM8" s="66" t="s">
        <v>123</v>
      </c>
      <c r="BN8" s="66" t="s">
        <v>123</v>
      </c>
      <c r="BO8" s="66" t="s">
        <v>120</v>
      </c>
      <c r="BP8" s="66" t="s">
        <v>120</v>
      </c>
      <c r="BQ8" s="66" t="s">
        <v>120</v>
      </c>
      <c r="BR8" s="58" t="s">
        <v>8</v>
      </c>
      <c r="BS8" s="58" t="s">
        <v>9</v>
      </c>
      <c r="BU8" s="2"/>
      <c r="BW8" s="6" t="s">
        <v>10</v>
      </c>
      <c r="BY8" s="57"/>
    </row>
    <row r="9" spans="1:78" x14ac:dyDescent="0.25">
      <c r="A9" s="88" t="s">
        <v>11</v>
      </c>
      <c r="B9" s="4"/>
      <c r="C9" s="66"/>
      <c r="D9" s="66" t="s">
        <v>153</v>
      </c>
      <c r="E9" s="66" t="s">
        <v>118</v>
      </c>
      <c r="F9" s="66" t="s">
        <v>131</v>
      </c>
      <c r="G9" s="66" t="s">
        <v>131</v>
      </c>
      <c r="H9" s="66" t="s">
        <v>120</v>
      </c>
      <c r="I9" s="66" t="s">
        <v>142</v>
      </c>
      <c r="J9" s="66" t="s">
        <v>142</v>
      </c>
      <c r="K9" s="66"/>
      <c r="L9" s="66" t="s">
        <v>122</v>
      </c>
      <c r="M9" s="66" t="s">
        <v>12</v>
      </c>
      <c r="N9" s="66" t="s">
        <v>12</v>
      </c>
      <c r="O9" s="66" t="s">
        <v>121</v>
      </c>
      <c r="P9" s="66" t="s">
        <v>167</v>
      </c>
      <c r="Q9" s="66" t="s">
        <v>153</v>
      </c>
      <c r="R9" s="66" t="s">
        <v>172</v>
      </c>
      <c r="S9" s="66" t="s">
        <v>172</v>
      </c>
      <c r="T9" s="66" t="s">
        <v>177</v>
      </c>
      <c r="U9" s="54" t="s">
        <v>186</v>
      </c>
      <c r="V9" s="131"/>
      <c r="W9" s="54" t="s">
        <v>187</v>
      </c>
      <c r="X9" s="54" t="s">
        <v>159</v>
      </c>
      <c r="Y9" s="54" t="s">
        <v>195</v>
      </c>
      <c r="Z9" s="54" t="s">
        <v>196</v>
      </c>
      <c r="AA9" s="54" t="s">
        <v>197</v>
      </c>
      <c r="AB9" s="54" t="s">
        <v>121</v>
      </c>
      <c r="AC9" s="54" t="s">
        <v>198</v>
      </c>
      <c r="AD9" s="54" t="s">
        <v>198</v>
      </c>
      <c r="AE9" s="54" t="s">
        <v>199</v>
      </c>
      <c r="AF9" s="54" t="s">
        <v>147</v>
      </c>
      <c r="AG9" s="54" t="s">
        <v>123</v>
      </c>
      <c r="AH9" s="54" t="s">
        <v>123</v>
      </c>
      <c r="AI9" s="54" t="s">
        <v>210</v>
      </c>
      <c r="AJ9" s="54" t="s">
        <v>211</v>
      </c>
      <c r="AK9" s="54" t="s">
        <v>211</v>
      </c>
      <c r="AL9" s="54" t="s">
        <v>120</v>
      </c>
      <c r="AM9" s="54" t="s">
        <v>200</v>
      </c>
      <c r="AN9" s="54" t="s">
        <v>200</v>
      </c>
      <c r="AO9" s="54" t="s">
        <v>159</v>
      </c>
      <c r="AP9" s="54" t="s">
        <v>12</v>
      </c>
      <c r="AQ9" s="54" t="s">
        <v>121</v>
      </c>
      <c r="AR9" s="54" t="s">
        <v>210</v>
      </c>
      <c r="AS9" s="54" t="s">
        <v>211</v>
      </c>
      <c r="AT9" s="54" t="s">
        <v>211</v>
      </c>
      <c r="AU9" s="54" t="s">
        <v>218</v>
      </c>
      <c r="AV9" s="54" t="s">
        <v>219</v>
      </c>
      <c r="AW9" s="54" t="s">
        <v>222</v>
      </c>
      <c r="AX9" s="54" t="s">
        <v>222</v>
      </c>
      <c r="AY9" s="54" t="s">
        <v>223</v>
      </c>
      <c r="AZ9" s="66" t="s">
        <v>123</v>
      </c>
      <c r="BA9" s="66" t="s">
        <v>224</v>
      </c>
      <c r="BB9" s="66" t="s">
        <v>228</v>
      </c>
      <c r="BC9" s="66" t="s">
        <v>229</v>
      </c>
      <c r="BD9" s="54" t="s">
        <v>198</v>
      </c>
      <c r="BE9" s="54" t="s">
        <v>230</v>
      </c>
      <c r="BF9" s="54" t="s">
        <v>231</v>
      </c>
      <c r="BG9" s="54" t="s">
        <v>12</v>
      </c>
      <c r="BH9" s="54" t="s">
        <v>240</v>
      </c>
      <c r="BI9" s="54" t="s">
        <v>241</v>
      </c>
      <c r="BJ9" s="54" t="s">
        <v>241</v>
      </c>
      <c r="BK9" s="54"/>
      <c r="BL9" s="54" t="s">
        <v>159</v>
      </c>
      <c r="BM9" s="54" t="s">
        <v>147</v>
      </c>
      <c r="BN9" s="54" t="s">
        <v>147</v>
      </c>
      <c r="BO9" s="54" t="s">
        <v>121</v>
      </c>
      <c r="BP9" s="54" t="s">
        <v>12</v>
      </c>
      <c r="BQ9" s="54" t="s">
        <v>122</v>
      </c>
      <c r="BR9" s="58" t="s">
        <v>13</v>
      </c>
      <c r="BS9" s="58" t="s">
        <v>14</v>
      </c>
      <c r="BU9" s="2"/>
      <c r="BW9" s="6"/>
      <c r="BY9" s="57"/>
    </row>
    <row r="10" spans="1:78" x14ac:dyDescent="0.25">
      <c r="A10" s="82"/>
      <c r="B10" s="4"/>
      <c r="C10" s="66"/>
      <c r="D10" s="66" t="s">
        <v>15</v>
      </c>
      <c r="E10" s="66" t="s">
        <v>159</v>
      </c>
      <c r="F10" s="66" t="s">
        <v>132</v>
      </c>
      <c r="G10" s="66" t="s">
        <v>133</v>
      </c>
      <c r="H10" s="66" t="s">
        <v>168</v>
      </c>
      <c r="I10" s="66" t="s">
        <v>143</v>
      </c>
      <c r="J10" s="66" t="s">
        <v>144</v>
      </c>
      <c r="K10" s="66"/>
      <c r="L10" s="66" t="s">
        <v>7</v>
      </c>
      <c r="M10" s="66" t="s">
        <v>169</v>
      </c>
      <c r="N10" s="66" t="s">
        <v>15</v>
      </c>
      <c r="O10" s="66" t="s">
        <v>15</v>
      </c>
      <c r="P10" s="66" t="s">
        <v>170</v>
      </c>
      <c r="Q10" s="66" t="s">
        <v>118</v>
      </c>
      <c r="R10" s="66"/>
      <c r="S10" s="66"/>
      <c r="T10" s="66"/>
      <c r="U10" s="54"/>
      <c r="V10" s="54"/>
      <c r="W10" s="54" t="s">
        <v>188</v>
      </c>
      <c r="X10" s="54" t="s">
        <v>130</v>
      </c>
      <c r="Y10" s="54"/>
      <c r="Z10" s="54" t="s">
        <v>200</v>
      </c>
      <c r="AA10" s="54" t="s">
        <v>201</v>
      </c>
      <c r="AB10" s="54" t="s">
        <v>202</v>
      </c>
      <c r="AC10" s="54" t="s">
        <v>203</v>
      </c>
      <c r="AD10" s="54" t="s">
        <v>204</v>
      </c>
      <c r="AE10" s="54" t="s">
        <v>204</v>
      </c>
      <c r="AF10" s="54" t="s">
        <v>205</v>
      </c>
      <c r="AG10" s="54" t="s">
        <v>134</v>
      </c>
      <c r="AH10" s="54"/>
      <c r="AI10" s="54" t="s">
        <v>134</v>
      </c>
      <c r="AJ10" s="54" t="s">
        <v>134</v>
      </c>
      <c r="AK10" s="54" t="s">
        <v>204</v>
      </c>
      <c r="AL10" s="54" t="s">
        <v>149</v>
      </c>
      <c r="AM10" s="54" t="s">
        <v>216</v>
      </c>
      <c r="AN10" s="54" t="s">
        <v>216</v>
      </c>
      <c r="AO10" s="54" t="s">
        <v>148</v>
      </c>
      <c r="AP10" s="54" t="s">
        <v>15</v>
      </c>
      <c r="AQ10" s="54" t="s">
        <v>15</v>
      </c>
      <c r="AR10" s="54" t="s">
        <v>134</v>
      </c>
      <c r="AS10" s="54" t="s">
        <v>134</v>
      </c>
      <c r="AT10" s="54" t="s">
        <v>204</v>
      </c>
      <c r="AU10" s="54"/>
      <c r="AV10" s="54"/>
      <c r="AW10" s="54" t="s">
        <v>203</v>
      </c>
      <c r="AX10" s="54" t="s">
        <v>204</v>
      </c>
      <c r="AY10" s="54" t="s">
        <v>204</v>
      </c>
      <c r="AZ10" s="54" t="s">
        <v>151</v>
      </c>
      <c r="BA10" s="54"/>
      <c r="BB10" s="54" t="s">
        <v>15</v>
      </c>
      <c r="BC10" s="54"/>
      <c r="BD10" s="54" t="s">
        <v>203</v>
      </c>
      <c r="BE10" s="54" t="s">
        <v>204</v>
      </c>
      <c r="BF10" s="54" t="s">
        <v>204</v>
      </c>
      <c r="BG10" s="54" t="s">
        <v>118</v>
      </c>
      <c r="BH10" s="54"/>
      <c r="BI10" s="54"/>
      <c r="BJ10" s="54"/>
      <c r="BK10" s="54"/>
      <c r="BL10" s="54" t="s">
        <v>154</v>
      </c>
      <c r="BM10" s="54"/>
      <c r="BN10" s="54" t="s">
        <v>242</v>
      </c>
      <c r="BO10" s="54" t="s">
        <v>202</v>
      </c>
      <c r="BP10" s="54" t="s">
        <v>15</v>
      </c>
      <c r="BQ10" s="54" t="s">
        <v>118</v>
      </c>
      <c r="BR10" s="58" t="s">
        <v>16</v>
      </c>
      <c r="BS10" s="58" t="s">
        <v>17</v>
      </c>
      <c r="BT10" s="108"/>
      <c r="BU10" s="5"/>
      <c r="BW10" s="117" t="s">
        <v>243</v>
      </c>
      <c r="BY10" s="57"/>
    </row>
    <row r="11" spans="1:78" x14ac:dyDescent="0.25">
      <c r="A11" s="89" t="s">
        <v>18</v>
      </c>
      <c r="B11" s="7"/>
      <c r="C11" s="67" t="s">
        <v>160</v>
      </c>
      <c r="D11" s="67"/>
      <c r="E11" s="67" t="s">
        <v>119</v>
      </c>
      <c r="F11" s="67" t="s">
        <v>117</v>
      </c>
      <c r="G11" s="67" t="s">
        <v>135</v>
      </c>
      <c r="H11" s="67" t="s">
        <v>119</v>
      </c>
      <c r="I11" s="67" t="s">
        <v>145</v>
      </c>
      <c r="J11" s="67" t="s">
        <v>117</v>
      </c>
      <c r="K11" s="67" t="s">
        <v>171</v>
      </c>
      <c r="L11" s="67" t="s">
        <v>119</v>
      </c>
      <c r="M11" s="67" t="s">
        <v>119</v>
      </c>
      <c r="N11" s="67" t="s">
        <v>119</v>
      </c>
      <c r="O11" s="67" t="s">
        <v>119</v>
      </c>
      <c r="P11" s="67" t="s">
        <v>19</v>
      </c>
      <c r="Q11" s="67" t="s">
        <v>19</v>
      </c>
      <c r="R11" s="67" t="s">
        <v>108</v>
      </c>
      <c r="S11" s="67" t="s">
        <v>108</v>
      </c>
      <c r="T11" s="67" t="s">
        <v>124</v>
      </c>
      <c r="U11" s="55" t="s">
        <v>19</v>
      </c>
      <c r="V11" s="55" t="s">
        <v>189</v>
      </c>
      <c r="W11" s="55" t="s">
        <v>19</v>
      </c>
      <c r="X11" s="55" t="s">
        <v>119</v>
      </c>
      <c r="Y11" s="55" t="s">
        <v>108</v>
      </c>
      <c r="Z11" s="55" t="s">
        <v>20</v>
      </c>
      <c r="AA11" s="55" t="s">
        <v>20</v>
      </c>
      <c r="AB11" s="55" t="s">
        <v>20</v>
      </c>
      <c r="AC11" s="55" t="s">
        <v>206</v>
      </c>
      <c r="AD11" s="55" t="s">
        <v>145</v>
      </c>
      <c r="AE11" s="55" t="s">
        <v>117</v>
      </c>
      <c r="AF11" s="55" t="s">
        <v>124</v>
      </c>
      <c r="AG11" s="55" t="s">
        <v>108</v>
      </c>
      <c r="AH11" s="55" t="s">
        <v>108</v>
      </c>
      <c r="AI11" s="55" t="s">
        <v>117</v>
      </c>
      <c r="AJ11" s="55" t="s">
        <v>212</v>
      </c>
      <c r="AK11" s="55" t="s">
        <v>145</v>
      </c>
      <c r="AL11" s="55" t="s">
        <v>213</v>
      </c>
      <c r="AM11" s="55" t="s">
        <v>20</v>
      </c>
      <c r="AN11" s="55" t="s">
        <v>117</v>
      </c>
      <c r="AO11" s="55" t="s">
        <v>119</v>
      </c>
      <c r="AP11" s="55" t="s">
        <v>20</v>
      </c>
      <c r="AQ11" s="55" t="s">
        <v>20</v>
      </c>
      <c r="AR11" s="55" t="s">
        <v>117</v>
      </c>
      <c r="AS11" s="55" t="s">
        <v>212</v>
      </c>
      <c r="AT11" s="55" t="s">
        <v>145</v>
      </c>
      <c r="AU11" s="55" t="s">
        <v>119</v>
      </c>
      <c r="AV11" s="55" t="s">
        <v>220</v>
      </c>
      <c r="AW11" s="55" t="s">
        <v>212</v>
      </c>
      <c r="AX11" s="55" t="s">
        <v>145</v>
      </c>
      <c r="AY11" s="55" t="s">
        <v>117</v>
      </c>
      <c r="AZ11" s="55" t="s">
        <v>108</v>
      </c>
      <c r="BA11" s="55" t="s">
        <v>225</v>
      </c>
      <c r="BB11" s="55" t="s">
        <v>19</v>
      </c>
      <c r="BC11" s="55" t="s">
        <v>108</v>
      </c>
      <c r="BD11" s="55" t="s">
        <v>212</v>
      </c>
      <c r="BE11" s="55" t="s">
        <v>117</v>
      </c>
      <c r="BF11" s="55" t="s">
        <v>145</v>
      </c>
      <c r="BG11" s="55" t="s">
        <v>20</v>
      </c>
      <c r="BH11" s="55" t="s">
        <v>117</v>
      </c>
      <c r="BI11" s="55" t="s">
        <v>117</v>
      </c>
      <c r="BJ11" s="55" t="s">
        <v>145</v>
      </c>
      <c r="BK11" s="55" t="s">
        <v>19</v>
      </c>
      <c r="BL11" s="55" t="s">
        <v>119</v>
      </c>
      <c r="BM11" s="55" t="s">
        <v>108</v>
      </c>
      <c r="BN11" s="55" t="s">
        <v>108</v>
      </c>
      <c r="BO11" s="55" t="s">
        <v>119</v>
      </c>
      <c r="BP11" s="55" t="s">
        <v>119</v>
      </c>
      <c r="BQ11" s="55" t="s">
        <v>119</v>
      </c>
      <c r="BR11" s="59" t="s">
        <v>15</v>
      </c>
      <c r="BS11" s="60"/>
      <c r="BU11" s="8"/>
      <c r="BW11" s="9">
        <v>2023</v>
      </c>
      <c r="BY11" s="113"/>
    </row>
    <row r="12" spans="1:78" x14ac:dyDescent="0.25">
      <c r="A12" s="68" t="s">
        <v>21</v>
      </c>
      <c r="B12" s="10" t="s">
        <v>22</v>
      </c>
      <c r="C12" s="92"/>
      <c r="D12" s="92"/>
      <c r="E12" s="92"/>
      <c r="F12" s="92"/>
      <c r="G12" s="92"/>
      <c r="H12" s="92"/>
      <c r="I12" s="123"/>
      <c r="J12" s="123"/>
      <c r="K12" s="123"/>
      <c r="L12" s="123"/>
      <c r="M12" s="123"/>
      <c r="N12" s="123"/>
      <c r="O12" s="123"/>
      <c r="P12" s="123"/>
      <c r="Q12" s="92"/>
      <c r="R12" s="92"/>
      <c r="S12" s="92">
        <v>1570</v>
      </c>
      <c r="T12" s="92"/>
      <c r="U12" s="92"/>
      <c r="V12" s="92"/>
      <c r="W12" s="92"/>
      <c r="X12" s="92"/>
      <c r="Y12" s="92"/>
      <c r="Z12" s="92"/>
      <c r="AA12" s="92"/>
      <c r="AB12" s="92">
        <v>1053</v>
      </c>
      <c r="AC12" s="92">
        <v>888</v>
      </c>
      <c r="AD12" s="92"/>
      <c r="AE12" s="92"/>
      <c r="AF12" s="92">
        <v>997</v>
      </c>
      <c r="AG12" s="92"/>
      <c r="AH12" s="92"/>
      <c r="AI12" s="92"/>
      <c r="AJ12" s="92"/>
      <c r="AK12" s="92"/>
      <c r="AL12" s="92"/>
      <c r="AM12" s="92"/>
      <c r="AN12" s="92"/>
      <c r="AO12" s="92"/>
      <c r="AP12" s="92">
        <v>1018</v>
      </c>
      <c r="AQ12" s="92"/>
      <c r="AR12" s="92"/>
      <c r="AS12" s="92"/>
      <c r="AT12" s="92"/>
      <c r="AU12" s="92"/>
      <c r="AV12" s="92">
        <v>934</v>
      </c>
      <c r="AW12" s="92">
        <v>1069</v>
      </c>
      <c r="AX12" s="92"/>
      <c r="AY12" s="92"/>
      <c r="AZ12" s="92"/>
      <c r="BA12" s="92"/>
      <c r="BB12" s="92">
        <v>761</v>
      </c>
      <c r="BC12" s="92"/>
      <c r="BD12" s="92">
        <v>961</v>
      </c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0">
        <f>IF(SUM(C12:BQ12)=0,"",SUM(C12:BQ12))</f>
        <v>9251</v>
      </c>
      <c r="BS12" s="11"/>
      <c r="BT12" s="13"/>
      <c r="BU12" s="14" t="s">
        <v>21</v>
      </c>
      <c r="BW12" s="57">
        <v>10381</v>
      </c>
      <c r="BY12" s="145">
        <f>BR12-BW12</f>
        <v>-1130</v>
      </c>
      <c r="BZ12" s="146" t="s">
        <v>246</v>
      </c>
    </row>
    <row r="13" spans="1:78" x14ac:dyDescent="0.25">
      <c r="A13" s="69" t="s">
        <v>23</v>
      </c>
      <c r="B13" s="15" t="s">
        <v>24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>
        <v>12</v>
      </c>
      <c r="T13" s="92"/>
      <c r="U13" s="92"/>
      <c r="V13" s="92"/>
      <c r="W13" s="92"/>
      <c r="X13" s="92"/>
      <c r="Y13" s="92"/>
      <c r="Z13" s="92"/>
      <c r="AA13" s="92"/>
      <c r="AB13" s="132">
        <v>8</v>
      </c>
      <c r="AC13" s="132">
        <v>7</v>
      </c>
      <c r="AD13" s="132"/>
      <c r="AE13" s="132"/>
      <c r="AF13" s="132">
        <v>8</v>
      </c>
      <c r="AG13" s="133"/>
      <c r="AH13" s="133"/>
      <c r="AI13" s="133"/>
      <c r="AJ13" s="133"/>
      <c r="AK13" s="133"/>
      <c r="AL13" s="133"/>
      <c r="AM13" s="134"/>
      <c r="AN13" s="134"/>
      <c r="AO13" s="134"/>
      <c r="AP13" s="134">
        <v>8</v>
      </c>
      <c r="AQ13" s="134"/>
      <c r="AR13" s="135"/>
      <c r="AS13" s="135"/>
      <c r="AT13" s="135"/>
      <c r="AU13" s="135"/>
      <c r="AV13" s="135">
        <v>8</v>
      </c>
      <c r="AW13" s="136">
        <v>9</v>
      </c>
      <c r="AX13" s="136"/>
      <c r="AY13" s="136"/>
      <c r="AZ13" s="136"/>
      <c r="BA13" s="136"/>
      <c r="BB13" s="140">
        <v>6</v>
      </c>
      <c r="BC13" s="140"/>
      <c r="BD13" s="140">
        <v>7</v>
      </c>
      <c r="BE13" s="140"/>
      <c r="BF13" s="140"/>
      <c r="BG13" s="140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90">
        <f>IF(SUM(C13:BQ13)=0,"",SUM(C13:BQ13))</f>
        <v>73</v>
      </c>
      <c r="BS13" s="58">
        <f>IF(COUNTA(C13:BQ13)=0,"",COUNTA(C13:BQ13))</f>
        <v>9</v>
      </c>
      <c r="BT13" s="17"/>
      <c r="BU13" s="18" t="s">
        <v>23</v>
      </c>
      <c r="BW13" s="58">
        <v>81</v>
      </c>
      <c r="BY13" s="90">
        <f>BR13-BW13</f>
        <v>-8</v>
      </c>
    </row>
    <row r="14" spans="1:78" x14ac:dyDescent="0.25">
      <c r="A14" s="70" t="s">
        <v>25</v>
      </c>
      <c r="B14" s="15" t="s">
        <v>26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>
        <f>+S12/S13</f>
        <v>130.83333333333334</v>
      </c>
      <c r="T14" s="83"/>
      <c r="U14" s="83"/>
      <c r="V14" s="83"/>
      <c r="W14" s="83"/>
      <c r="X14" s="83"/>
      <c r="Y14" s="83"/>
      <c r="Z14" s="83"/>
      <c r="AA14" s="83"/>
      <c r="AB14" s="83">
        <f>+AB12/AB13</f>
        <v>131.625</v>
      </c>
      <c r="AC14" s="83">
        <f>+AC12/AC13</f>
        <v>126.85714285714286</v>
      </c>
      <c r="AD14" s="83"/>
      <c r="AE14" s="83"/>
      <c r="AF14" s="83">
        <f>+AF12/AF13</f>
        <v>124.625</v>
      </c>
      <c r="AG14" s="83"/>
      <c r="AH14" s="83"/>
      <c r="AI14" s="83"/>
      <c r="AJ14" s="83"/>
      <c r="AK14" s="83"/>
      <c r="AL14" s="83"/>
      <c r="AM14" s="83"/>
      <c r="AN14" s="83"/>
      <c r="AO14" s="83"/>
      <c r="AP14" s="83">
        <f>+AP12/AP13</f>
        <v>127.25</v>
      </c>
      <c r="AQ14" s="83"/>
      <c r="AR14" s="83"/>
      <c r="AS14" s="83"/>
      <c r="AT14" s="83"/>
      <c r="AU14" s="83"/>
      <c r="AV14" s="83">
        <f>+AV12/AV13</f>
        <v>116.75</v>
      </c>
      <c r="AW14" s="83">
        <f>+AW12/AW13</f>
        <v>118.77777777777777</v>
      </c>
      <c r="AX14" s="83"/>
      <c r="AY14" s="83"/>
      <c r="AZ14" s="83"/>
      <c r="BA14" s="83"/>
      <c r="BB14" s="83">
        <f>+BB12/BB13</f>
        <v>126.83333333333333</v>
      </c>
      <c r="BC14" s="83"/>
      <c r="BD14" s="83">
        <f>+BD12/BD13</f>
        <v>137.28571428571428</v>
      </c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>
        <f>IF(BR12="","",BR12/BR13)</f>
        <v>126.72602739726027</v>
      </c>
      <c r="BS14" s="19"/>
      <c r="BT14" s="99"/>
      <c r="BU14" s="78" t="s">
        <v>25</v>
      </c>
      <c r="BW14" s="83">
        <f>IF(BW12="","",BW12/BW13)</f>
        <v>128.16049382716051</v>
      </c>
      <c r="BY14" s="86"/>
    </row>
    <row r="15" spans="1:78" x14ac:dyDescent="0.25">
      <c r="A15" s="31" t="s">
        <v>136</v>
      </c>
      <c r="B15" s="10" t="s">
        <v>22</v>
      </c>
      <c r="C15" s="90"/>
      <c r="D15" s="90"/>
      <c r="E15" s="90">
        <v>905</v>
      </c>
      <c r="F15" s="90"/>
      <c r="G15" s="90"/>
      <c r="H15" s="90"/>
      <c r="I15" s="90"/>
      <c r="J15" s="90">
        <v>293</v>
      </c>
      <c r="K15" s="90"/>
      <c r="L15" s="90"/>
      <c r="M15" s="90"/>
      <c r="N15" s="90"/>
      <c r="O15" s="90"/>
      <c r="P15" s="90"/>
      <c r="Q15" s="90"/>
      <c r="R15" s="90">
        <v>983</v>
      </c>
      <c r="S15" s="90"/>
      <c r="T15" s="90"/>
      <c r="U15" s="90"/>
      <c r="V15" s="90"/>
      <c r="W15" s="90"/>
      <c r="X15" s="84">
        <v>1090</v>
      </c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>
        <v>766</v>
      </c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>
        <v>962</v>
      </c>
      <c r="BM15" s="84"/>
      <c r="BN15" s="84"/>
      <c r="BO15" s="84"/>
      <c r="BP15" s="84"/>
      <c r="BQ15" s="84"/>
      <c r="BR15" s="90">
        <f t="shared" ref="BR15:BR16" si="0">IF(SUM(C15:BQ15)=0,"",SUM(C15:BQ15))</f>
        <v>4999</v>
      </c>
      <c r="BS15" s="11"/>
      <c r="BT15" s="99"/>
      <c r="BU15" s="31" t="s">
        <v>136</v>
      </c>
      <c r="BW15" s="84">
        <v>4999</v>
      </c>
      <c r="BY15" s="90">
        <f t="shared" ref="BY15:BY19" si="1">BR15-BW15</f>
        <v>0</v>
      </c>
    </row>
    <row r="16" spans="1:78" x14ac:dyDescent="0.25">
      <c r="A16" s="79" t="s">
        <v>137</v>
      </c>
      <c r="B16" s="15" t="s">
        <v>24</v>
      </c>
      <c r="C16" s="90"/>
      <c r="D16" s="90"/>
      <c r="E16" s="90">
        <v>8</v>
      </c>
      <c r="F16" s="90"/>
      <c r="G16" s="90"/>
      <c r="H16" s="90"/>
      <c r="I16" s="90"/>
      <c r="J16" s="90">
        <v>3</v>
      </c>
      <c r="K16" s="90"/>
      <c r="L16" s="90"/>
      <c r="M16" s="90"/>
      <c r="N16" s="90"/>
      <c r="O16" s="90"/>
      <c r="P16" s="90"/>
      <c r="Q16" s="90"/>
      <c r="R16" s="90">
        <v>9</v>
      </c>
      <c r="S16" s="90"/>
      <c r="T16" s="90"/>
      <c r="U16" s="90"/>
      <c r="V16" s="90"/>
      <c r="W16" s="90"/>
      <c r="X16" s="84">
        <v>8</v>
      </c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>
        <v>8</v>
      </c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>
        <v>8</v>
      </c>
      <c r="BM16" s="84"/>
      <c r="BN16" s="84"/>
      <c r="BO16" s="84"/>
      <c r="BP16" s="84"/>
      <c r="BQ16" s="84"/>
      <c r="BR16" s="90">
        <f t="shared" si="0"/>
        <v>44</v>
      </c>
      <c r="BS16" s="58">
        <f t="shared" ref="BS16" si="2">IF(COUNTA(C16:BQ16)=0,"",COUNTA(C16:BQ16))</f>
        <v>6</v>
      </c>
      <c r="BT16" s="99"/>
      <c r="BU16" s="79" t="s">
        <v>137</v>
      </c>
      <c r="BW16" s="84">
        <v>44</v>
      </c>
      <c r="BY16" s="90">
        <f t="shared" si="1"/>
        <v>0</v>
      </c>
    </row>
    <row r="17" spans="1:78" x14ac:dyDescent="0.25">
      <c r="A17" s="80" t="s">
        <v>138</v>
      </c>
      <c r="B17" s="15" t="s">
        <v>26</v>
      </c>
      <c r="C17" s="83"/>
      <c r="D17" s="83"/>
      <c r="E17" s="83">
        <f>+E15/E16</f>
        <v>113.125</v>
      </c>
      <c r="F17" s="83"/>
      <c r="G17" s="83"/>
      <c r="H17" s="83"/>
      <c r="I17" s="83"/>
      <c r="J17" s="83">
        <f>+J15/J16</f>
        <v>97.666666666666671</v>
      </c>
      <c r="K17" s="83"/>
      <c r="L17" s="83"/>
      <c r="M17" s="83"/>
      <c r="N17" s="83"/>
      <c r="O17" s="83"/>
      <c r="P17" s="83"/>
      <c r="Q17" s="83"/>
      <c r="R17" s="83">
        <f>+R15/R16</f>
        <v>109.22222222222223</v>
      </c>
      <c r="S17" s="83"/>
      <c r="T17" s="83"/>
      <c r="U17" s="83"/>
      <c r="V17" s="83"/>
      <c r="W17" s="83"/>
      <c r="X17" s="83">
        <f>+X15/X16</f>
        <v>136.25</v>
      </c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>
        <f>+AO15/AO16</f>
        <v>95.75</v>
      </c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>
        <f>+BL15/BL16</f>
        <v>120.25</v>
      </c>
      <c r="BM17" s="83"/>
      <c r="BN17" s="83"/>
      <c r="BO17" s="83"/>
      <c r="BP17" s="83"/>
      <c r="BQ17" s="83"/>
      <c r="BR17" s="83">
        <f t="shared" ref="BR17" si="3">IF(BR15="","",BR15/BR16)</f>
        <v>113.61363636363636</v>
      </c>
      <c r="BS17" s="19"/>
      <c r="BT17" s="99"/>
      <c r="BU17" s="79" t="s">
        <v>138</v>
      </c>
      <c r="BW17" s="83">
        <f>IF(BW15="","",BW15/BW16)</f>
        <v>113.61363636363636</v>
      </c>
      <c r="BY17" s="86"/>
    </row>
    <row r="18" spans="1:78" x14ac:dyDescent="0.25">
      <c r="A18" s="71" t="s">
        <v>27</v>
      </c>
      <c r="B18" s="10" t="s">
        <v>22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0">
        <v>1693</v>
      </c>
      <c r="AE18" s="93"/>
      <c r="AF18" s="90">
        <v>1290</v>
      </c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>
        <v>1174</v>
      </c>
      <c r="AW18" s="90"/>
      <c r="AX18" s="90">
        <v>1462</v>
      </c>
      <c r="AY18" s="90"/>
      <c r="AZ18" s="90"/>
      <c r="BA18" s="90"/>
      <c r="BB18" s="90">
        <v>1019</v>
      </c>
      <c r="BC18" s="90"/>
      <c r="BD18" s="90"/>
      <c r="BE18" s="90"/>
      <c r="BF18" s="90">
        <v>1691</v>
      </c>
      <c r="BG18" s="90"/>
      <c r="BH18" s="90"/>
      <c r="BI18" s="90"/>
      <c r="BJ18" s="90"/>
      <c r="BK18" s="90"/>
      <c r="BL18" s="90"/>
      <c r="BM18" s="143">
        <v>1321</v>
      </c>
      <c r="BN18" s="90"/>
      <c r="BO18" s="90"/>
      <c r="BP18" s="90"/>
      <c r="BQ18" s="90"/>
      <c r="BR18" s="90">
        <f t="shared" ref="BR18:BR19" si="4">IF(SUM(C18:BQ18)=0,"",SUM(C18:BQ18))</f>
        <v>9650</v>
      </c>
      <c r="BS18" s="11"/>
      <c r="BT18" s="16"/>
      <c r="BU18" s="20" t="s">
        <v>27</v>
      </c>
      <c r="BW18" s="84">
        <v>8329</v>
      </c>
      <c r="BY18" s="143">
        <f t="shared" si="1"/>
        <v>1321</v>
      </c>
    </row>
    <row r="19" spans="1:78" x14ac:dyDescent="0.25">
      <c r="A19" s="72" t="s">
        <v>28</v>
      </c>
      <c r="B19" s="15" t="s">
        <v>24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0">
        <v>9</v>
      </c>
      <c r="AE19" s="93"/>
      <c r="AF19" s="90">
        <v>8</v>
      </c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>
        <v>7</v>
      </c>
      <c r="AW19" s="90"/>
      <c r="AX19" s="90">
        <v>8</v>
      </c>
      <c r="AY19" s="90"/>
      <c r="AZ19" s="90"/>
      <c r="BA19" s="90"/>
      <c r="BB19" s="90">
        <v>6</v>
      </c>
      <c r="BC19" s="90"/>
      <c r="BD19" s="90"/>
      <c r="BE19" s="90"/>
      <c r="BF19" s="90">
        <v>9</v>
      </c>
      <c r="BG19" s="90"/>
      <c r="BH19" s="90"/>
      <c r="BI19" s="90"/>
      <c r="BJ19" s="90"/>
      <c r="BK19" s="90"/>
      <c r="BL19" s="90"/>
      <c r="BM19" s="90">
        <v>8</v>
      </c>
      <c r="BN19" s="90"/>
      <c r="BO19" s="90"/>
      <c r="BP19" s="90"/>
      <c r="BQ19" s="90"/>
      <c r="BR19" s="90">
        <f t="shared" si="4"/>
        <v>55</v>
      </c>
      <c r="BS19" s="58">
        <f t="shared" ref="BS19" si="5">IF(COUNTA(C19:BQ19)=0,"",COUNTA(C19:BQ19))</f>
        <v>7</v>
      </c>
      <c r="BT19" s="99"/>
      <c r="BU19" s="21" t="s">
        <v>28</v>
      </c>
      <c r="BW19" s="84">
        <v>47</v>
      </c>
      <c r="BY19" s="90">
        <f t="shared" si="1"/>
        <v>8</v>
      </c>
    </row>
    <row r="20" spans="1:78" x14ac:dyDescent="0.25">
      <c r="A20" s="73" t="s">
        <v>29</v>
      </c>
      <c r="B20" s="15" t="s">
        <v>26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3">
        <f>+AD18/AD19</f>
        <v>188.11111111111111</v>
      </c>
      <c r="AE20" s="86"/>
      <c r="AF20" s="83">
        <f>+AF18/AF19</f>
        <v>161.25</v>
      </c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>
        <f>+AV18/AV19</f>
        <v>167.71428571428572</v>
      </c>
      <c r="AW20" s="83"/>
      <c r="AX20" s="83">
        <f>+AX18/AX19</f>
        <v>182.75</v>
      </c>
      <c r="AY20" s="83"/>
      <c r="AZ20" s="83"/>
      <c r="BA20" s="83"/>
      <c r="BB20" s="83">
        <f>+BB18/BB19</f>
        <v>169.83333333333334</v>
      </c>
      <c r="BC20" s="83"/>
      <c r="BD20" s="83"/>
      <c r="BE20" s="83"/>
      <c r="BF20" s="83">
        <f>+BF18/BF19</f>
        <v>187.88888888888889</v>
      </c>
      <c r="BG20" s="83"/>
      <c r="BH20" s="83"/>
      <c r="BI20" s="83"/>
      <c r="BJ20" s="83"/>
      <c r="BK20" s="83"/>
      <c r="BL20" s="83"/>
      <c r="BM20" s="83">
        <f>+BM18/BM19</f>
        <v>165.125</v>
      </c>
      <c r="BN20" s="83"/>
      <c r="BO20" s="83"/>
      <c r="BP20" s="83"/>
      <c r="BQ20" s="83"/>
      <c r="BR20" s="83">
        <f t="shared" ref="BR20" si="6">IF(BR18="","",BR18/BR19)</f>
        <v>175.45454545454547</v>
      </c>
      <c r="BS20" s="19"/>
      <c r="BT20" s="99"/>
      <c r="BU20" s="80" t="s">
        <v>29</v>
      </c>
      <c r="BW20" s="83">
        <f>IF(BW18="","",BW18/BW19)</f>
        <v>177.21276595744681</v>
      </c>
      <c r="BY20" s="86"/>
    </row>
    <row r="21" spans="1:78" x14ac:dyDescent="0.25">
      <c r="A21" s="74" t="s">
        <v>30</v>
      </c>
      <c r="B21" s="10" t="s">
        <v>22</v>
      </c>
      <c r="C21" s="90"/>
      <c r="D21" s="90"/>
      <c r="E21" s="90"/>
      <c r="F21" s="90"/>
      <c r="G21" s="90"/>
      <c r="H21" s="90"/>
      <c r="I21" s="90"/>
      <c r="J21" s="90">
        <v>533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0">
        <f t="shared" ref="BR21:BR22" si="7">IF(SUM(C21:BQ21)=0,"",SUM(C21:BQ21))</f>
        <v>533</v>
      </c>
      <c r="BS21" s="11"/>
      <c r="BU21" s="22" t="s">
        <v>30</v>
      </c>
      <c r="BW21" s="84">
        <v>533</v>
      </c>
      <c r="BY21" s="90">
        <f>BR21-BW21</f>
        <v>0</v>
      </c>
    </row>
    <row r="22" spans="1:78" x14ac:dyDescent="0.25">
      <c r="A22" s="75" t="s">
        <v>31</v>
      </c>
      <c r="B22" s="15" t="s">
        <v>24</v>
      </c>
      <c r="C22" s="90"/>
      <c r="D22" s="90"/>
      <c r="E22" s="90"/>
      <c r="F22" s="90"/>
      <c r="G22" s="90"/>
      <c r="H22" s="90"/>
      <c r="I22" s="90"/>
      <c r="J22" s="90">
        <v>5</v>
      </c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0">
        <f t="shared" si="7"/>
        <v>5</v>
      </c>
      <c r="BS22" s="58">
        <f t="shared" ref="BS22" si="8">IF(COUNTA(C22:BQ22)=0,"",COUNTA(C22:BQ22))</f>
        <v>1</v>
      </c>
      <c r="BT22" s="105"/>
      <c r="BU22" s="21" t="s">
        <v>31</v>
      </c>
      <c r="BW22" s="84">
        <v>5</v>
      </c>
      <c r="BY22" s="90">
        <f>BR22-BW22</f>
        <v>0</v>
      </c>
    </row>
    <row r="23" spans="1:78" x14ac:dyDescent="0.25">
      <c r="A23" s="76" t="s">
        <v>32</v>
      </c>
      <c r="B23" s="15" t="s">
        <v>26</v>
      </c>
      <c r="C23" s="83"/>
      <c r="D23" s="83"/>
      <c r="E23" s="83"/>
      <c r="F23" s="83"/>
      <c r="G23" s="83"/>
      <c r="H23" s="83"/>
      <c r="I23" s="83"/>
      <c r="J23" s="83">
        <f>+J21/J22</f>
        <v>106.6</v>
      </c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3">
        <f t="shared" ref="BR23" si="9">IF(BR21="","",BR21/BR22)</f>
        <v>106.6</v>
      </c>
      <c r="BS23" s="19"/>
      <c r="BU23" s="100" t="s">
        <v>32</v>
      </c>
      <c r="BW23" s="83">
        <f>IF(BW21="","",BW21/BW22)</f>
        <v>106.6</v>
      </c>
      <c r="BY23" s="86"/>
    </row>
    <row r="24" spans="1:78" x14ac:dyDescent="0.25">
      <c r="A24" s="14" t="s">
        <v>33</v>
      </c>
      <c r="B24" s="10" t="s">
        <v>22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0" t="str">
        <f>IF(SUM(C24:AL24)=0,"",SUM(C24:AL24))</f>
        <v/>
      </c>
      <c r="BS24" s="11"/>
      <c r="BT24" s="24"/>
      <c r="BU24" s="14" t="s">
        <v>33</v>
      </c>
      <c r="BW24" s="57"/>
      <c r="BY24" s="90"/>
    </row>
    <row r="25" spans="1:78" x14ac:dyDescent="0.25">
      <c r="A25" s="77" t="s">
        <v>34</v>
      </c>
      <c r="B25" s="15" t="s">
        <v>24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90" t="str">
        <f>IF(SUM(C25:AL25)=0,"",SUM(C25:AL25))</f>
        <v/>
      </c>
      <c r="BS25" s="58" t="str">
        <f>IF(COUNTA(C25:AL25)=0,"",COUNTA(C25:AL25))</f>
        <v/>
      </c>
      <c r="BT25" s="99"/>
      <c r="BU25" s="25" t="s">
        <v>34</v>
      </c>
      <c r="BV25" s="26"/>
      <c r="BW25" s="57"/>
      <c r="BY25" s="90"/>
    </row>
    <row r="26" spans="1:78" x14ac:dyDescent="0.25">
      <c r="A26" s="78" t="s">
        <v>35</v>
      </c>
      <c r="B26" s="15" t="s">
        <v>26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3" t="str">
        <f t="shared" ref="BR26" si="10">IF(BR24="","",BR24/BR25)</f>
        <v/>
      </c>
      <c r="BS26" s="19"/>
      <c r="BT26" s="17"/>
      <c r="BU26" s="78" t="s">
        <v>35</v>
      </c>
      <c r="BV26" s="26"/>
      <c r="BW26" s="83" t="str">
        <f>IF(BW24="","",BW24/BW25)</f>
        <v/>
      </c>
      <c r="BX26" s="23"/>
      <c r="BY26" s="86"/>
    </row>
    <row r="27" spans="1:78" x14ac:dyDescent="0.25">
      <c r="A27" s="27" t="s">
        <v>33</v>
      </c>
      <c r="B27" s="15" t="s">
        <v>22</v>
      </c>
      <c r="C27" s="95"/>
      <c r="D27" s="95"/>
      <c r="E27" s="95"/>
      <c r="F27" s="95"/>
      <c r="G27" s="95"/>
      <c r="H27" s="95"/>
      <c r="I27" s="90">
        <v>1068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58"/>
      <c r="AN27" s="58"/>
      <c r="AO27" s="58"/>
      <c r="AP27" s="58">
        <v>1353</v>
      </c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90">
        <f t="shared" ref="BR27:BR28" si="11">IF(SUM(C27:BQ27)=0,"",SUM(C27:BQ27))</f>
        <v>2421</v>
      </c>
      <c r="BS27" s="11"/>
      <c r="BT27" s="17"/>
      <c r="BU27" s="27" t="s">
        <v>33</v>
      </c>
      <c r="BV27" s="26"/>
      <c r="BW27" s="57">
        <v>2421</v>
      </c>
      <c r="BX27" s="28"/>
      <c r="BY27" s="90">
        <f>BR27-BW27</f>
        <v>0</v>
      </c>
      <c r="BZ27" s="137"/>
    </row>
    <row r="28" spans="1:78" x14ac:dyDescent="0.25">
      <c r="A28" s="79" t="s">
        <v>36</v>
      </c>
      <c r="B28" s="15" t="s">
        <v>24</v>
      </c>
      <c r="C28" s="95"/>
      <c r="D28" s="95"/>
      <c r="E28" s="95"/>
      <c r="F28" s="95"/>
      <c r="G28" s="95"/>
      <c r="H28" s="95"/>
      <c r="I28" s="90">
        <v>7</v>
      </c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58"/>
      <c r="AN28" s="58"/>
      <c r="AO28" s="58"/>
      <c r="AP28" s="58">
        <v>8</v>
      </c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90">
        <f t="shared" si="11"/>
        <v>15</v>
      </c>
      <c r="BS28" s="58">
        <f t="shared" ref="BS28" si="12">IF(COUNTA(C28:BQ28)=0,"",COUNTA(C28:BQ28))</f>
        <v>2</v>
      </c>
      <c r="BT28" s="105"/>
      <c r="BU28" s="21" t="s">
        <v>36</v>
      </c>
      <c r="BV28" s="26"/>
      <c r="BW28" s="57">
        <v>15</v>
      </c>
      <c r="BX28" s="28"/>
      <c r="BY28" s="90">
        <f>BR28-BW28</f>
        <v>0</v>
      </c>
      <c r="BZ28" s="137"/>
    </row>
    <row r="29" spans="1:78" x14ac:dyDescent="0.25">
      <c r="A29" s="80" t="s">
        <v>37</v>
      </c>
      <c r="B29" s="15" t="s">
        <v>26</v>
      </c>
      <c r="C29" s="86"/>
      <c r="D29" s="86"/>
      <c r="E29" s="86"/>
      <c r="F29" s="86"/>
      <c r="G29" s="86"/>
      <c r="H29" s="86"/>
      <c r="I29" s="83">
        <f>+I27/I28</f>
        <v>152.57142857142858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3">
        <f>+AP27/AP28</f>
        <v>169.125</v>
      </c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3">
        <f t="shared" ref="BR29" si="13">IF(BR27="","",BR27/BR28)</f>
        <v>161.4</v>
      </c>
      <c r="BS29" s="19"/>
      <c r="BT29" s="17"/>
      <c r="BU29" s="80" t="s">
        <v>37</v>
      </c>
      <c r="BV29" s="26"/>
      <c r="BW29" s="83">
        <f>IF(BW27="","",BW27/BW28)</f>
        <v>161.4</v>
      </c>
      <c r="BX29" s="23"/>
      <c r="BY29" s="86"/>
      <c r="BZ29" s="138"/>
    </row>
    <row r="30" spans="1:78" x14ac:dyDescent="0.25">
      <c r="A30" s="30" t="s">
        <v>38</v>
      </c>
      <c r="B30" s="15" t="s">
        <v>22</v>
      </c>
      <c r="C30" s="95"/>
      <c r="D30" s="95">
        <v>1113</v>
      </c>
      <c r="E30" s="95"/>
      <c r="F30" s="95">
        <v>1917</v>
      </c>
      <c r="G30" s="95"/>
      <c r="H30" s="95">
        <v>2072</v>
      </c>
      <c r="I30" s="95"/>
      <c r="J30" s="95"/>
      <c r="K30" s="95">
        <v>1445</v>
      </c>
      <c r="L30" s="95"/>
      <c r="M30" s="95"/>
      <c r="N30" s="95"/>
      <c r="O30" s="95"/>
      <c r="P30" s="95"/>
      <c r="Q30" s="95">
        <v>1738</v>
      </c>
      <c r="R30" s="95"/>
      <c r="S30" s="90">
        <v>2066</v>
      </c>
      <c r="T30" s="90">
        <v>2851</v>
      </c>
      <c r="U30" s="95">
        <v>1500</v>
      </c>
      <c r="V30" s="95"/>
      <c r="W30" s="95">
        <v>2665</v>
      </c>
      <c r="X30" s="95"/>
      <c r="Y30" s="95">
        <v>2517</v>
      </c>
      <c r="Z30" s="95">
        <v>2457</v>
      </c>
      <c r="AA30" s="95"/>
      <c r="AB30" s="95"/>
      <c r="AC30" s="95"/>
      <c r="AD30" s="95"/>
      <c r="AE30" s="95"/>
      <c r="AF30" s="95">
        <v>1378</v>
      </c>
      <c r="AG30" s="95">
        <v>1961</v>
      </c>
      <c r="AH30" s="95">
        <v>2468</v>
      </c>
      <c r="AI30" s="95">
        <v>1882</v>
      </c>
      <c r="AJ30" s="95"/>
      <c r="AK30" s="95"/>
      <c r="AL30" s="95"/>
      <c r="AM30" s="95">
        <v>977</v>
      </c>
      <c r="AN30" s="95"/>
      <c r="AO30" s="95"/>
      <c r="AP30" s="95"/>
      <c r="AQ30" s="95"/>
      <c r="AR30" s="95">
        <v>1610</v>
      </c>
      <c r="AS30" s="95"/>
      <c r="AT30" s="95"/>
      <c r="AU30" s="95">
        <v>1409</v>
      </c>
      <c r="AV30" s="95"/>
      <c r="AW30" s="95"/>
      <c r="AX30" s="95"/>
      <c r="AY30" s="95"/>
      <c r="AZ30" s="95"/>
      <c r="BA30" s="95">
        <v>2587</v>
      </c>
      <c r="BB30" s="95">
        <v>1022</v>
      </c>
      <c r="BC30" s="95">
        <v>3182</v>
      </c>
      <c r="BD30" s="95"/>
      <c r="BE30" s="95"/>
      <c r="BF30" s="95"/>
      <c r="BG30" s="95"/>
      <c r="BH30" s="95">
        <v>1943</v>
      </c>
      <c r="BI30" s="95"/>
      <c r="BJ30" s="95"/>
      <c r="BK30" s="95"/>
      <c r="BL30" s="95"/>
      <c r="BM30" s="143">
        <v>1400</v>
      </c>
      <c r="BN30" s="95"/>
      <c r="BO30" s="95"/>
      <c r="BP30" s="143">
        <v>1505</v>
      </c>
      <c r="BQ30" s="95"/>
      <c r="BR30" s="90">
        <f t="shared" ref="BR30:BR31" si="14">IF(SUM(C30:BQ30)=0,"",SUM(C30:BQ30))</f>
        <v>45665</v>
      </c>
      <c r="BS30" s="11"/>
      <c r="BT30" s="12"/>
      <c r="BU30" s="30" t="s">
        <v>38</v>
      </c>
      <c r="BV30" s="23"/>
      <c r="BW30" s="57">
        <v>42760</v>
      </c>
      <c r="BX30" s="23"/>
      <c r="BY30" s="143">
        <f>BR30-BW30</f>
        <v>2905</v>
      </c>
      <c r="BZ30" s="137"/>
    </row>
    <row r="31" spans="1:78" x14ac:dyDescent="0.25">
      <c r="A31" s="77" t="s">
        <v>39</v>
      </c>
      <c r="B31" s="15" t="s">
        <v>24</v>
      </c>
      <c r="C31" s="95"/>
      <c r="D31" s="95">
        <v>6</v>
      </c>
      <c r="E31" s="95"/>
      <c r="F31" s="95">
        <v>11</v>
      </c>
      <c r="G31" s="95"/>
      <c r="H31" s="95">
        <v>12</v>
      </c>
      <c r="I31" s="95"/>
      <c r="J31" s="95"/>
      <c r="K31" s="95">
        <v>8</v>
      </c>
      <c r="L31" s="95"/>
      <c r="M31" s="95"/>
      <c r="N31" s="95"/>
      <c r="O31" s="95"/>
      <c r="P31" s="95"/>
      <c r="Q31" s="95">
        <v>10</v>
      </c>
      <c r="R31" s="95"/>
      <c r="S31" s="95">
        <v>12</v>
      </c>
      <c r="T31" s="95">
        <v>16</v>
      </c>
      <c r="U31" s="96">
        <v>8</v>
      </c>
      <c r="V31" s="95"/>
      <c r="W31" s="95">
        <v>15</v>
      </c>
      <c r="X31" s="95"/>
      <c r="Y31" s="95">
        <v>15</v>
      </c>
      <c r="Z31" s="95">
        <v>14</v>
      </c>
      <c r="AA31" s="95"/>
      <c r="AB31" s="95"/>
      <c r="AC31" s="95"/>
      <c r="AD31" s="95"/>
      <c r="AE31" s="95"/>
      <c r="AF31" s="95">
        <v>8</v>
      </c>
      <c r="AG31" s="95">
        <v>11</v>
      </c>
      <c r="AH31" s="95">
        <v>14</v>
      </c>
      <c r="AI31" s="95">
        <v>11</v>
      </c>
      <c r="AJ31" s="95"/>
      <c r="AK31" s="95"/>
      <c r="AL31" s="95"/>
      <c r="AM31" s="95">
        <v>6</v>
      </c>
      <c r="AN31" s="95"/>
      <c r="AO31" s="95"/>
      <c r="AP31" s="95"/>
      <c r="AQ31" s="95"/>
      <c r="AR31" s="95">
        <v>10</v>
      </c>
      <c r="AS31" s="95"/>
      <c r="AT31" s="95"/>
      <c r="AU31" s="95">
        <v>8</v>
      </c>
      <c r="AV31" s="95"/>
      <c r="AW31" s="95"/>
      <c r="AX31" s="95"/>
      <c r="AY31" s="95"/>
      <c r="AZ31" s="95"/>
      <c r="BA31" s="95">
        <v>14</v>
      </c>
      <c r="BB31" s="95">
        <v>6</v>
      </c>
      <c r="BC31" s="95">
        <v>18</v>
      </c>
      <c r="BD31" s="95"/>
      <c r="BE31" s="95"/>
      <c r="BF31" s="95"/>
      <c r="BG31" s="95"/>
      <c r="BH31" s="95">
        <v>11</v>
      </c>
      <c r="BI31" s="95"/>
      <c r="BJ31" s="95"/>
      <c r="BK31" s="95"/>
      <c r="BL31" s="95"/>
      <c r="BM31" s="95">
        <v>8</v>
      </c>
      <c r="BN31" s="95"/>
      <c r="BO31" s="95"/>
      <c r="BP31" s="95">
        <v>8</v>
      </c>
      <c r="BQ31" s="95"/>
      <c r="BR31" s="90">
        <f t="shared" si="14"/>
        <v>260</v>
      </c>
      <c r="BS31" s="58">
        <f t="shared" ref="BS31" si="15">IF(COUNTA(C31:BQ31)=0,"",COUNTA(C31:BQ31))</f>
        <v>24</v>
      </c>
      <c r="BT31" s="99"/>
      <c r="BU31" s="25" t="s">
        <v>39</v>
      </c>
      <c r="BV31" s="23"/>
      <c r="BW31" s="57">
        <v>244</v>
      </c>
      <c r="BX31" s="23"/>
      <c r="BY31" s="90">
        <f>BR31-BW31</f>
        <v>16</v>
      </c>
      <c r="BZ31" s="137"/>
    </row>
    <row r="32" spans="1:78" x14ac:dyDescent="0.25">
      <c r="A32" s="78" t="s">
        <v>40</v>
      </c>
      <c r="B32" s="15" t="s">
        <v>26</v>
      </c>
      <c r="C32" s="83"/>
      <c r="D32" s="83">
        <f>+D30/D31</f>
        <v>185.5</v>
      </c>
      <c r="E32" s="83"/>
      <c r="F32" s="83">
        <f>+F30/F31</f>
        <v>174.27272727272728</v>
      </c>
      <c r="G32" s="83"/>
      <c r="H32" s="83">
        <f>+H30/H31</f>
        <v>172.66666666666666</v>
      </c>
      <c r="I32" s="83"/>
      <c r="J32" s="83"/>
      <c r="K32" s="83">
        <f>+K30/K31</f>
        <v>180.625</v>
      </c>
      <c r="L32" s="83"/>
      <c r="M32" s="83"/>
      <c r="N32" s="83"/>
      <c r="O32" s="83"/>
      <c r="P32" s="83"/>
      <c r="Q32" s="83">
        <f>+Q30/Q31</f>
        <v>173.8</v>
      </c>
      <c r="R32" s="83"/>
      <c r="S32" s="83">
        <f>+S30/S31</f>
        <v>172.16666666666666</v>
      </c>
      <c r="T32" s="83">
        <f>+T30/T31</f>
        <v>178.1875</v>
      </c>
      <c r="U32" s="83">
        <f>+U30/U31</f>
        <v>187.5</v>
      </c>
      <c r="V32" s="83"/>
      <c r="W32" s="83">
        <f>+W30/W31</f>
        <v>177.66666666666666</v>
      </c>
      <c r="X32" s="83"/>
      <c r="Y32" s="83">
        <f>+Y30/Y31</f>
        <v>167.8</v>
      </c>
      <c r="Z32" s="83">
        <f>+Z30/Z31</f>
        <v>175.5</v>
      </c>
      <c r="AA32" s="83"/>
      <c r="AB32" s="83"/>
      <c r="AC32" s="83"/>
      <c r="AD32" s="83"/>
      <c r="AE32" s="83"/>
      <c r="AF32" s="83">
        <f>+AF30/AF31</f>
        <v>172.25</v>
      </c>
      <c r="AG32" s="83">
        <f>+AG30/AG31</f>
        <v>178.27272727272728</v>
      </c>
      <c r="AH32" s="83">
        <f>+AH30/AH31</f>
        <v>176.28571428571428</v>
      </c>
      <c r="AI32" s="83">
        <f>+AI30/AI31</f>
        <v>171.09090909090909</v>
      </c>
      <c r="AJ32" s="83"/>
      <c r="AK32" s="83"/>
      <c r="AL32" s="83"/>
      <c r="AM32" s="83">
        <f>+AM30/AM31</f>
        <v>162.83333333333334</v>
      </c>
      <c r="AN32" s="83"/>
      <c r="AO32" s="83"/>
      <c r="AP32" s="83"/>
      <c r="AQ32" s="83"/>
      <c r="AR32" s="83">
        <f>+AR30/AR31</f>
        <v>161</v>
      </c>
      <c r="AS32" s="83"/>
      <c r="AT32" s="83"/>
      <c r="AU32" s="83">
        <f>+AU30/AU31</f>
        <v>176.125</v>
      </c>
      <c r="AV32" s="83"/>
      <c r="AW32" s="83"/>
      <c r="AX32" s="83"/>
      <c r="AY32" s="83"/>
      <c r="AZ32" s="83"/>
      <c r="BA32" s="83">
        <f>+BA30/BA31</f>
        <v>184.78571428571428</v>
      </c>
      <c r="BB32" s="83">
        <f>+BB30/BB31</f>
        <v>170.33333333333334</v>
      </c>
      <c r="BC32" s="83">
        <f>+BC30/BC31</f>
        <v>176.77777777777777</v>
      </c>
      <c r="BD32" s="83"/>
      <c r="BE32" s="83"/>
      <c r="BF32" s="83"/>
      <c r="BG32" s="83"/>
      <c r="BH32" s="83">
        <f>+BH30/BH31</f>
        <v>176.63636363636363</v>
      </c>
      <c r="BI32" s="83"/>
      <c r="BJ32" s="83"/>
      <c r="BK32" s="83"/>
      <c r="BL32" s="83"/>
      <c r="BM32" s="83">
        <f>+BM30/BM31</f>
        <v>175</v>
      </c>
      <c r="BN32" s="83"/>
      <c r="BO32" s="83"/>
      <c r="BP32" s="83">
        <f>+BP30/BP31</f>
        <v>188.125</v>
      </c>
      <c r="BQ32" s="83"/>
      <c r="BR32" s="83">
        <f t="shared" ref="BR32" si="16">IF(BR30="","",BR30/BR31)</f>
        <v>175.63461538461539</v>
      </c>
      <c r="BS32" s="19"/>
      <c r="BT32" s="99"/>
      <c r="BU32" s="78" t="s">
        <v>40</v>
      </c>
      <c r="BV32" s="23"/>
      <c r="BW32" s="83">
        <f>IF(BW30="","",BW30/BW31)</f>
        <v>175.24590163934425</v>
      </c>
      <c r="BX32" s="23"/>
      <c r="BY32" s="86"/>
      <c r="BZ32" s="138"/>
    </row>
    <row r="33" spans="1:78" x14ac:dyDescent="0.25">
      <c r="A33" s="31" t="s">
        <v>41</v>
      </c>
      <c r="B33" s="15" t="s">
        <v>22</v>
      </c>
      <c r="C33" s="95"/>
      <c r="D33" s="95">
        <v>1139</v>
      </c>
      <c r="E33" s="95"/>
      <c r="F33" s="95"/>
      <c r="G33" s="95"/>
      <c r="H33" s="95"/>
      <c r="I33" s="90">
        <v>1181</v>
      </c>
      <c r="J33" s="95"/>
      <c r="K33" s="95"/>
      <c r="L33" s="95"/>
      <c r="M33" s="95"/>
      <c r="N33" s="95"/>
      <c r="O33" s="95"/>
      <c r="P33" s="95"/>
      <c r="Q33" s="95">
        <v>1647</v>
      </c>
      <c r="R33" s="95"/>
      <c r="S33" s="95"/>
      <c r="T33" s="95"/>
      <c r="U33" s="58">
        <v>1635</v>
      </c>
      <c r="V33" s="95"/>
      <c r="W33" s="95"/>
      <c r="X33" s="95"/>
      <c r="Y33" s="95"/>
      <c r="Z33" s="95"/>
      <c r="AA33" s="95">
        <v>1575</v>
      </c>
      <c r="AB33" s="95"/>
      <c r="AC33" s="95"/>
      <c r="AD33" s="95">
        <v>1798</v>
      </c>
      <c r="AE33" s="95"/>
      <c r="AF33" s="95"/>
      <c r="AG33" s="95"/>
      <c r="AH33" s="95"/>
      <c r="AI33" s="95"/>
      <c r="AJ33" s="95"/>
      <c r="AK33" s="95"/>
      <c r="AL33" s="95">
        <v>1445</v>
      </c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>
        <v>1132</v>
      </c>
      <c r="AY33" s="95"/>
      <c r="AZ33" s="95"/>
      <c r="BA33" s="95"/>
      <c r="BB33" s="95"/>
      <c r="BC33" s="95"/>
      <c r="BD33" s="95"/>
      <c r="BE33" s="95"/>
      <c r="BF33" s="95">
        <v>1215</v>
      </c>
      <c r="BG33" s="95"/>
      <c r="BH33" s="95"/>
      <c r="BI33" s="95"/>
      <c r="BJ33" s="95"/>
      <c r="BK33" s="95"/>
      <c r="BL33" s="95"/>
      <c r="BM33" s="95"/>
      <c r="BN33" s="95"/>
      <c r="BO33" s="95"/>
      <c r="BP33" s="143">
        <v>1536</v>
      </c>
      <c r="BQ33" s="95"/>
      <c r="BR33" s="90">
        <f t="shared" ref="BR33:BR34" si="17">IF(SUM(C33:BQ33)=0,"",SUM(C33:BQ33))</f>
        <v>14303</v>
      </c>
      <c r="BS33" s="11"/>
      <c r="BT33" s="23"/>
      <c r="BU33" s="31" t="s">
        <v>41</v>
      </c>
      <c r="BV33" s="23"/>
      <c r="BW33" s="57">
        <v>12767</v>
      </c>
      <c r="BX33" s="23"/>
      <c r="BY33" s="143">
        <f>BR33-BW33</f>
        <v>1536</v>
      </c>
      <c r="BZ33" s="137"/>
    </row>
    <row r="34" spans="1:78" x14ac:dyDescent="0.25">
      <c r="A34" s="79" t="s">
        <v>42</v>
      </c>
      <c r="B34" s="15" t="s">
        <v>24</v>
      </c>
      <c r="C34" s="95"/>
      <c r="D34" s="95">
        <v>6</v>
      </c>
      <c r="E34" s="95"/>
      <c r="F34" s="95"/>
      <c r="G34" s="95"/>
      <c r="H34" s="95"/>
      <c r="I34" s="90">
        <v>7</v>
      </c>
      <c r="J34" s="95"/>
      <c r="K34" s="95"/>
      <c r="L34" s="95"/>
      <c r="M34" s="95"/>
      <c r="N34" s="95"/>
      <c r="O34" s="95"/>
      <c r="P34" s="95"/>
      <c r="Q34" s="95">
        <v>10</v>
      </c>
      <c r="R34" s="95"/>
      <c r="S34" s="95"/>
      <c r="T34" s="95"/>
      <c r="U34" s="96">
        <v>8</v>
      </c>
      <c r="V34" s="58"/>
      <c r="W34" s="58"/>
      <c r="X34" s="58"/>
      <c r="Y34" s="58"/>
      <c r="Z34" s="58"/>
      <c r="AA34" s="58">
        <v>8</v>
      </c>
      <c r="AB34" s="58"/>
      <c r="AC34" s="58"/>
      <c r="AD34" s="58">
        <v>9</v>
      </c>
      <c r="AE34" s="58"/>
      <c r="AF34" s="58"/>
      <c r="AG34" s="58"/>
      <c r="AH34" s="58"/>
      <c r="AI34" s="58"/>
      <c r="AJ34" s="58"/>
      <c r="AK34" s="58"/>
      <c r="AL34" s="58">
        <v>8</v>
      </c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>
        <v>7</v>
      </c>
      <c r="AY34" s="58"/>
      <c r="AZ34" s="58"/>
      <c r="BA34" s="58"/>
      <c r="BB34" s="58"/>
      <c r="BC34" s="58"/>
      <c r="BD34" s="58"/>
      <c r="BE34" s="58"/>
      <c r="BF34" s="58">
        <v>7</v>
      </c>
      <c r="BG34" s="58"/>
      <c r="BH34" s="58"/>
      <c r="BI34" s="58"/>
      <c r="BJ34" s="58"/>
      <c r="BK34" s="58"/>
      <c r="BL34" s="58"/>
      <c r="BM34" s="58"/>
      <c r="BN34" s="58"/>
      <c r="BO34" s="58"/>
      <c r="BP34" s="58">
        <v>8</v>
      </c>
      <c r="BQ34" s="58"/>
      <c r="BR34" s="90">
        <f t="shared" si="17"/>
        <v>78</v>
      </c>
      <c r="BS34" s="58">
        <f t="shared" ref="BS34" si="18">IF(COUNTA(C34:BQ34)=0,"",COUNTA(C34:BQ34))</f>
        <v>10</v>
      </c>
      <c r="BT34" s="99"/>
      <c r="BU34" s="21" t="s">
        <v>42</v>
      </c>
      <c r="BV34" s="23"/>
      <c r="BW34" s="57">
        <v>70</v>
      </c>
      <c r="BX34" s="23"/>
      <c r="BY34" s="90">
        <f>BR34-BW34</f>
        <v>8</v>
      </c>
      <c r="BZ34" s="137"/>
    </row>
    <row r="35" spans="1:78" x14ac:dyDescent="0.25">
      <c r="A35" s="80" t="s">
        <v>43</v>
      </c>
      <c r="B35" s="15" t="s">
        <v>26</v>
      </c>
      <c r="C35" s="83"/>
      <c r="D35" s="83">
        <f>+D33/D34</f>
        <v>189.83333333333334</v>
      </c>
      <c r="E35" s="83"/>
      <c r="F35" s="83"/>
      <c r="G35" s="83"/>
      <c r="H35" s="83"/>
      <c r="I35" s="83">
        <f>+I33/I34</f>
        <v>168.71428571428572</v>
      </c>
      <c r="J35" s="83"/>
      <c r="K35" s="83"/>
      <c r="L35" s="83"/>
      <c r="M35" s="83"/>
      <c r="N35" s="83"/>
      <c r="O35" s="83"/>
      <c r="P35" s="83"/>
      <c r="Q35" s="83">
        <f>+Q33/Q34</f>
        <v>164.7</v>
      </c>
      <c r="R35" s="83"/>
      <c r="S35" s="83"/>
      <c r="T35" s="83"/>
      <c r="U35" s="120">
        <f>+U33/U34</f>
        <v>204.375</v>
      </c>
      <c r="V35" s="83"/>
      <c r="W35" s="83"/>
      <c r="X35" s="83"/>
      <c r="Y35" s="83"/>
      <c r="Z35" s="83"/>
      <c r="AA35" s="104">
        <f>+AA33/AA34</f>
        <v>196.875</v>
      </c>
      <c r="AB35" s="83"/>
      <c r="AC35" s="83"/>
      <c r="AD35" s="104">
        <f>+AD33/AD34</f>
        <v>199.77777777777777</v>
      </c>
      <c r="AE35" s="83"/>
      <c r="AF35" s="83"/>
      <c r="AG35" s="83"/>
      <c r="AH35" s="83"/>
      <c r="AI35" s="83"/>
      <c r="AJ35" s="83"/>
      <c r="AK35" s="83"/>
      <c r="AL35" s="83">
        <f>+AL33/AL34</f>
        <v>180.625</v>
      </c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>
        <f>+AX33/AX34</f>
        <v>161.71428571428572</v>
      </c>
      <c r="AY35" s="83"/>
      <c r="AZ35" s="83"/>
      <c r="BA35" s="83"/>
      <c r="BB35" s="83"/>
      <c r="BC35" s="83"/>
      <c r="BD35" s="83"/>
      <c r="BE35" s="83"/>
      <c r="BF35" s="83">
        <f>+BF33/BF34</f>
        <v>173.57142857142858</v>
      </c>
      <c r="BG35" s="83"/>
      <c r="BH35" s="83"/>
      <c r="BI35" s="83"/>
      <c r="BJ35" s="83"/>
      <c r="BK35" s="83"/>
      <c r="BL35" s="83"/>
      <c r="BM35" s="83"/>
      <c r="BN35" s="83"/>
      <c r="BO35" s="83"/>
      <c r="BP35" s="104">
        <f>+BP33/BP34</f>
        <v>192</v>
      </c>
      <c r="BQ35" s="104"/>
      <c r="BR35" s="83">
        <f t="shared" ref="BR35" si="19">IF(BR33="","",BR33/BR34)</f>
        <v>183.37179487179486</v>
      </c>
      <c r="BS35" s="19"/>
      <c r="BT35" s="16"/>
      <c r="BU35" s="80" t="s">
        <v>43</v>
      </c>
      <c r="BV35" s="23"/>
      <c r="BW35" s="83">
        <f>IF(BW33="","",BW33/BW34)</f>
        <v>182.38571428571427</v>
      </c>
      <c r="BX35" s="23"/>
      <c r="BY35" s="86"/>
      <c r="BZ35" s="138"/>
    </row>
    <row r="36" spans="1:78" x14ac:dyDescent="0.25">
      <c r="A36" s="31" t="s">
        <v>41</v>
      </c>
      <c r="B36" s="10" t="s">
        <v>22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>
        <v>1737</v>
      </c>
      <c r="AL36" s="95"/>
      <c r="AM36" s="95"/>
      <c r="AN36" s="95"/>
      <c r="AO36" s="95"/>
      <c r="AP36" s="95"/>
      <c r="AQ36" s="95"/>
      <c r="AR36" s="95"/>
      <c r="AS36" s="95"/>
      <c r="AT36" s="95">
        <v>1609</v>
      </c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>
        <v>1722</v>
      </c>
      <c r="BK36" s="95"/>
      <c r="BL36" s="95"/>
      <c r="BM36" s="95"/>
      <c r="BN36" s="95"/>
      <c r="BO36" s="95"/>
      <c r="BP36" s="95"/>
      <c r="BQ36" s="95"/>
      <c r="BR36" s="90">
        <f t="shared" ref="BR36:BR37" si="20">IF(SUM(C36:BQ36)=0,"",SUM(C36:BQ36))</f>
        <v>5068</v>
      </c>
      <c r="BS36" s="11"/>
      <c r="BU36" s="31" t="s">
        <v>41</v>
      </c>
      <c r="BW36" s="57">
        <v>5068</v>
      </c>
      <c r="BY36" s="90">
        <f>BR36-BW36</f>
        <v>0</v>
      </c>
      <c r="BZ36" s="137"/>
    </row>
    <row r="37" spans="1:78" x14ac:dyDescent="0.25">
      <c r="A37" s="79" t="s">
        <v>44</v>
      </c>
      <c r="B37" s="15" t="s">
        <v>24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95"/>
      <c r="Z37" s="95"/>
      <c r="AA37" s="95"/>
      <c r="AB37" s="95"/>
      <c r="AC37" s="95"/>
      <c r="AD37" s="95"/>
      <c r="AE37" s="95"/>
      <c r="AF37" s="95"/>
      <c r="AG37" s="58"/>
      <c r="AH37" s="58"/>
      <c r="AI37" s="58"/>
      <c r="AJ37" s="58"/>
      <c r="AK37" s="58">
        <v>9</v>
      </c>
      <c r="AL37" s="58"/>
      <c r="AM37" s="58"/>
      <c r="AN37" s="58"/>
      <c r="AO37" s="58"/>
      <c r="AP37" s="58"/>
      <c r="AQ37" s="58"/>
      <c r="AR37" s="58"/>
      <c r="AS37" s="58"/>
      <c r="AT37" s="58">
        <v>8</v>
      </c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>
        <v>9</v>
      </c>
      <c r="BK37" s="58"/>
      <c r="BL37" s="58"/>
      <c r="BM37" s="58"/>
      <c r="BN37" s="58"/>
      <c r="BO37" s="58"/>
      <c r="BP37" s="58"/>
      <c r="BQ37" s="58"/>
      <c r="BR37" s="90">
        <f t="shared" si="20"/>
        <v>26</v>
      </c>
      <c r="BS37" s="58">
        <f t="shared" ref="BS37" si="21">IF(COUNTA(C37:BQ37)=0,"",COUNTA(C37:BQ37))</f>
        <v>3</v>
      </c>
      <c r="BT37" s="105"/>
      <c r="BU37" s="21" t="s">
        <v>44</v>
      </c>
      <c r="BW37" s="57">
        <v>26</v>
      </c>
      <c r="BY37" s="90">
        <f>BR37-BW37</f>
        <v>0</v>
      </c>
      <c r="BZ37" s="137"/>
    </row>
    <row r="38" spans="1:78" x14ac:dyDescent="0.25">
      <c r="A38" s="80" t="s">
        <v>45</v>
      </c>
      <c r="B38" s="15" t="s">
        <v>26</v>
      </c>
      <c r="C38" s="104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6"/>
      <c r="AH38" s="86"/>
      <c r="AI38" s="86"/>
      <c r="AJ38" s="86"/>
      <c r="AK38" s="104">
        <f>+AK36/AK37</f>
        <v>193</v>
      </c>
      <c r="AL38" s="83"/>
      <c r="AM38" s="83"/>
      <c r="AN38" s="83"/>
      <c r="AO38" s="83"/>
      <c r="AP38" s="83"/>
      <c r="AQ38" s="83"/>
      <c r="AR38" s="83"/>
      <c r="AS38" s="83"/>
      <c r="AT38" s="120">
        <f>+AT36/AT37</f>
        <v>201.125</v>
      </c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04">
        <f>+BJ36/BJ37</f>
        <v>191.33333333333334</v>
      </c>
      <c r="BK38" s="104"/>
      <c r="BL38" s="104"/>
      <c r="BM38" s="104"/>
      <c r="BN38" s="104"/>
      <c r="BO38" s="104"/>
      <c r="BP38" s="104"/>
      <c r="BQ38" s="104"/>
      <c r="BR38" s="83">
        <f t="shared" ref="BR38" si="22">IF(BR36="","",BR36/BR37)</f>
        <v>194.92307692307693</v>
      </c>
      <c r="BS38" s="19"/>
      <c r="BT38" s="16"/>
      <c r="BU38" s="80" t="s">
        <v>45</v>
      </c>
      <c r="BV38" s="23"/>
      <c r="BW38" s="83">
        <f>IF(BW36="","",BW36/BW37)</f>
        <v>194.92307692307693</v>
      </c>
      <c r="BX38" s="23"/>
      <c r="BY38" s="86"/>
      <c r="BZ38" s="138"/>
    </row>
    <row r="39" spans="1:78" x14ac:dyDescent="0.25">
      <c r="A39" s="31" t="s">
        <v>46</v>
      </c>
      <c r="B39" s="10" t="s">
        <v>22</v>
      </c>
      <c r="C39" s="95"/>
      <c r="D39" s="95"/>
      <c r="E39" s="95"/>
      <c r="F39" s="95"/>
      <c r="G39" s="95"/>
      <c r="H39" s="95"/>
      <c r="I39" s="90">
        <v>1221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>
        <v>2926</v>
      </c>
      <c r="X39" s="95"/>
      <c r="Y39" s="95"/>
      <c r="Z39" s="95"/>
      <c r="AA39" s="95">
        <v>1462</v>
      </c>
      <c r="AB39" s="95"/>
      <c r="AC39" s="95"/>
      <c r="AD39" s="95"/>
      <c r="AE39" s="95"/>
      <c r="AF39" s="95">
        <v>1331</v>
      </c>
      <c r="AG39" s="95"/>
      <c r="AH39" s="95">
        <v>2540</v>
      </c>
      <c r="AI39" s="95"/>
      <c r="AJ39" s="95"/>
      <c r="AK39" s="95">
        <v>834</v>
      </c>
      <c r="AL39" s="95"/>
      <c r="AM39" s="95"/>
      <c r="AN39" s="95"/>
      <c r="AO39" s="95"/>
      <c r="AP39" s="95">
        <v>1551</v>
      </c>
      <c r="AQ39" s="95"/>
      <c r="AR39" s="95"/>
      <c r="AS39" s="95"/>
      <c r="AT39" s="95">
        <v>1289</v>
      </c>
      <c r="AU39" s="95"/>
      <c r="AV39" s="95">
        <v>1333</v>
      </c>
      <c r="AW39" s="95"/>
      <c r="AX39" s="95"/>
      <c r="AY39" s="95"/>
      <c r="AZ39" s="95"/>
      <c r="BA39" s="95"/>
      <c r="BB39" s="95">
        <v>1065</v>
      </c>
      <c r="BC39" s="95">
        <v>2193</v>
      </c>
      <c r="BD39" s="95"/>
      <c r="BE39" s="95"/>
      <c r="BF39" s="95"/>
      <c r="BG39" s="143">
        <v>1440</v>
      </c>
      <c r="BH39" s="95"/>
      <c r="BI39" s="95"/>
      <c r="BJ39" s="95">
        <v>1210</v>
      </c>
      <c r="BK39" s="95"/>
      <c r="BL39" s="95"/>
      <c r="BM39" s="143">
        <v>716</v>
      </c>
      <c r="BN39" s="95"/>
      <c r="BO39" s="95"/>
      <c r="BP39" s="95"/>
      <c r="BQ39" s="95"/>
      <c r="BR39" s="90">
        <f t="shared" ref="BR39:BR40" si="23">IF(SUM(C39:BQ39)=0,"",SUM(C39:BQ39))</f>
        <v>21111</v>
      </c>
      <c r="BS39" s="11"/>
      <c r="BT39" s="101"/>
      <c r="BU39" s="31" t="s">
        <v>46</v>
      </c>
      <c r="BW39" s="57">
        <v>18955</v>
      </c>
      <c r="BY39" s="143">
        <f>BR39-BW39</f>
        <v>2156</v>
      </c>
      <c r="BZ39" s="137"/>
    </row>
    <row r="40" spans="1:78" x14ac:dyDescent="0.25">
      <c r="A40" s="79" t="s">
        <v>47</v>
      </c>
      <c r="B40" s="15" t="s">
        <v>24</v>
      </c>
      <c r="C40" s="95"/>
      <c r="D40" s="95"/>
      <c r="E40" s="95"/>
      <c r="F40" s="95"/>
      <c r="G40" s="95"/>
      <c r="H40" s="95"/>
      <c r="I40" s="90">
        <v>7</v>
      </c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>
        <v>15</v>
      </c>
      <c r="X40" s="95"/>
      <c r="Y40" s="95"/>
      <c r="Z40" s="95"/>
      <c r="AA40" s="95">
        <v>8</v>
      </c>
      <c r="AB40" s="95"/>
      <c r="AC40" s="95"/>
      <c r="AD40" s="95"/>
      <c r="AE40" s="95"/>
      <c r="AF40" s="95">
        <v>8</v>
      </c>
      <c r="AG40" s="95"/>
      <c r="AH40" s="95">
        <v>14</v>
      </c>
      <c r="AI40" s="95"/>
      <c r="AJ40" s="95"/>
      <c r="AK40" s="95">
        <v>5</v>
      </c>
      <c r="AL40" s="95"/>
      <c r="AM40" s="95"/>
      <c r="AN40" s="95"/>
      <c r="AO40" s="95"/>
      <c r="AP40" s="95">
        <v>8</v>
      </c>
      <c r="AQ40" s="95"/>
      <c r="AR40" s="95"/>
      <c r="AS40" s="95"/>
      <c r="AT40" s="95">
        <v>7</v>
      </c>
      <c r="AU40" s="95"/>
      <c r="AV40" s="95">
        <v>8</v>
      </c>
      <c r="AW40" s="95"/>
      <c r="AX40" s="95"/>
      <c r="AY40" s="95"/>
      <c r="AZ40" s="95"/>
      <c r="BA40" s="95"/>
      <c r="BB40" s="95">
        <v>6</v>
      </c>
      <c r="BC40" s="95">
        <v>12</v>
      </c>
      <c r="BD40" s="95"/>
      <c r="BE40" s="95"/>
      <c r="BF40" s="95"/>
      <c r="BG40" s="95">
        <v>8</v>
      </c>
      <c r="BH40" s="95"/>
      <c r="BI40" s="95"/>
      <c r="BJ40" s="95">
        <v>7</v>
      </c>
      <c r="BK40" s="95"/>
      <c r="BL40" s="95"/>
      <c r="BM40" s="95">
        <v>4</v>
      </c>
      <c r="BN40" s="95"/>
      <c r="BO40" s="95"/>
      <c r="BP40" s="95"/>
      <c r="BQ40" s="95"/>
      <c r="BR40" s="90">
        <f t="shared" si="23"/>
        <v>117</v>
      </c>
      <c r="BS40" s="58">
        <f t="shared" ref="BS40" si="24">IF(COUNTA(C40:BQ40)=0,"",COUNTA(C40:BQ40))</f>
        <v>14</v>
      </c>
      <c r="BT40" s="99"/>
      <c r="BU40" s="21" t="s">
        <v>47</v>
      </c>
      <c r="BW40" s="57">
        <v>105</v>
      </c>
      <c r="BY40" s="90">
        <f>BR40-BW40</f>
        <v>12</v>
      </c>
      <c r="BZ40" s="137"/>
    </row>
    <row r="41" spans="1:78" x14ac:dyDescent="0.25">
      <c r="A41" s="80" t="s">
        <v>48</v>
      </c>
      <c r="B41" s="15" t="s">
        <v>26</v>
      </c>
      <c r="C41" s="83"/>
      <c r="D41" s="83"/>
      <c r="E41" s="83"/>
      <c r="F41" s="83"/>
      <c r="G41" s="83"/>
      <c r="H41" s="83"/>
      <c r="I41" s="83">
        <f>+I39/I40</f>
        <v>174.42857142857142</v>
      </c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104">
        <f t="shared" ref="W41" si="25">IF(W39="","",W39/W40)</f>
        <v>195.06666666666666</v>
      </c>
      <c r="X41" s="83"/>
      <c r="Y41" s="83"/>
      <c r="Z41" s="83"/>
      <c r="AA41" s="83">
        <f t="shared" ref="AA41" si="26">IF(AA39="","",AA39/AA40)</f>
        <v>182.75</v>
      </c>
      <c r="AB41" s="83"/>
      <c r="AC41" s="83"/>
      <c r="AD41" s="83"/>
      <c r="AE41" s="83"/>
      <c r="AF41" s="83">
        <f t="shared" ref="AF41" si="27">IF(AF39="","",AF39/AF40)</f>
        <v>166.375</v>
      </c>
      <c r="AG41" s="83"/>
      <c r="AH41" s="83">
        <f>+AH39/AH40</f>
        <v>181.42857142857142</v>
      </c>
      <c r="AI41" s="83"/>
      <c r="AJ41" s="83"/>
      <c r="AK41" s="83">
        <f>+AK39/AK40</f>
        <v>166.8</v>
      </c>
      <c r="AL41" s="83"/>
      <c r="AM41" s="83"/>
      <c r="AN41" s="83"/>
      <c r="AO41" s="83"/>
      <c r="AP41" s="104">
        <f>+AP39/AP40</f>
        <v>193.875</v>
      </c>
      <c r="AQ41" s="83"/>
      <c r="AR41" s="83"/>
      <c r="AS41" s="83"/>
      <c r="AT41" s="83">
        <f>+AT39/AT40</f>
        <v>184.14285714285714</v>
      </c>
      <c r="AU41" s="83"/>
      <c r="AV41" s="83">
        <f>+AV39/AV40</f>
        <v>166.625</v>
      </c>
      <c r="AW41" s="83"/>
      <c r="AX41" s="83"/>
      <c r="AY41" s="83"/>
      <c r="AZ41" s="83"/>
      <c r="BA41" s="83"/>
      <c r="BB41" s="83">
        <f>+BB39/BB40</f>
        <v>177.5</v>
      </c>
      <c r="BC41" s="83">
        <f>+BC39/BC40</f>
        <v>182.75</v>
      </c>
      <c r="BD41" s="83"/>
      <c r="BE41" s="83"/>
      <c r="BF41" s="83"/>
      <c r="BG41" s="83">
        <f>+BG39/BG40</f>
        <v>180</v>
      </c>
      <c r="BH41" s="83"/>
      <c r="BI41" s="83"/>
      <c r="BJ41" s="83">
        <f>+BJ39/BJ40</f>
        <v>172.85714285714286</v>
      </c>
      <c r="BK41" s="83"/>
      <c r="BL41" s="83"/>
      <c r="BM41" s="83">
        <f>+BM39/BM40</f>
        <v>179</v>
      </c>
      <c r="BN41" s="83"/>
      <c r="BO41" s="83"/>
      <c r="BP41" s="83"/>
      <c r="BQ41" s="83"/>
      <c r="BR41" s="83">
        <f t="shared" ref="BR41" si="28">IF(BR39="","",BR39/BR40)</f>
        <v>180.43589743589743</v>
      </c>
      <c r="BS41" s="19"/>
      <c r="BT41" s="17"/>
      <c r="BU41" s="80" t="s">
        <v>48</v>
      </c>
      <c r="BV41" s="23"/>
      <c r="BW41" s="83">
        <f>IF(BW39="","",BW39/BW40)</f>
        <v>180.52380952380952</v>
      </c>
      <c r="BX41" s="23"/>
      <c r="BY41" s="86"/>
      <c r="BZ41" s="138"/>
    </row>
    <row r="42" spans="1:78" x14ac:dyDescent="0.25">
      <c r="A42" s="30" t="s">
        <v>46</v>
      </c>
      <c r="B42" s="15" t="s">
        <v>22</v>
      </c>
      <c r="C42" s="95"/>
      <c r="D42" s="95"/>
      <c r="E42" s="95"/>
      <c r="F42" s="95">
        <v>480</v>
      </c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>
        <v>2420</v>
      </c>
      <c r="X42" s="95"/>
      <c r="Y42" s="95"/>
      <c r="Z42" s="95"/>
      <c r="AA42" s="95"/>
      <c r="AB42" s="95"/>
      <c r="AC42" s="95"/>
      <c r="AD42" s="95"/>
      <c r="AE42" s="95"/>
      <c r="AF42" s="95">
        <v>1294</v>
      </c>
      <c r="AG42" s="95"/>
      <c r="AH42" s="95">
        <v>2357</v>
      </c>
      <c r="AI42" s="95">
        <v>987</v>
      </c>
      <c r="AJ42" s="95"/>
      <c r="AK42" s="95"/>
      <c r="AL42" s="95"/>
      <c r="AM42" s="95"/>
      <c r="AN42" s="95"/>
      <c r="AO42" s="95"/>
      <c r="AP42" s="95">
        <v>1231</v>
      </c>
      <c r="AQ42" s="95"/>
      <c r="AR42" s="95">
        <v>599</v>
      </c>
      <c r="AS42" s="95"/>
      <c r="AT42" s="95"/>
      <c r="AU42" s="95"/>
      <c r="AV42" s="95">
        <v>1308</v>
      </c>
      <c r="AW42" s="95"/>
      <c r="AX42" s="95"/>
      <c r="AY42" s="95"/>
      <c r="AZ42" s="95"/>
      <c r="BA42" s="95">
        <v>2324</v>
      </c>
      <c r="BB42" s="95"/>
      <c r="BC42" s="95">
        <v>1931</v>
      </c>
      <c r="BD42" s="95"/>
      <c r="BE42" s="95"/>
      <c r="BF42" s="95"/>
      <c r="BG42" s="143">
        <v>1386</v>
      </c>
      <c r="BH42" s="95">
        <v>1332</v>
      </c>
      <c r="BI42" s="95"/>
      <c r="BJ42" s="95"/>
      <c r="BK42" s="95"/>
      <c r="BL42" s="95"/>
      <c r="BM42" s="143">
        <v>1460</v>
      </c>
      <c r="BN42" s="95"/>
      <c r="BO42" s="95"/>
      <c r="BP42" s="143">
        <v>1334</v>
      </c>
      <c r="BQ42" s="95"/>
      <c r="BR42" s="90">
        <f t="shared" ref="BR42:BR43" si="29">IF(SUM(C42:BQ42)=0,"",SUM(C42:BQ42))</f>
        <v>20443</v>
      </c>
      <c r="BS42" s="11"/>
      <c r="BT42" s="99"/>
      <c r="BU42" s="30" t="s">
        <v>46</v>
      </c>
      <c r="BV42" s="23"/>
      <c r="BW42" s="57">
        <v>16263</v>
      </c>
      <c r="BX42" s="23"/>
      <c r="BY42" s="143">
        <f>BR42-BW42</f>
        <v>4180</v>
      </c>
      <c r="BZ42" s="137"/>
    </row>
    <row r="43" spans="1:78" x14ac:dyDescent="0.25">
      <c r="A43" s="81" t="s">
        <v>49</v>
      </c>
      <c r="B43" s="15" t="s">
        <v>24</v>
      </c>
      <c r="C43" s="95"/>
      <c r="D43" s="95"/>
      <c r="E43" s="95"/>
      <c r="F43" s="95">
        <v>3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>
        <v>15</v>
      </c>
      <c r="X43" s="95"/>
      <c r="Y43" s="95"/>
      <c r="Z43" s="95"/>
      <c r="AA43" s="95"/>
      <c r="AB43" s="95"/>
      <c r="AC43" s="95"/>
      <c r="AD43" s="95"/>
      <c r="AE43" s="95"/>
      <c r="AF43" s="95">
        <v>8</v>
      </c>
      <c r="AG43" s="95"/>
      <c r="AH43" s="95">
        <v>14</v>
      </c>
      <c r="AI43" s="95">
        <v>6</v>
      </c>
      <c r="AJ43" s="95"/>
      <c r="AK43" s="95"/>
      <c r="AL43" s="95"/>
      <c r="AM43" s="95"/>
      <c r="AN43" s="95"/>
      <c r="AO43" s="95"/>
      <c r="AP43" s="95">
        <v>8</v>
      </c>
      <c r="AQ43" s="95"/>
      <c r="AR43" s="95">
        <v>4</v>
      </c>
      <c r="AS43" s="95"/>
      <c r="AT43" s="95"/>
      <c r="AU43" s="95"/>
      <c r="AV43" s="95">
        <v>8</v>
      </c>
      <c r="AW43" s="95"/>
      <c r="AX43" s="95"/>
      <c r="AY43" s="95"/>
      <c r="AZ43" s="95"/>
      <c r="BA43" s="95">
        <v>14</v>
      </c>
      <c r="BB43" s="95"/>
      <c r="BC43" s="95">
        <v>12</v>
      </c>
      <c r="BD43" s="95"/>
      <c r="BE43" s="95"/>
      <c r="BF43" s="95"/>
      <c r="BG43" s="95">
        <v>8</v>
      </c>
      <c r="BH43" s="95">
        <v>8</v>
      </c>
      <c r="BI43" s="95"/>
      <c r="BJ43" s="95"/>
      <c r="BK43" s="95"/>
      <c r="BL43" s="95"/>
      <c r="BM43" s="95">
        <v>8</v>
      </c>
      <c r="BN43" s="95"/>
      <c r="BO43" s="95"/>
      <c r="BP43" s="95">
        <v>8</v>
      </c>
      <c r="BQ43" s="95"/>
      <c r="BR43" s="90">
        <f t="shared" si="29"/>
        <v>124</v>
      </c>
      <c r="BS43" s="58">
        <f t="shared" ref="BS43" si="30">IF(COUNTA(C43:BQ43)=0,"",COUNTA(C43:BQ43))</f>
        <v>14</v>
      </c>
      <c r="BT43" s="99"/>
      <c r="BU43" s="32" t="s">
        <v>49</v>
      </c>
      <c r="BV43" s="23"/>
      <c r="BW43" s="57">
        <v>100</v>
      </c>
      <c r="BX43" s="23"/>
      <c r="BY43" s="90">
        <f>BR43-BW43</f>
        <v>24</v>
      </c>
      <c r="BZ43" s="137"/>
    </row>
    <row r="44" spans="1:78" x14ac:dyDescent="0.25">
      <c r="A44" s="78" t="s">
        <v>50</v>
      </c>
      <c r="B44" s="15" t="s">
        <v>26</v>
      </c>
      <c r="C44" s="83"/>
      <c r="D44" s="83"/>
      <c r="E44" s="83"/>
      <c r="F44" s="83">
        <f>+F42/F43</f>
        <v>160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f>+W42/W43</f>
        <v>161.33333333333334</v>
      </c>
      <c r="X44" s="83"/>
      <c r="Y44" s="83"/>
      <c r="Z44" s="83"/>
      <c r="AA44" s="83"/>
      <c r="AB44" s="83"/>
      <c r="AC44" s="83"/>
      <c r="AD44" s="83"/>
      <c r="AE44" s="83"/>
      <c r="AF44" s="83">
        <f t="shared" ref="AF44" si="31">IF(AF42="","",AF42/AF43)</f>
        <v>161.75</v>
      </c>
      <c r="AG44" s="83"/>
      <c r="AH44" s="83">
        <f>+AH42/AH43</f>
        <v>168.35714285714286</v>
      </c>
      <c r="AI44" s="83">
        <f>+AI42/AI43</f>
        <v>164.5</v>
      </c>
      <c r="AJ44" s="83"/>
      <c r="AK44" s="83"/>
      <c r="AL44" s="83"/>
      <c r="AM44" s="83"/>
      <c r="AN44" s="83"/>
      <c r="AO44" s="83"/>
      <c r="AP44" s="83">
        <f>+AP42/AP43</f>
        <v>153.875</v>
      </c>
      <c r="AQ44" s="83"/>
      <c r="AR44" s="83">
        <f>+AR42/AR43</f>
        <v>149.75</v>
      </c>
      <c r="AS44" s="83"/>
      <c r="AT44" s="83"/>
      <c r="AU44" s="83"/>
      <c r="AV44" s="83">
        <f>+AV42/AV43</f>
        <v>163.5</v>
      </c>
      <c r="AW44" s="83"/>
      <c r="AX44" s="83"/>
      <c r="AY44" s="83"/>
      <c r="AZ44" s="83"/>
      <c r="BA44" s="83">
        <f>+BA42/BA43</f>
        <v>166</v>
      </c>
      <c r="BB44" s="83"/>
      <c r="BC44" s="83">
        <f>+BC42/BC43</f>
        <v>160.91666666666666</v>
      </c>
      <c r="BD44" s="83"/>
      <c r="BE44" s="83"/>
      <c r="BF44" s="83"/>
      <c r="BG44" s="83">
        <f>+BG42/BG43</f>
        <v>173.25</v>
      </c>
      <c r="BH44" s="83">
        <f>+BH42/BH43</f>
        <v>166.5</v>
      </c>
      <c r="BI44" s="83"/>
      <c r="BJ44" s="83"/>
      <c r="BK44" s="83"/>
      <c r="BL44" s="83"/>
      <c r="BM44" s="83">
        <f>+BM42/BM43</f>
        <v>182.5</v>
      </c>
      <c r="BN44" s="83"/>
      <c r="BO44" s="83"/>
      <c r="BP44" s="83">
        <f>+BP42/BP43</f>
        <v>166.75</v>
      </c>
      <c r="BQ44" s="83"/>
      <c r="BR44" s="83">
        <f t="shared" ref="BR44" si="32">IF(BR42="","",BR42/BR43)</f>
        <v>164.86290322580646</v>
      </c>
      <c r="BS44" s="19"/>
      <c r="BT44" s="16"/>
      <c r="BU44" s="78" t="s">
        <v>50</v>
      </c>
      <c r="BV44" s="23"/>
      <c r="BW44" s="83">
        <f>IF(BW42="","",BW42/BW43)</f>
        <v>162.63</v>
      </c>
      <c r="BX44" s="23"/>
      <c r="BY44" s="86"/>
      <c r="BZ44" s="138"/>
    </row>
    <row r="45" spans="1:78" x14ac:dyDescent="0.25">
      <c r="A45" s="30" t="s">
        <v>46</v>
      </c>
      <c r="B45" s="15" t="s">
        <v>22</v>
      </c>
      <c r="C45" s="95"/>
      <c r="D45" s="95"/>
      <c r="E45" s="95"/>
      <c r="F45" s="95"/>
      <c r="G45" s="95">
        <v>955</v>
      </c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0">
        <v>1364</v>
      </c>
      <c r="S45" s="95"/>
      <c r="T45" s="95"/>
      <c r="U45" s="95"/>
      <c r="V45" s="95"/>
      <c r="W45" s="95"/>
      <c r="X45" s="95"/>
      <c r="Y45" s="95"/>
      <c r="Z45" s="95"/>
      <c r="AA45" s="95"/>
      <c r="AB45" s="95">
        <v>1293</v>
      </c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0">
        <f t="shared" ref="BR45:BR46" si="33">IF(SUM(C45:BQ45)=0,"",SUM(C45:BQ45))</f>
        <v>3612</v>
      </c>
      <c r="BS45" s="11"/>
      <c r="BT45" s="16"/>
      <c r="BU45" s="30" t="s">
        <v>46</v>
      </c>
      <c r="BV45" s="23"/>
      <c r="BW45" s="57">
        <v>4861</v>
      </c>
      <c r="BX45" s="23"/>
      <c r="BY45" s="145">
        <f>BR45-BW45</f>
        <v>-1249</v>
      </c>
      <c r="BZ45" s="146" t="s">
        <v>246</v>
      </c>
    </row>
    <row r="46" spans="1:78" x14ac:dyDescent="0.25">
      <c r="A46" s="77" t="s">
        <v>51</v>
      </c>
      <c r="B46" s="15" t="s">
        <v>24</v>
      </c>
      <c r="C46" s="95"/>
      <c r="D46" s="95"/>
      <c r="E46" s="95"/>
      <c r="F46" s="95"/>
      <c r="G46" s="95">
        <v>7</v>
      </c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>
        <v>9</v>
      </c>
      <c r="S46" s="95"/>
      <c r="T46" s="95"/>
      <c r="U46" s="95"/>
      <c r="V46" s="95"/>
      <c r="W46" s="95"/>
      <c r="X46" s="95"/>
      <c r="Y46" s="95"/>
      <c r="Z46" s="95"/>
      <c r="AA46" s="95"/>
      <c r="AB46" s="95">
        <v>8</v>
      </c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0">
        <f t="shared" si="33"/>
        <v>24</v>
      </c>
      <c r="BS46" s="58">
        <f t="shared" ref="BS46" si="34">IF(COUNTA(C46:BQ46)=0,"",COUNTA(C46:BQ46))</f>
        <v>3</v>
      </c>
      <c r="BT46" s="16"/>
      <c r="BU46" s="25" t="s">
        <v>51</v>
      </c>
      <c r="BV46" s="23"/>
      <c r="BW46" s="57">
        <v>32</v>
      </c>
      <c r="BX46" s="23"/>
      <c r="BY46" s="90">
        <f>BR46-BW46</f>
        <v>-8</v>
      </c>
      <c r="BZ46" s="137"/>
    </row>
    <row r="47" spans="1:78" x14ac:dyDescent="0.25">
      <c r="A47" s="78" t="s">
        <v>52</v>
      </c>
      <c r="B47" s="15" t="s">
        <v>26</v>
      </c>
      <c r="C47" s="94"/>
      <c r="D47" s="94"/>
      <c r="E47" s="94"/>
      <c r="F47" s="94"/>
      <c r="G47" s="83">
        <f>+G45/G46</f>
        <v>136.42857142857142</v>
      </c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>
        <f>+R45/R46</f>
        <v>151.55555555555554</v>
      </c>
      <c r="S47" s="83"/>
      <c r="T47" s="83"/>
      <c r="U47" s="83"/>
      <c r="V47" s="83"/>
      <c r="W47" s="83"/>
      <c r="X47" s="83"/>
      <c r="Y47" s="94"/>
      <c r="Z47" s="94"/>
      <c r="AA47" s="94"/>
      <c r="AB47" s="83">
        <f>+AB45/AB46</f>
        <v>161.625</v>
      </c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>
        <f t="shared" ref="BR47" si="35">IF(BR45="","",BR45/BR46)</f>
        <v>150.5</v>
      </c>
      <c r="BS47" s="19"/>
      <c r="BT47" s="16"/>
      <c r="BU47" s="78" t="s">
        <v>52</v>
      </c>
      <c r="BV47" s="23"/>
      <c r="BW47" s="83">
        <f>IF(BW45="","",BW45/BW46)</f>
        <v>151.90625</v>
      </c>
      <c r="BX47" s="23"/>
      <c r="BY47" s="86"/>
      <c r="BZ47" s="138"/>
    </row>
    <row r="48" spans="1:78" x14ac:dyDescent="0.25">
      <c r="A48" s="31" t="s">
        <v>46</v>
      </c>
      <c r="B48" s="15" t="s">
        <v>22</v>
      </c>
      <c r="C48" s="58"/>
      <c r="D48" s="58"/>
      <c r="E48" s="58"/>
      <c r="F48" s="58"/>
      <c r="G48" s="58"/>
      <c r="H48" s="58"/>
      <c r="I48" s="58"/>
      <c r="J48" s="58">
        <v>937</v>
      </c>
      <c r="K48" s="58">
        <v>1383</v>
      </c>
      <c r="L48" s="58"/>
      <c r="M48" s="58"/>
      <c r="N48" s="58"/>
      <c r="O48" s="58"/>
      <c r="P48" s="58"/>
      <c r="Q48" s="58"/>
      <c r="R48" s="57">
        <v>1438</v>
      </c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>
        <v>768</v>
      </c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>
        <v>732</v>
      </c>
      <c r="AZ48" s="58"/>
      <c r="BA48" s="58"/>
      <c r="BB48" s="58"/>
      <c r="BC48" s="58"/>
      <c r="BD48" s="58"/>
      <c r="BE48" s="58">
        <v>730</v>
      </c>
      <c r="BF48" s="58"/>
      <c r="BG48" s="58"/>
      <c r="BH48" s="58"/>
      <c r="BI48" s="58"/>
      <c r="BJ48" s="58"/>
      <c r="BK48" s="58"/>
      <c r="BL48" s="58"/>
      <c r="BM48" s="58"/>
      <c r="BN48" s="58"/>
      <c r="BO48" s="58">
        <v>1305</v>
      </c>
      <c r="BP48" s="58"/>
      <c r="BQ48" s="58"/>
      <c r="BR48" s="90">
        <f t="shared" ref="BR48:BR49" si="36">IF(SUM(C48:BQ48)=0,"",SUM(C48:BQ48))</f>
        <v>7293</v>
      </c>
      <c r="BS48" s="11"/>
      <c r="BT48" s="16"/>
      <c r="BU48" s="31" t="s">
        <v>46</v>
      </c>
      <c r="BV48" s="23"/>
      <c r="BW48" s="84">
        <v>7293</v>
      </c>
      <c r="BX48" s="23"/>
      <c r="BY48" s="90">
        <f>BR48-BW48</f>
        <v>0</v>
      </c>
      <c r="BZ48" s="139"/>
    </row>
    <row r="49" spans="1:78" x14ac:dyDescent="0.25">
      <c r="A49" s="21" t="s">
        <v>139</v>
      </c>
      <c r="B49" s="15" t="s">
        <v>24</v>
      </c>
      <c r="C49" s="58"/>
      <c r="D49" s="58"/>
      <c r="E49" s="58"/>
      <c r="F49" s="58"/>
      <c r="G49" s="58"/>
      <c r="H49" s="58"/>
      <c r="I49" s="58"/>
      <c r="J49" s="58">
        <v>7</v>
      </c>
      <c r="K49" s="58">
        <v>8</v>
      </c>
      <c r="L49" s="58"/>
      <c r="M49" s="58"/>
      <c r="N49" s="58"/>
      <c r="O49" s="58"/>
      <c r="P49" s="58"/>
      <c r="Q49" s="58"/>
      <c r="R49" s="58">
        <v>9</v>
      </c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>
        <v>5</v>
      </c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>
        <v>5</v>
      </c>
      <c r="AZ49" s="58"/>
      <c r="BA49" s="58"/>
      <c r="BB49" s="58"/>
      <c r="BC49" s="58"/>
      <c r="BD49" s="58"/>
      <c r="BE49" s="58">
        <v>5</v>
      </c>
      <c r="BF49" s="58"/>
      <c r="BG49" s="58"/>
      <c r="BH49" s="58"/>
      <c r="BI49" s="58"/>
      <c r="BJ49" s="58"/>
      <c r="BK49" s="58"/>
      <c r="BL49" s="58"/>
      <c r="BM49" s="58"/>
      <c r="BN49" s="58"/>
      <c r="BO49" s="58">
        <v>8</v>
      </c>
      <c r="BP49" s="58"/>
      <c r="BQ49" s="58"/>
      <c r="BR49" s="90">
        <f t="shared" si="36"/>
        <v>47</v>
      </c>
      <c r="BS49" s="58">
        <f t="shared" ref="BS49" si="37">IF(COUNTA(C49:BQ49)=0,"",COUNTA(C49:BQ49))</f>
        <v>7</v>
      </c>
      <c r="BT49" s="16"/>
      <c r="BU49" s="21" t="s">
        <v>139</v>
      </c>
      <c r="BV49" s="23"/>
      <c r="BW49" s="84">
        <v>47</v>
      </c>
      <c r="BX49" s="23"/>
      <c r="BY49" s="90">
        <f>BR49-BW49</f>
        <v>0</v>
      </c>
      <c r="BZ49" s="139"/>
    </row>
    <row r="50" spans="1:78" x14ac:dyDescent="0.25">
      <c r="A50" s="80" t="s">
        <v>140</v>
      </c>
      <c r="B50" s="15" t="s">
        <v>26</v>
      </c>
      <c r="C50" s="83"/>
      <c r="D50" s="83"/>
      <c r="E50" s="83"/>
      <c r="F50" s="83"/>
      <c r="G50" s="83"/>
      <c r="H50" s="83"/>
      <c r="I50" s="83"/>
      <c r="J50" s="83">
        <f>+J48/J49</f>
        <v>133.85714285714286</v>
      </c>
      <c r="K50" s="83">
        <f>+K48/K49</f>
        <v>172.875</v>
      </c>
      <c r="L50" s="83"/>
      <c r="M50" s="83"/>
      <c r="N50" s="83"/>
      <c r="O50" s="83"/>
      <c r="P50" s="83"/>
      <c r="Q50" s="83"/>
      <c r="R50" s="83">
        <f>+R48/R49</f>
        <v>159.77777777777777</v>
      </c>
      <c r="S50" s="83"/>
      <c r="T50" s="83"/>
      <c r="U50" s="83"/>
      <c r="V50" s="83"/>
      <c r="W50" s="83"/>
      <c r="X50" s="83"/>
      <c r="Y50" s="94"/>
      <c r="Z50" s="94"/>
      <c r="AA50" s="94"/>
      <c r="AB50" s="94"/>
      <c r="AC50" s="94"/>
      <c r="AD50" s="94"/>
      <c r="AE50" s="83">
        <f>+AE48/AE49</f>
        <v>153.6</v>
      </c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>
        <f>+AY48/AY49</f>
        <v>146.4</v>
      </c>
      <c r="AZ50" s="83"/>
      <c r="BA50" s="83"/>
      <c r="BB50" s="83"/>
      <c r="BC50" s="83"/>
      <c r="BD50" s="83"/>
      <c r="BE50" s="83">
        <f>+BE48/BE49</f>
        <v>146</v>
      </c>
      <c r="BF50" s="83"/>
      <c r="BG50" s="83"/>
      <c r="BH50" s="83"/>
      <c r="BI50" s="83"/>
      <c r="BJ50" s="83"/>
      <c r="BK50" s="83"/>
      <c r="BL50" s="83"/>
      <c r="BM50" s="83"/>
      <c r="BN50" s="83"/>
      <c r="BO50" s="83">
        <f>+BO48/BO49</f>
        <v>163.125</v>
      </c>
      <c r="BP50" s="83"/>
      <c r="BQ50" s="83"/>
      <c r="BR50" s="83">
        <f t="shared" ref="BR50" si="38">IF(BR48="","",BR48/BR49)</f>
        <v>155.17021276595744</v>
      </c>
      <c r="BS50" s="19"/>
      <c r="BT50" s="16"/>
      <c r="BU50" s="80" t="s">
        <v>140</v>
      </c>
      <c r="BV50" s="23"/>
      <c r="BW50" s="83">
        <f>IF(BW48="","",BW48/BW49)</f>
        <v>155.17021276595744</v>
      </c>
      <c r="BX50" s="23"/>
      <c r="BY50" s="86"/>
      <c r="BZ50" s="138"/>
    </row>
    <row r="51" spans="1:78" x14ac:dyDescent="0.25">
      <c r="A51" s="31" t="s">
        <v>53</v>
      </c>
      <c r="B51" s="10" t="s">
        <v>22</v>
      </c>
      <c r="C51" s="90"/>
      <c r="D51" s="90">
        <v>1169</v>
      </c>
      <c r="E51" s="90"/>
      <c r="F51" s="90"/>
      <c r="G51" s="90"/>
      <c r="H51" s="90"/>
      <c r="I51" s="90">
        <v>1311</v>
      </c>
      <c r="J51" s="90"/>
      <c r="K51" s="90"/>
      <c r="L51" s="90"/>
      <c r="M51" s="90">
        <v>1327</v>
      </c>
      <c r="N51" s="90"/>
      <c r="O51" s="90"/>
      <c r="P51" s="90"/>
      <c r="Q51" s="90">
        <v>1890</v>
      </c>
      <c r="R51" s="90"/>
      <c r="S51" s="90">
        <v>2043</v>
      </c>
      <c r="T51" s="90">
        <v>3116</v>
      </c>
      <c r="U51" s="90">
        <v>1469</v>
      </c>
      <c r="V51" s="90"/>
      <c r="W51" s="90">
        <v>2820</v>
      </c>
      <c r="X51" s="90"/>
      <c r="Y51" s="90">
        <v>3403</v>
      </c>
      <c r="Z51" s="90">
        <v>1354</v>
      </c>
      <c r="AA51" s="90"/>
      <c r="AB51" s="90"/>
      <c r="AC51" s="90"/>
      <c r="AD51" s="90"/>
      <c r="AE51" s="90"/>
      <c r="AF51" s="90">
        <v>1466</v>
      </c>
      <c r="AG51" s="90"/>
      <c r="AH51" s="90">
        <v>2853</v>
      </c>
      <c r="AI51" s="90"/>
      <c r="AJ51" s="90"/>
      <c r="AK51" s="90">
        <v>1559</v>
      </c>
      <c r="AL51" s="90">
        <v>1404</v>
      </c>
      <c r="AM51" s="90"/>
      <c r="AN51" s="90"/>
      <c r="AO51" s="90"/>
      <c r="AP51" s="90"/>
      <c r="AQ51" s="90"/>
      <c r="AR51" s="90"/>
      <c r="AS51" s="90"/>
      <c r="AT51" s="90">
        <v>1594</v>
      </c>
      <c r="AU51" s="90">
        <v>1419</v>
      </c>
      <c r="AV51" s="90"/>
      <c r="AW51" s="90"/>
      <c r="AX51" s="90"/>
      <c r="AY51" s="90"/>
      <c r="AZ51" s="90"/>
      <c r="BA51" s="90">
        <v>2760</v>
      </c>
      <c r="BB51" s="90">
        <v>1075</v>
      </c>
      <c r="BC51" s="90">
        <v>3400</v>
      </c>
      <c r="BD51" s="90"/>
      <c r="BE51" s="90"/>
      <c r="BF51" s="90"/>
      <c r="BG51" s="90"/>
      <c r="BH51" s="90"/>
      <c r="BI51" s="90"/>
      <c r="BJ51" s="90">
        <v>1146</v>
      </c>
      <c r="BK51" s="90"/>
      <c r="BL51" s="90"/>
      <c r="BM51" s="144">
        <v>1370</v>
      </c>
      <c r="BN51" s="90"/>
      <c r="BO51" s="90"/>
      <c r="BP51" s="90"/>
      <c r="BQ51" s="90"/>
      <c r="BR51" s="90">
        <f t="shared" ref="BR51:BR52" si="39">IF(SUM(C51:BQ51)=0,"",SUM(C51:BQ51))</f>
        <v>39948</v>
      </c>
      <c r="BS51" s="11"/>
      <c r="BT51" s="99"/>
      <c r="BU51" s="31" t="s">
        <v>53</v>
      </c>
      <c r="BV51" s="33"/>
      <c r="BW51" s="57">
        <v>38576</v>
      </c>
      <c r="BX51" s="33"/>
      <c r="BY51" s="144">
        <f>BR51-BW51</f>
        <v>1372</v>
      </c>
    </row>
    <row r="52" spans="1:78" x14ac:dyDescent="0.25">
      <c r="A52" s="79" t="s">
        <v>54</v>
      </c>
      <c r="B52" s="15" t="s">
        <v>24</v>
      </c>
      <c r="C52" s="90"/>
      <c r="D52" s="90">
        <v>6</v>
      </c>
      <c r="E52" s="90"/>
      <c r="F52" s="90"/>
      <c r="G52" s="90"/>
      <c r="H52" s="90"/>
      <c r="I52" s="90">
        <v>7</v>
      </c>
      <c r="J52" s="90"/>
      <c r="K52" s="90"/>
      <c r="L52" s="90"/>
      <c r="M52" s="90">
        <v>8</v>
      </c>
      <c r="N52" s="90"/>
      <c r="O52" s="90"/>
      <c r="P52" s="90"/>
      <c r="Q52" s="90">
        <v>10</v>
      </c>
      <c r="R52" s="90"/>
      <c r="S52" s="90">
        <v>12</v>
      </c>
      <c r="T52" s="90">
        <v>16</v>
      </c>
      <c r="U52" s="90">
        <v>8</v>
      </c>
      <c r="V52" s="90"/>
      <c r="W52" s="90">
        <v>15</v>
      </c>
      <c r="X52" s="90"/>
      <c r="Y52" s="90">
        <v>18</v>
      </c>
      <c r="Z52" s="90">
        <v>8</v>
      </c>
      <c r="AA52" s="90"/>
      <c r="AB52" s="90"/>
      <c r="AC52" s="90"/>
      <c r="AD52" s="90"/>
      <c r="AE52" s="90"/>
      <c r="AF52" s="90">
        <v>8</v>
      </c>
      <c r="AG52" s="90"/>
      <c r="AH52" s="90">
        <v>14</v>
      </c>
      <c r="AI52" s="90"/>
      <c r="AJ52" s="90"/>
      <c r="AK52" s="90">
        <v>9</v>
      </c>
      <c r="AL52" s="90">
        <v>8</v>
      </c>
      <c r="AM52" s="90"/>
      <c r="AN52" s="90"/>
      <c r="AO52" s="90"/>
      <c r="AP52" s="90"/>
      <c r="AQ52" s="90"/>
      <c r="AR52" s="90"/>
      <c r="AS52" s="90"/>
      <c r="AT52" s="90">
        <v>8</v>
      </c>
      <c r="AU52" s="90">
        <v>8</v>
      </c>
      <c r="AV52" s="90"/>
      <c r="AW52" s="90"/>
      <c r="AX52" s="90"/>
      <c r="AY52" s="90"/>
      <c r="AZ52" s="90"/>
      <c r="BA52" s="90">
        <v>14</v>
      </c>
      <c r="BB52" s="90">
        <v>6</v>
      </c>
      <c r="BC52" s="90">
        <v>18</v>
      </c>
      <c r="BD52" s="90"/>
      <c r="BE52" s="90"/>
      <c r="BF52" s="90"/>
      <c r="BG52" s="90"/>
      <c r="BH52" s="90"/>
      <c r="BI52" s="90"/>
      <c r="BJ52" s="90">
        <v>7</v>
      </c>
      <c r="BK52" s="90"/>
      <c r="BL52" s="90"/>
      <c r="BM52" s="90">
        <v>8</v>
      </c>
      <c r="BN52" s="90"/>
      <c r="BO52" s="90"/>
      <c r="BP52" s="90"/>
      <c r="BQ52" s="90"/>
      <c r="BR52" s="90">
        <f t="shared" si="39"/>
        <v>216</v>
      </c>
      <c r="BS52" s="58">
        <f t="shared" ref="BS52" si="40">IF(COUNTA(C52:BQ52)=0,"",COUNTA(C52:BQ52))</f>
        <v>21</v>
      </c>
      <c r="BT52" s="99"/>
      <c r="BU52" s="21" t="s">
        <v>54</v>
      </c>
      <c r="BV52" s="33"/>
      <c r="BW52" s="57">
        <v>208</v>
      </c>
      <c r="BX52" s="33"/>
      <c r="BY52" s="90">
        <f>BR52-BW52</f>
        <v>8</v>
      </c>
    </row>
    <row r="53" spans="1:78" x14ac:dyDescent="0.25">
      <c r="A53" s="80" t="s">
        <v>55</v>
      </c>
      <c r="B53" s="15" t="s">
        <v>26</v>
      </c>
      <c r="C53" s="107"/>
      <c r="D53" s="104">
        <f>+D51/D52</f>
        <v>194.83333333333334</v>
      </c>
      <c r="E53" s="104"/>
      <c r="F53" s="104"/>
      <c r="G53" s="104"/>
      <c r="H53" s="104"/>
      <c r="I53" s="83">
        <f>+I51/I52</f>
        <v>187.28571428571428</v>
      </c>
      <c r="J53" s="104"/>
      <c r="K53" s="104"/>
      <c r="L53" s="104"/>
      <c r="M53" s="83">
        <f>+M51/M52</f>
        <v>165.875</v>
      </c>
      <c r="N53" s="104"/>
      <c r="O53" s="104"/>
      <c r="P53" s="104"/>
      <c r="Q53" s="83">
        <f>+Q51/Q52</f>
        <v>189</v>
      </c>
      <c r="R53" s="83"/>
      <c r="S53" s="83">
        <f>+S51/S52</f>
        <v>170.25</v>
      </c>
      <c r="T53" s="83">
        <f>+T51/T52</f>
        <v>194.75</v>
      </c>
      <c r="U53" s="83">
        <f>+U51/U52</f>
        <v>183.625</v>
      </c>
      <c r="V53" s="83"/>
      <c r="W53" s="83">
        <f>+W51/W52</f>
        <v>188</v>
      </c>
      <c r="X53" s="83"/>
      <c r="Y53" s="83">
        <f>+Y51/Y52</f>
        <v>189.05555555555554</v>
      </c>
      <c r="Z53" s="83">
        <f>+Z51/Z52</f>
        <v>169.25</v>
      </c>
      <c r="AA53" s="83"/>
      <c r="AB53" s="83"/>
      <c r="AC53" s="83"/>
      <c r="AD53" s="83"/>
      <c r="AE53" s="83"/>
      <c r="AF53" s="83">
        <f>+AF51/AF52</f>
        <v>183.25</v>
      </c>
      <c r="AG53" s="83"/>
      <c r="AH53" s="107">
        <f>+AH51/AH52</f>
        <v>203.78571428571428</v>
      </c>
      <c r="AI53" s="107"/>
      <c r="AJ53" s="107"/>
      <c r="AK53" s="83">
        <f>+AK51/AK52</f>
        <v>173.22222222222223</v>
      </c>
      <c r="AL53" s="83">
        <f>+AL51/AL52</f>
        <v>175.5</v>
      </c>
      <c r="AM53" s="83"/>
      <c r="AN53" s="83"/>
      <c r="AO53" s="83"/>
      <c r="AP53" s="83"/>
      <c r="AQ53" s="83"/>
      <c r="AR53" s="83"/>
      <c r="AS53" s="83"/>
      <c r="AT53" s="104">
        <f>+AT51/AT52</f>
        <v>199.25</v>
      </c>
      <c r="AU53" s="83">
        <f>+AU51/AU52</f>
        <v>177.375</v>
      </c>
      <c r="AV53" s="104"/>
      <c r="AW53" s="104"/>
      <c r="AX53" s="104"/>
      <c r="AY53" s="104"/>
      <c r="AZ53" s="104"/>
      <c r="BA53" s="104">
        <f>+BA51/BA52</f>
        <v>197.14285714285714</v>
      </c>
      <c r="BB53" s="83">
        <f>+BB51/BB52</f>
        <v>179.16666666666666</v>
      </c>
      <c r="BC53" s="83">
        <f>+BC51/BC52</f>
        <v>188.88888888888889</v>
      </c>
      <c r="BD53" s="83"/>
      <c r="BE53" s="83"/>
      <c r="BF53" s="83"/>
      <c r="BG53" s="83"/>
      <c r="BH53" s="83"/>
      <c r="BI53" s="83"/>
      <c r="BJ53" s="83">
        <f>+BJ51/BJ52</f>
        <v>163.71428571428572</v>
      </c>
      <c r="BK53" s="83"/>
      <c r="BL53" s="83"/>
      <c r="BM53" s="83">
        <f>+BM51/BM52</f>
        <v>171.25</v>
      </c>
      <c r="BN53" s="83"/>
      <c r="BO53" s="83"/>
      <c r="BP53" s="83"/>
      <c r="BQ53" s="83"/>
      <c r="BR53" s="83">
        <f t="shared" ref="BR53" si="41">IF(BR51="","",BR51/BR52)</f>
        <v>184.94444444444446</v>
      </c>
      <c r="BS53" s="19"/>
      <c r="BT53" s="99"/>
      <c r="BU53" s="80" t="s">
        <v>55</v>
      </c>
      <c r="BV53" s="33"/>
      <c r="BW53" s="83">
        <f>IF(BW51="","",BW51/BW52)</f>
        <v>185.46153846153845</v>
      </c>
      <c r="BX53" s="33"/>
      <c r="BY53" s="86"/>
    </row>
    <row r="54" spans="1:78" x14ac:dyDescent="0.25">
      <c r="A54" s="31" t="s">
        <v>183</v>
      </c>
      <c r="B54" s="10" t="s">
        <v>22</v>
      </c>
      <c r="C54" s="124"/>
      <c r="D54" s="121"/>
      <c r="E54" s="121"/>
      <c r="F54" s="121"/>
      <c r="G54" s="121"/>
      <c r="H54" s="121"/>
      <c r="I54" s="102"/>
      <c r="J54" s="121"/>
      <c r="K54" s="121"/>
      <c r="L54" s="121"/>
      <c r="M54" s="102"/>
      <c r="N54" s="121"/>
      <c r="O54" s="121"/>
      <c r="P54" s="121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84">
        <v>1043</v>
      </c>
      <c r="AC54" s="84"/>
      <c r="AD54" s="84"/>
      <c r="AE54" s="84">
        <v>700</v>
      </c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>
        <v>493</v>
      </c>
      <c r="AZ54" s="84"/>
      <c r="BA54" s="84"/>
      <c r="BB54" s="84"/>
      <c r="BC54" s="84"/>
      <c r="BD54" s="84"/>
      <c r="BE54" s="84">
        <v>606</v>
      </c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90">
        <f t="shared" ref="BR54:BR55" si="42">IF(SUM(C54:BQ54)=0,"",SUM(C54:BQ54))</f>
        <v>2842</v>
      </c>
      <c r="BS54" s="11"/>
      <c r="BT54" s="99"/>
      <c r="BU54" s="31" t="s">
        <v>183</v>
      </c>
      <c r="BV54" s="33"/>
      <c r="BW54" s="84">
        <v>2842</v>
      </c>
      <c r="BX54" s="33"/>
      <c r="BY54" s="90">
        <f>BR54-BW54</f>
        <v>0</v>
      </c>
    </row>
    <row r="55" spans="1:78" x14ac:dyDescent="0.25">
      <c r="A55" s="79" t="s">
        <v>184</v>
      </c>
      <c r="B55" s="15" t="s">
        <v>24</v>
      </c>
      <c r="C55" s="124"/>
      <c r="D55" s="121"/>
      <c r="E55" s="121"/>
      <c r="F55" s="121"/>
      <c r="G55" s="121"/>
      <c r="H55" s="121"/>
      <c r="I55" s="102"/>
      <c r="J55" s="121"/>
      <c r="K55" s="121"/>
      <c r="L55" s="121"/>
      <c r="M55" s="102"/>
      <c r="N55" s="121"/>
      <c r="O55" s="121"/>
      <c r="P55" s="121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84">
        <v>8</v>
      </c>
      <c r="AC55" s="84"/>
      <c r="AD55" s="84"/>
      <c r="AE55" s="84">
        <v>5</v>
      </c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>
        <v>4</v>
      </c>
      <c r="AZ55" s="84"/>
      <c r="BA55" s="84"/>
      <c r="BB55" s="84"/>
      <c r="BC55" s="84"/>
      <c r="BD55" s="84"/>
      <c r="BE55" s="84">
        <v>5</v>
      </c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90">
        <f t="shared" si="42"/>
        <v>22</v>
      </c>
      <c r="BS55" s="58">
        <f t="shared" ref="BS55" si="43">IF(COUNTA(C55:BQ55)=0,"",COUNTA(C55:BQ55))</f>
        <v>4</v>
      </c>
      <c r="BT55" s="99"/>
      <c r="BU55" s="79" t="s">
        <v>226</v>
      </c>
      <c r="BV55" s="33"/>
      <c r="BW55" s="84">
        <v>22</v>
      </c>
      <c r="BX55" s="33"/>
      <c r="BY55" s="90">
        <f>BR55-BW55</f>
        <v>0</v>
      </c>
    </row>
    <row r="56" spans="1:78" x14ac:dyDescent="0.25">
      <c r="A56" s="80" t="s">
        <v>190</v>
      </c>
      <c r="B56" s="15" t="s">
        <v>26</v>
      </c>
      <c r="C56" s="107"/>
      <c r="D56" s="104"/>
      <c r="E56" s="104"/>
      <c r="F56" s="104"/>
      <c r="G56" s="104"/>
      <c r="H56" s="104"/>
      <c r="I56" s="83"/>
      <c r="J56" s="104"/>
      <c r="K56" s="104"/>
      <c r="L56" s="104"/>
      <c r="M56" s="83"/>
      <c r="N56" s="104"/>
      <c r="O56" s="104"/>
      <c r="P56" s="104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>
        <f>+AB54/AB55</f>
        <v>130.375</v>
      </c>
      <c r="AC56" s="83"/>
      <c r="AD56" s="83"/>
      <c r="AE56" s="83">
        <f>+AE54/AE55</f>
        <v>140</v>
      </c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>
        <f>+AY54/AY55</f>
        <v>123.25</v>
      </c>
      <c r="AZ56" s="83"/>
      <c r="BA56" s="83"/>
      <c r="BB56" s="83"/>
      <c r="BC56" s="83"/>
      <c r="BD56" s="83"/>
      <c r="BE56" s="83">
        <f>+BE54/BE55</f>
        <v>121.2</v>
      </c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>
        <f t="shared" ref="BR56" si="44">IF(BR54="","",BR54/BR55)</f>
        <v>129.18181818181819</v>
      </c>
      <c r="BS56" s="19"/>
      <c r="BT56" s="99"/>
      <c r="BU56" s="80" t="s">
        <v>190</v>
      </c>
      <c r="BV56" s="33"/>
      <c r="BW56" s="83">
        <f>IF(BW54="","",BW54/BW55)</f>
        <v>129.18181818181819</v>
      </c>
      <c r="BX56" s="33"/>
      <c r="BY56" s="86"/>
    </row>
    <row r="57" spans="1:78" x14ac:dyDescent="0.25">
      <c r="A57" s="31" t="s">
        <v>56</v>
      </c>
      <c r="B57" s="10" t="s">
        <v>22</v>
      </c>
      <c r="C57" s="90"/>
      <c r="D57" s="90">
        <v>1148</v>
      </c>
      <c r="E57" s="90"/>
      <c r="F57" s="90"/>
      <c r="G57" s="90"/>
      <c r="H57" s="90"/>
      <c r="I57" s="90">
        <v>1384</v>
      </c>
      <c r="J57" s="90"/>
      <c r="K57" s="90">
        <v>1700</v>
      </c>
      <c r="L57" s="90"/>
      <c r="M57" s="90"/>
      <c r="N57" s="90"/>
      <c r="O57" s="90"/>
      <c r="P57" s="90"/>
      <c r="Q57" s="90">
        <v>1999</v>
      </c>
      <c r="R57" s="90"/>
      <c r="S57" s="90"/>
      <c r="T57" s="90"/>
      <c r="U57" s="90"/>
      <c r="V57" s="90"/>
      <c r="W57" s="90">
        <v>2916</v>
      </c>
      <c r="X57" s="90"/>
      <c r="Y57" s="90">
        <v>3387</v>
      </c>
      <c r="Z57" s="90">
        <v>2332</v>
      </c>
      <c r="AA57" s="90"/>
      <c r="AB57" s="90"/>
      <c r="AC57" s="90"/>
      <c r="AD57" s="90">
        <v>1857</v>
      </c>
      <c r="AE57" s="90"/>
      <c r="AF57" s="90">
        <v>1623</v>
      </c>
      <c r="AG57" s="90"/>
      <c r="AH57" s="90"/>
      <c r="AI57" s="90"/>
      <c r="AJ57" s="90"/>
      <c r="AK57" s="90"/>
      <c r="AL57" s="90"/>
      <c r="AM57" s="90">
        <v>1162</v>
      </c>
      <c r="AN57" s="90">
        <v>1149</v>
      </c>
      <c r="AO57" s="90"/>
      <c r="AP57" s="90"/>
      <c r="AQ57" s="90"/>
      <c r="AR57" s="90"/>
      <c r="AS57" s="90"/>
      <c r="AT57" s="90"/>
      <c r="AU57" s="90"/>
      <c r="AV57" s="90">
        <v>1544</v>
      </c>
      <c r="AW57" s="90"/>
      <c r="AX57" s="90">
        <v>1405</v>
      </c>
      <c r="AY57" s="90"/>
      <c r="AZ57" s="90"/>
      <c r="BA57" s="90"/>
      <c r="BB57" s="90">
        <v>1005</v>
      </c>
      <c r="BC57" s="90">
        <v>3407</v>
      </c>
      <c r="BD57" s="90"/>
      <c r="BE57" s="90"/>
      <c r="BF57" s="90">
        <v>1236</v>
      </c>
      <c r="BG57" s="90"/>
      <c r="BH57" s="90"/>
      <c r="BI57" s="90"/>
      <c r="BJ57" s="90"/>
      <c r="BK57" s="143">
        <v>1942</v>
      </c>
      <c r="BL57" s="90"/>
      <c r="BM57" s="143">
        <v>1376</v>
      </c>
      <c r="BN57" s="90"/>
      <c r="BO57" s="90"/>
      <c r="BP57" s="90"/>
      <c r="BQ57" s="90"/>
      <c r="BR57" s="90">
        <f t="shared" ref="BR57:BR58" si="45">IF(SUM(C57:BQ57)=0,"",SUM(C57:BQ57))</f>
        <v>32572</v>
      </c>
      <c r="BS57" s="11"/>
      <c r="BT57" s="16"/>
      <c r="BU57" s="31" t="s">
        <v>56</v>
      </c>
      <c r="BV57" s="33"/>
      <c r="BW57" s="56">
        <v>29254</v>
      </c>
      <c r="BX57" s="33"/>
      <c r="BY57" s="143">
        <f>BR57-BW57</f>
        <v>3318</v>
      </c>
    </row>
    <row r="58" spans="1:78" x14ac:dyDescent="0.25">
      <c r="A58" s="79" t="s">
        <v>57</v>
      </c>
      <c r="B58" s="15" t="s">
        <v>24</v>
      </c>
      <c r="C58" s="90"/>
      <c r="D58" s="90">
        <v>6</v>
      </c>
      <c r="E58" s="90"/>
      <c r="F58" s="90"/>
      <c r="G58" s="90"/>
      <c r="H58" s="90"/>
      <c r="I58" s="90">
        <v>7</v>
      </c>
      <c r="J58" s="90"/>
      <c r="K58" s="90">
        <v>8</v>
      </c>
      <c r="L58" s="90"/>
      <c r="M58" s="90"/>
      <c r="N58" s="90"/>
      <c r="O58" s="90"/>
      <c r="P58" s="90"/>
      <c r="Q58" s="90">
        <v>10</v>
      </c>
      <c r="R58" s="90"/>
      <c r="S58" s="90"/>
      <c r="T58" s="90"/>
      <c r="U58" s="90"/>
      <c r="V58" s="90"/>
      <c r="W58" s="90">
        <v>15</v>
      </c>
      <c r="X58" s="90"/>
      <c r="Y58" s="90">
        <v>18</v>
      </c>
      <c r="Z58" s="90">
        <v>14</v>
      </c>
      <c r="AA58" s="90"/>
      <c r="AB58" s="90"/>
      <c r="AC58" s="90"/>
      <c r="AD58" s="90">
        <v>9</v>
      </c>
      <c r="AE58" s="90"/>
      <c r="AF58" s="90">
        <v>8</v>
      </c>
      <c r="AG58" s="90"/>
      <c r="AH58" s="90"/>
      <c r="AI58" s="90"/>
      <c r="AJ58" s="90"/>
      <c r="AK58" s="90"/>
      <c r="AL58" s="90"/>
      <c r="AM58" s="90">
        <v>6</v>
      </c>
      <c r="AN58" s="90">
        <v>6</v>
      </c>
      <c r="AO58" s="90"/>
      <c r="AP58" s="90"/>
      <c r="AQ58" s="90"/>
      <c r="AR58" s="90"/>
      <c r="AS58" s="90"/>
      <c r="AT58" s="90"/>
      <c r="AU58" s="90"/>
      <c r="AV58" s="90">
        <v>8</v>
      </c>
      <c r="AW58" s="90"/>
      <c r="AX58" s="90">
        <v>8</v>
      </c>
      <c r="AY58" s="90"/>
      <c r="AZ58" s="90"/>
      <c r="BA58" s="90"/>
      <c r="BB58" s="90">
        <v>6</v>
      </c>
      <c r="BC58" s="90">
        <v>18</v>
      </c>
      <c r="BD58" s="90"/>
      <c r="BE58" s="90"/>
      <c r="BF58" s="90">
        <v>7</v>
      </c>
      <c r="BG58" s="90"/>
      <c r="BH58" s="90"/>
      <c r="BI58" s="90"/>
      <c r="BJ58" s="90"/>
      <c r="BK58" s="90">
        <v>11</v>
      </c>
      <c r="BL58" s="90"/>
      <c r="BM58" s="90">
        <v>8</v>
      </c>
      <c r="BN58" s="90"/>
      <c r="BO58" s="90"/>
      <c r="BP58" s="90"/>
      <c r="BQ58" s="90"/>
      <c r="BR58" s="90">
        <f t="shared" si="45"/>
        <v>173</v>
      </c>
      <c r="BS58" s="58">
        <f t="shared" ref="BS58" si="46">IF(COUNTA(C58:BQ58)=0,"",COUNTA(C58:BQ58))</f>
        <v>18</v>
      </c>
      <c r="BT58" s="99"/>
      <c r="BU58" s="21" t="s">
        <v>57</v>
      </c>
      <c r="BV58" s="33"/>
      <c r="BW58" s="58">
        <v>154</v>
      </c>
      <c r="BX58" s="33"/>
      <c r="BY58" s="90">
        <f>BR58-BW58</f>
        <v>19</v>
      </c>
    </row>
    <row r="59" spans="1:78" x14ac:dyDescent="0.25">
      <c r="A59" s="80" t="s">
        <v>58</v>
      </c>
      <c r="B59" s="15" t="s">
        <v>26</v>
      </c>
      <c r="C59" s="107"/>
      <c r="D59" s="104">
        <f>+D57/D58</f>
        <v>191.33333333333334</v>
      </c>
      <c r="E59" s="104"/>
      <c r="F59" s="104"/>
      <c r="G59" s="104"/>
      <c r="H59" s="104"/>
      <c r="I59" s="104">
        <f>+I57/I58</f>
        <v>197.71428571428572</v>
      </c>
      <c r="J59" s="104"/>
      <c r="K59" s="107">
        <f>+K57/K58</f>
        <v>212.5</v>
      </c>
      <c r="L59" s="107"/>
      <c r="M59" s="107"/>
      <c r="N59" s="107"/>
      <c r="O59" s="107"/>
      <c r="P59" s="107"/>
      <c r="Q59" s="122">
        <f>+Q57/Q58</f>
        <v>199.9</v>
      </c>
      <c r="R59" s="122"/>
      <c r="S59" s="122"/>
      <c r="T59" s="122"/>
      <c r="U59" s="83"/>
      <c r="V59" s="83"/>
      <c r="W59" s="83">
        <f>+W57/W58</f>
        <v>194.4</v>
      </c>
      <c r="X59" s="122"/>
      <c r="Y59" s="83">
        <f>+Y57/Y58</f>
        <v>188.16666666666666</v>
      </c>
      <c r="Z59" s="83">
        <f>+Z57/Z58</f>
        <v>166.57142857142858</v>
      </c>
      <c r="AA59" s="83"/>
      <c r="AB59" s="83"/>
      <c r="AC59" s="83"/>
      <c r="AD59" s="107">
        <f>+AD57/AD58</f>
        <v>206.33333333333334</v>
      </c>
      <c r="AE59" s="83"/>
      <c r="AF59" s="107">
        <f>+AF57/AF58</f>
        <v>202.875</v>
      </c>
      <c r="AG59" s="107"/>
      <c r="AH59" s="107"/>
      <c r="AI59" s="107"/>
      <c r="AJ59" s="107"/>
      <c r="AK59" s="107"/>
      <c r="AL59" s="107"/>
      <c r="AM59" s="104">
        <f>+AM57/AM58</f>
        <v>193.66666666666666</v>
      </c>
      <c r="AN59" s="104">
        <f>+AN57/AN58</f>
        <v>191.5</v>
      </c>
      <c r="AO59" s="104"/>
      <c r="AP59" s="104"/>
      <c r="AQ59" s="104"/>
      <c r="AR59" s="104"/>
      <c r="AS59" s="104"/>
      <c r="AT59" s="104"/>
      <c r="AU59" s="104"/>
      <c r="AV59" s="104">
        <f>+AV57/AV58</f>
        <v>193</v>
      </c>
      <c r="AW59" s="104"/>
      <c r="AX59" s="83">
        <f>+AX57/AX58</f>
        <v>175.625</v>
      </c>
      <c r="AY59" s="104"/>
      <c r="AZ59" s="104"/>
      <c r="BA59" s="104"/>
      <c r="BB59" s="83">
        <f>+BB57/BB58</f>
        <v>167.5</v>
      </c>
      <c r="BC59" s="83">
        <f>+BC57/BC58</f>
        <v>189.27777777777777</v>
      </c>
      <c r="BD59" s="83"/>
      <c r="BE59" s="83"/>
      <c r="BF59" s="83">
        <f>+BF57/BF58</f>
        <v>176.57142857142858</v>
      </c>
      <c r="BG59" s="83"/>
      <c r="BH59" s="83"/>
      <c r="BI59" s="83"/>
      <c r="BJ59" s="83"/>
      <c r="BK59" s="83">
        <f>+BK57/BK58</f>
        <v>176.54545454545453</v>
      </c>
      <c r="BL59" s="83"/>
      <c r="BM59" s="83">
        <f>+BM57/BM58</f>
        <v>172</v>
      </c>
      <c r="BN59" s="83"/>
      <c r="BO59" s="83"/>
      <c r="BP59" s="83"/>
      <c r="BQ59" s="83"/>
      <c r="BR59" s="83">
        <f t="shared" ref="BR59" si="47">IF(BR57="","",BR57/BR58)</f>
        <v>188.27745664739885</v>
      </c>
      <c r="BS59" s="19"/>
      <c r="BT59" s="12"/>
      <c r="BU59" s="80" t="s">
        <v>58</v>
      </c>
      <c r="BV59" s="33"/>
      <c r="BW59" s="83">
        <f>IF(BW57="","",BW57/BW58)</f>
        <v>189.96103896103895</v>
      </c>
      <c r="BX59" s="33"/>
      <c r="BY59" s="86"/>
    </row>
    <row r="60" spans="1:78" x14ac:dyDescent="0.25">
      <c r="A60" s="31" t="s">
        <v>59</v>
      </c>
      <c r="B60" s="10" t="s">
        <v>22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>
        <v>1282</v>
      </c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>
        <v>1172</v>
      </c>
      <c r="AC60" s="90"/>
      <c r="AD60" s="90"/>
      <c r="AE60" s="90"/>
      <c r="AF60" s="90">
        <v>1193</v>
      </c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>
        <v>1217</v>
      </c>
      <c r="AR60" s="90"/>
      <c r="AS60" s="90"/>
      <c r="AT60" s="90"/>
      <c r="AU60" s="90"/>
      <c r="AV60" s="90">
        <v>1127</v>
      </c>
      <c r="AW60" s="90"/>
      <c r="AX60" s="90"/>
      <c r="AY60" s="90"/>
      <c r="AZ60" s="90"/>
      <c r="BA60" s="90"/>
      <c r="BB60" s="90">
        <v>798</v>
      </c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0"/>
      <c r="BR60" s="90">
        <f t="shared" ref="BR60:BR61" si="48">IF(SUM(C60:BQ60)=0,"",SUM(C60:BQ60))</f>
        <v>6789</v>
      </c>
      <c r="BS60" s="11"/>
      <c r="BT60" s="16"/>
      <c r="BU60" s="31" t="s">
        <v>59</v>
      </c>
      <c r="BV60" s="33"/>
      <c r="BW60" s="58">
        <v>7956</v>
      </c>
      <c r="BX60" s="33"/>
      <c r="BY60" s="145">
        <f>BR60-BW60</f>
        <v>-1167</v>
      </c>
      <c r="BZ60" s="146" t="s">
        <v>246</v>
      </c>
    </row>
    <row r="61" spans="1:78" x14ac:dyDescent="0.25">
      <c r="A61" s="79" t="s">
        <v>60</v>
      </c>
      <c r="B61" s="15" t="s">
        <v>24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>
        <v>8</v>
      </c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>
        <v>8</v>
      </c>
      <c r="AC61" s="90"/>
      <c r="AD61" s="90"/>
      <c r="AE61" s="90"/>
      <c r="AF61" s="90">
        <v>8</v>
      </c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>
        <v>8</v>
      </c>
      <c r="AR61" s="90"/>
      <c r="AS61" s="90"/>
      <c r="AT61" s="90"/>
      <c r="AU61" s="90"/>
      <c r="AV61" s="90">
        <v>8</v>
      </c>
      <c r="AW61" s="90"/>
      <c r="AX61" s="90"/>
      <c r="AY61" s="90"/>
      <c r="AZ61" s="90"/>
      <c r="BA61" s="90"/>
      <c r="BB61" s="90">
        <v>6</v>
      </c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>
        <f t="shared" si="48"/>
        <v>46</v>
      </c>
      <c r="BS61" s="58">
        <f t="shared" ref="BS61" si="49">IF(COUNTA(C61:BQ61)=0,"",COUNTA(C61:BQ61))</f>
        <v>6</v>
      </c>
      <c r="BT61" s="17"/>
      <c r="BU61" s="21" t="s">
        <v>60</v>
      </c>
      <c r="BV61" s="33"/>
      <c r="BW61" s="58">
        <v>54</v>
      </c>
      <c r="BX61" s="33"/>
      <c r="BY61" s="90">
        <f>BR61-BW61</f>
        <v>-8</v>
      </c>
    </row>
    <row r="62" spans="1:78" x14ac:dyDescent="0.25">
      <c r="A62" s="80" t="s">
        <v>61</v>
      </c>
      <c r="B62" s="15" t="s">
        <v>26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>
        <f>+O60/O61</f>
        <v>160.25</v>
      </c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>
        <f>+AB60/AB61</f>
        <v>146.5</v>
      </c>
      <c r="AC62" s="83"/>
      <c r="AD62" s="83"/>
      <c r="AE62" s="83"/>
      <c r="AF62" s="83">
        <f>+AF60/AF61</f>
        <v>149.125</v>
      </c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>
        <f t="shared" ref="AQ62" si="50">+AQ60/AQ61</f>
        <v>152.125</v>
      </c>
      <c r="AR62" s="83"/>
      <c r="AS62" s="83"/>
      <c r="AT62" s="83"/>
      <c r="AU62" s="83"/>
      <c r="AV62" s="83">
        <f>+AV60/AV61</f>
        <v>140.875</v>
      </c>
      <c r="AW62" s="83"/>
      <c r="AX62" s="83"/>
      <c r="AY62" s="83"/>
      <c r="AZ62" s="83"/>
      <c r="BA62" s="83"/>
      <c r="BB62" s="83">
        <f>+BB60/BB61</f>
        <v>133</v>
      </c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>
        <f t="shared" ref="BR62" si="51">IF(BR60="","",BR60/BR61)</f>
        <v>147.58695652173913</v>
      </c>
      <c r="BS62" s="19"/>
      <c r="BT62" s="99"/>
      <c r="BU62" s="80" t="s">
        <v>61</v>
      </c>
      <c r="BV62" s="33"/>
      <c r="BW62" s="83">
        <f>IF(BW60="","",BW60/BW61)</f>
        <v>147.33333333333334</v>
      </c>
      <c r="BX62" s="33"/>
      <c r="BY62" s="86"/>
    </row>
    <row r="63" spans="1:78" x14ac:dyDescent="0.25">
      <c r="A63" s="31" t="s">
        <v>62</v>
      </c>
      <c r="B63" s="10" t="s">
        <v>22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>
        <v>460</v>
      </c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>
        <f t="shared" ref="BR63:BR64" si="52">IF(SUM(C63:BQ63)=0,"",SUM(C63:BQ63))</f>
        <v>460</v>
      </c>
      <c r="BS63" s="11"/>
      <c r="BT63" s="16"/>
      <c r="BU63" s="31" t="s">
        <v>62</v>
      </c>
      <c r="BV63" s="33"/>
      <c r="BW63" s="57">
        <v>460</v>
      </c>
      <c r="BX63" s="33"/>
      <c r="BY63" s="90">
        <f>BR63-BW63</f>
        <v>0</v>
      </c>
    </row>
    <row r="64" spans="1:78" x14ac:dyDescent="0.25">
      <c r="A64" s="79" t="s">
        <v>36</v>
      </c>
      <c r="B64" s="15" t="s">
        <v>24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>
        <v>3</v>
      </c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>
        <f t="shared" si="52"/>
        <v>3</v>
      </c>
      <c r="BS64" s="58">
        <f t="shared" ref="BS64" si="53">IF(COUNTA(C64:BQ64)=0,"",COUNTA(C64:BQ64))</f>
        <v>1</v>
      </c>
      <c r="BT64" s="99"/>
      <c r="BU64" s="21" t="s">
        <v>36</v>
      </c>
      <c r="BV64" s="33"/>
      <c r="BW64" s="57">
        <v>3</v>
      </c>
      <c r="BX64" s="33"/>
      <c r="BY64" s="90">
        <f>BR64-BW64</f>
        <v>0</v>
      </c>
    </row>
    <row r="65" spans="1:78" x14ac:dyDescent="0.25">
      <c r="A65" s="80" t="s">
        <v>63</v>
      </c>
      <c r="B65" s="15" t="s">
        <v>26</v>
      </c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3"/>
      <c r="Z65" s="83"/>
      <c r="AA65" s="83"/>
      <c r="AB65" s="83"/>
      <c r="AC65" s="83"/>
      <c r="AD65" s="83">
        <f>+AD63/AD64</f>
        <v>153.33333333333334</v>
      </c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>
        <f t="shared" ref="BR65" si="54">IF(BR63="","",BR63/BR64)</f>
        <v>153.33333333333334</v>
      </c>
      <c r="BS65" s="19"/>
      <c r="BT65" s="99"/>
      <c r="BU65" s="80" t="s">
        <v>63</v>
      </c>
      <c r="BV65" s="33"/>
      <c r="BW65" s="83">
        <f>IF(BW63="","",BW63/BW64)</f>
        <v>153.33333333333334</v>
      </c>
      <c r="BX65" s="33"/>
      <c r="BY65" s="86"/>
    </row>
    <row r="66" spans="1:78" x14ac:dyDescent="0.25">
      <c r="A66" s="34" t="s">
        <v>64</v>
      </c>
      <c r="B66" s="10" t="s">
        <v>22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>
        <v>1225</v>
      </c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>
        <v>1048</v>
      </c>
      <c r="AC66" s="90">
        <v>879</v>
      </c>
      <c r="AD66" s="90"/>
      <c r="AE66" s="90"/>
      <c r="AF66" s="90">
        <v>1074</v>
      </c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>
        <v>1039</v>
      </c>
      <c r="AR66" s="90"/>
      <c r="AS66" s="90"/>
      <c r="AT66" s="90"/>
      <c r="AU66" s="90"/>
      <c r="AV66" s="90">
        <v>1140</v>
      </c>
      <c r="AW66" s="90">
        <v>1157</v>
      </c>
      <c r="AX66" s="90"/>
      <c r="AY66" s="90"/>
      <c r="AZ66" s="90"/>
      <c r="BA66" s="90"/>
      <c r="BB66" s="90">
        <v>835</v>
      </c>
      <c r="BC66" s="90"/>
      <c r="BD66" s="90">
        <v>916</v>
      </c>
      <c r="BE66" s="90"/>
      <c r="BF66" s="90"/>
      <c r="BG66" s="90"/>
      <c r="BH66" s="90"/>
      <c r="BI66" s="90"/>
      <c r="BJ66" s="90"/>
      <c r="BK66" s="90"/>
      <c r="BL66" s="90"/>
      <c r="BM66" s="90"/>
      <c r="BN66" s="148">
        <v>1097</v>
      </c>
      <c r="BO66" s="90"/>
      <c r="BP66" s="90"/>
      <c r="BQ66" s="90"/>
      <c r="BR66" s="90">
        <f t="shared" ref="BR66:BR67" si="55">IF(SUM(C66:BQ66)=0,"",SUM(C66:BQ66))</f>
        <v>10410</v>
      </c>
      <c r="BS66" s="11"/>
      <c r="BT66" s="16"/>
      <c r="BU66" s="34" t="s">
        <v>64</v>
      </c>
      <c r="BV66" s="33"/>
      <c r="BW66" s="57">
        <v>10480</v>
      </c>
      <c r="BX66" s="33"/>
      <c r="BY66" s="90">
        <f>BR66-BW66</f>
        <v>-70</v>
      </c>
      <c r="BZ66" s="146" t="s">
        <v>246</v>
      </c>
    </row>
    <row r="67" spans="1:78" x14ac:dyDescent="0.25">
      <c r="A67" s="77" t="s">
        <v>65</v>
      </c>
      <c r="B67" s="15" t="s">
        <v>24</v>
      </c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>
        <v>8</v>
      </c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>
        <v>8</v>
      </c>
      <c r="AC67" s="90">
        <v>7</v>
      </c>
      <c r="AD67" s="90"/>
      <c r="AE67" s="90"/>
      <c r="AF67" s="90">
        <v>8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>
        <v>8</v>
      </c>
      <c r="AR67" s="90"/>
      <c r="AS67" s="90"/>
      <c r="AT67" s="90"/>
      <c r="AU67" s="90"/>
      <c r="AV67" s="90">
        <v>8</v>
      </c>
      <c r="AW67" s="90">
        <v>9</v>
      </c>
      <c r="AX67" s="90"/>
      <c r="AY67" s="90"/>
      <c r="AZ67" s="90"/>
      <c r="BA67" s="90"/>
      <c r="BB67" s="90">
        <v>6</v>
      </c>
      <c r="BC67" s="90"/>
      <c r="BD67" s="90">
        <v>7</v>
      </c>
      <c r="BE67" s="90"/>
      <c r="BF67" s="90"/>
      <c r="BG67" s="90"/>
      <c r="BH67" s="90"/>
      <c r="BI67" s="90"/>
      <c r="BJ67" s="90"/>
      <c r="BK67" s="90"/>
      <c r="BL67" s="90"/>
      <c r="BM67" s="90"/>
      <c r="BN67" s="90">
        <v>8</v>
      </c>
      <c r="BO67" s="90"/>
      <c r="BP67" s="90"/>
      <c r="BQ67" s="90"/>
      <c r="BR67" s="90">
        <f t="shared" si="55"/>
        <v>77</v>
      </c>
      <c r="BS67" s="58">
        <f t="shared" ref="BS67" si="56">IF(COUNTA(C67:BQ67)=0,"",COUNTA(C67:BQ67))</f>
        <v>10</v>
      </c>
      <c r="BT67" s="16"/>
      <c r="BU67" s="25" t="s">
        <v>65</v>
      </c>
      <c r="BV67" s="33"/>
      <c r="BW67" s="57">
        <v>77</v>
      </c>
      <c r="BX67" s="33"/>
      <c r="BY67" s="90">
        <f>BR67-BW67</f>
        <v>0</v>
      </c>
      <c r="BZ67" s="147">
        <v>1167</v>
      </c>
    </row>
    <row r="68" spans="1:78" x14ac:dyDescent="0.25">
      <c r="A68" s="78" t="s">
        <v>66</v>
      </c>
      <c r="B68" s="15" t="s">
        <v>26</v>
      </c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>
        <f>+O66/O67</f>
        <v>153.125</v>
      </c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>
        <f>+AB66/AB67</f>
        <v>131</v>
      </c>
      <c r="AC68" s="83">
        <f>+AC66/AC67</f>
        <v>125.57142857142857</v>
      </c>
      <c r="AD68" s="83"/>
      <c r="AE68" s="83"/>
      <c r="AF68" s="83">
        <f>+AF66/AF67</f>
        <v>134.25</v>
      </c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>
        <f t="shared" ref="AQ68" si="57">+AQ66/AQ67</f>
        <v>129.875</v>
      </c>
      <c r="AR68" s="83"/>
      <c r="AS68" s="83"/>
      <c r="AT68" s="83"/>
      <c r="AU68" s="83"/>
      <c r="AV68" s="83">
        <f>+AV66/AV67</f>
        <v>142.5</v>
      </c>
      <c r="AW68" s="83">
        <f>+AW66/AW67</f>
        <v>128.55555555555554</v>
      </c>
      <c r="AX68" s="83"/>
      <c r="AY68" s="83"/>
      <c r="AZ68" s="83"/>
      <c r="BA68" s="83"/>
      <c r="BB68" s="83">
        <f>+BB66/BB67</f>
        <v>139.16666666666666</v>
      </c>
      <c r="BC68" s="83"/>
      <c r="BD68" s="83">
        <f>+BD66/BD67</f>
        <v>130.85714285714286</v>
      </c>
      <c r="BE68" s="83"/>
      <c r="BF68" s="83"/>
      <c r="BG68" s="83"/>
      <c r="BH68" s="83"/>
      <c r="BI68" s="83"/>
      <c r="BJ68" s="83"/>
      <c r="BK68" s="83"/>
      <c r="BL68" s="83"/>
      <c r="BM68" s="83"/>
      <c r="BN68" s="83">
        <f>+BN66/BN67</f>
        <v>137.125</v>
      </c>
      <c r="BO68" s="83"/>
      <c r="BP68" s="83"/>
      <c r="BQ68" s="83"/>
      <c r="BR68" s="83">
        <f t="shared" ref="BR68" si="58">IF(BR66="","",BR66/BR67)</f>
        <v>135.19480519480518</v>
      </c>
      <c r="BS68" s="19"/>
      <c r="BT68" s="99"/>
      <c r="BU68" s="78" t="s">
        <v>66</v>
      </c>
      <c r="BV68" s="33"/>
      <c r="BW68" s="83">
        <f>IF(BW66="","",BW66/BW67)</f>
        <v>136.10389610389609</v>
      </c>
      <c r="BX68" s="33"/>
      <c r="BY68" s="86"/>
      <c r="BZ68" s="119"/>
    </row>
    <row r="69" spans="1:78" x14ac:dyDescent="0.25">
      <c r="A69" s="31" t="s">
        <v>67</v>
      </c>
      <c r="B69" s="10" t="s">
        <v>22</v>
      </c>
      <c r="C69" s="90">
        <v>3053</v>
      </c>
      <c r="D69" s="90"/>
      <c r="E69" s="90"/>
      <c r="F69" s="90"/>
      <c r="G69" s="90"/>
      <c r="H69" s="90"/>
      <c r="I69" s="90">
        <v>1120</v>
      </c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>
        <v>1426</v>
      </c>
      <c r="V69" s="90">
        <v>2693</v>
      </c>
      <c r="W69" s="90"/>
      <c r="X69" s="90"/>
      <c r="Y69" s="90"/>
      <c r="Z69" s="90"/>
      <c r="AA69" s="90">
        <v>1467</v>
      </c>
      <c r="AB69" s="90"/>
      <c r="AC69" s="90"/>
      <c r="AD69" s="90">
        <v>1448</v>
      </c>
      <c r="AE69" s="90"/>
      <c r="AF69" s="90">
        <v>1452</v>
      </c>
      <c r="AG69" s="90"/>
      <c r="AH69" s="90">
        <v>2492</v>
      </c>
      <c r="AI69" s="90"/>
      <c r="AJ69" s="90"/>
      <c r="AK69" s="90"/>
      <c r="AL69" s="90">
        <v>1328</v>
      </c>
      <c r="AM69" s="90">
        <v>1092</v>
      </c>
      <c r="AN69" s="90">
        <v>1025</v>
      </c>
      <c r="AO69" s="90"/>
      <c r="AP69" s="90"/>
      <c r="AQ69" s="90"/>
      <c r="AR69" s="90"/>
      <c r="AS69" s="90"/>
      <c r="AT69" s="90"/>
      <c r="AU69" s="90"/>
      <c r="AV69" s="90">
        <v>1376</v>
      </c>
      <c r="AW69" s="90"/>
      <c r="AX69" s="90">
        <v>1090</v>
      </c>
      <c r="AY69" s="90"/>
      <c r="AZ69" s="90"/>
      <c r="BA69" s="90"/>
      <c r="BB69" s="90">
        <v>1110</v>
      </c>
      <c r="BC69" s="90">
        <v>3303</v>
      </c>
      <c r="BD69" s="90"/>
      <c r="BE69" s="90"/>
      <c r="BF69" s="90">
        <v>1722</v>
      </c>
      <c r="BG69" s="90"/>
      <c r="BH69" s="90"/>
      <c r="BI69" s="90"/>
      <c r="BJ69" s="90"/>
      <c r="BK69" s="143">
        <v>1864</v>
      </c>
      <c r="BL69" s="90"/>
      <c r="BM69" s="143">
        <v>1311</v>
      </c>
      <c r="BN69" s="90"/>
      <c r="BO69" s="90"/>
      <c r="BP69" s="90"/>
      <c r="BQ69" s="90"/>
      <c r="BR69" s="90">
        <f t="shared" ref="BR69:BR70" si="59">IF(SUM(C69:BQ69)=0,"",SUM(C69:BQ69))</f>
        <v>30372</v>
      </c>
      <c r="BS69" s="11"/>
      <c r="BT69" s="16"/>
      <c r="BU69" s="29" t="s">
        <v>67</v>
      </c>
      <c r="BV69" s="33"/>
      <c r="BW69" s="57">
        <v>27197</v>
      </c>
      <c r="BX69" s="33"/>
      <c r="BY69" s="143">
        <f>BR69-BW69</f>
        <v>3175</v>
      </c>
      <c r="BZ69" s="49"/>
    </row>
    <row r="70" spans="1:78" x14ac:dyDescent="0.25">
      <c r="A70" s="79" t="s">
        <v>68</v>
      </c>
      <c r="B70" s="15" t="s">
        <v>24</v>
      </c>
      <c r="C70" s="90">
        <v>18</v>
      </c>
      <c r="D70" s="90"/>
      <c r="E70" s="90"/>
      <c r="F70" s="90"/>
      <c r="G70" s="90"/>
      <c r="H70" s="90"/>
      <c r="I70" s="90">
        <v>7</v>
      </c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>
        <v>8</v>
      </c>
      <c r="V70" s="90">
        <v>15</v>
      </c>
      <c r="W70" s="90"/>
      <c r="X70" s="90"/>
      <c r="Y70" s="90"/>
      <c r="Z70" s="90"/>
      <c r="AA70" s="90">
        <v>8</v>
      </c>
      <c r="AB70" s="90"/>
      <c r="AC70" s="90"/>
      <c r="AD70" s="90">
        <v>8</v>
      </c>
      <c r="AE70" s="90"/>
      <c r="AF70" s="90">
        <v>8</v>
      </c>
      <c r="AG70" s="90"/>
      <c r="AH70" s="90">
        <v>14</v>
      </c>
      <c r="AI70" s="90"/>
      <c r="AJ70" s="90"/>
      <c r="AK70" s="90"/>
      <c r="AL70" s="90">
        <v>8</v>
      </c>
      <c r="AM70" s="90">
        <v>6</v>
      </c>
      <c r="AN70" s="90">
        <v>6</v>
      </c>
      <c r="AO70" s="90"/>
      <c r="AP70" s="90"/>
      <c r="AQ70" s="90"/>
      <c r="AR70" s="90"/>
      <c r="AS70" s="90"/>
      <c r="AT70" s="90"/>
      <c r="AU70" s="90"/>
      <c r="AV70" s="90">
        <v>8</v>
      </c>
      <c r="AW70" s="90"/>
      <c r="AX70" s="90">
        <v>6</v>
      </c>
      <c r="AY70" s="90"/>
      <c r="AZ70" s="90"/>
      <c r="BA70" s="90"/>
      <c r="BB70" s="90">
        <v>6</v>
      </c>
      <c r="BC70" s="90">
        <v>18</v>
      </c>
      <c r="BD70" s="90"/>
      <c r="BE70" s="90"/>
      <c r="BF70" s="90">
        <v>9</v>
      </c>
      <c r="BG70" s="90"/>
      <c r="BH70" s="90"/>
      <c r="BI70" s="90"/>
      <c r="BJ70" s="90"/>
      <c r="BK70" s="90">
        <v>11</v>
      </c>
      <c r="BL70" s="90"/>
      <c r="BM70" s="90">
        <v>8</v>
      </c>
      <c r="BN70" s="90"/>
      <c r="BO70" s="90"/>
      <c r="BP70" s="90"/>
      <c r="BQ70" s="90"/>
      <c r="BR70" s="90">
        <f t="shared" si="59"/>
        <v>172</v>
      </c>
      <c r="BS70" s="58">
        <f t="shared" ref="BS70" si="60">IF(COUNTA(C70:BQ70)=0,"",COUNTA(C70:BQ70))</f>
        <v>18</v>
      </c>
      <c r="BT70" s="99"/>
      <c r="BU70" s="21" t="s">
        <v>68</v>
      </c>
      <c r="BV70" s="33"/>
      <c r="BW70" s="57">
        <v>153</v>
      </c>
      <c r="BX70" s="33"/>
      <c r="BY70" s="90">
        <f>BR70-BW70</f>
        <v>19</v>
      </c>
      <c r="BZ70" s="49"/>
    </row>
    <row r="71" spans="1:78" x14ac:dyDescent="0.25">
      <c r="A71" s="80" t="s">
        <v>69</v>
      </c>
      <c r="B71" s="15" t="s">
        <v>26</v>
      </c>
      <c r="C71" s="83">
        <f>+C69/C70</f>
        <v>169.61111111111111</v>
      </c>
      <c r="D71" s="83"/>
      <c r="E71" s="83"/>
      <c r="F71" s="83"/>
      <c r="G71" s="83"/>
      <c r="H71" s="83"/>
      <c r="I71" s="83">
        <f>+I69/I70</f>
        <v>160</v>
      </c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>
        <f>+U69/U70</f>
        <v>178.25</v>
      </c>
      <c r="V71" s="83">
        <f>+V69/V70</f>
        <v>179.53333333333333</v>
      </c>
      <c r="W71" s="83"/>
      <c r="X71" s="83"/>
      <c r="Y71" s="83"/>
      <c r="Z71" s="83"/>
      <c r="AA71" s="83">
        <f>+AA69/AA70</f>
        <v>183.375</v>
      </c>
      <c r="AB71" s="83"/>
      <c r="AC71" s="83"/>
      <c r="AD71" s="83">
        <f>+AD69/AD70</f>
        <v>181</v>
      </c>
      <c r="AE71" s="83"/>
      <c r="AF71" s="83">
        <f>+AF69/AF70</f>
        <v>181.5</v>
      </c>
      <c r="AG71" s="83"/>
      <c r="AH71" s="83">
        <f>+AH69/AH70</f>
        <v>178</v>
      </c>
      <c r="AI71" s="83"/>
      <c r="AJ71" s="83"/>
      <c r="AK71" s="83"/>
      <c r="AL71" s="83">
        <f>+AL69/AL70</f>
        <v>166</v>
      </c>
      <c r="AM71" s="83">
        <f t="shared" ref="AM71:AN71" si="61">+AM69/AM70</f>
        <v>182</v>
      </c>
      <c r="AN71" s="83">
        <f t="shared" si="61"/>
        <v>170.83333333333334</v>
      </c>
      <c r="AO71" s="83"/>
      <c r="AP71" s="83"/>
      <c r="AQ71" s="83"/>
      <c r="AR71" s="83"/>
      <c r="AS71" s="83"/>
      <c r="AT71" s="83"/>
      <c r="AU71" s="83"/>
      <c r="AV71" s="83">
        <f>+AV69/AV70</f>
        <v>172</v>
      </c>
      <c r="AW71" s="83"/>
      <c r="AX71" s="83">
        <f>+AX69/AX70</f>
        <v>181.66666666666666</v>
      </c>
      <c r="AY71" s="83"/>
      <c r="AZ71" s="83"/>
      <c r="BA71" s="83"/>
      <c r="BB71" s="83">
        <f>+BB69/BB70</f>
        <v>185</v>
      </c>
      <c r="BC71" s="83">
        <f>+BC69/BC70</f>
        <v>183.5</v>
      </c>
      <c r="BD71" s="83"/>
      <c r="BE71" s="83"/>
      <c r="BF71" s="104">
        <f>+BF69/BF70</f>
        <v>191.33333333333334</v>
      </c>
      <c r="BG71" s="104"/>
      <c r="BH71" s="104"/>
      <c r="BI71" s="104"/>
      <c r="BJ71" s="104"/>
      <c r="BK71" s="83">
        <f>+BK69/BK70</f>
        <v>169.45454545454547</v>
      </c>
      <c r="BL71" s="83"/>
      <c r="BM71" s="83">
        <f>+BM69/BM70</f>
        <v>163.875</v>
      </c>
      <c r="BN71" s="83"/>
      <c r="BO71" s="83"/>
      <c r="BP71" s="83"/>
      <c r="BQ71" s="83"/>
      <c r="BR71" s="83">
        <f t="shared" ref="BR71" si="62">IF(BR69="","",BR69/BR70)</f>
        <v>176.58139534883722</v>
      </c>
      <c r="BS71" s="19"/>
      <c r="BT71" s="12"/>
      <c r="BU71" s="80" t="s">
        <v>69</v>
      </c>
      <c r="BV71" s="33"/>
      <c r="BW71" s="83">
        <f>IF(BW69="","",BW69/BW70)</f>
        <v>177.75816993464053</v>
      </c>
      <c r="BX71" s="33"/>
      <c r="BY71" s="86"/>
      <c r="BZ71" s="119"/>
    </row>
    <row r="72" spans="1:78" x14ac:dyDescent="0.25">
      <c r="A72" s="31" t="s">
        <v>70</v>
      </c>
      <c r="B72" s="10" t="s">
        <v>22</v>
      </c>
      <c r="C72" s="90"/>
      <c r="D72" s="90">
        <v>990</v>
      </c>
      <c r="E72" s="90"/>
      <c r="F72" s="90"/>
      <c r="G72" s="90"/>
      <c r="H72" s="90"/>
      <c r="I72" s="90">
        <v>1186</v>
      </c>
      <c r="J72" s="90"/>
      <c r="K72" s="90"/>
      <c r="L72" s="90"/>
      <c r="M72" s="90">
        <v>1385</v>
      </c>
      <c r="N72" s="90"/>
      <c r="O72" s="90"/>
      <c r="P72" s="90"/>
      <c r="Q72" s="90">
        <v>1950</v>
      </c>
      <c r="R72" s="90"/>
      <c r="S72" s="90"/>
      <c r="T72" s="90"/>
      <c r="U72" s="90"/>
      <c r="V72" s="90"/>
      <c r="W72" s="90"/>
      <c r="X72" s="90"/>
      <c r="Y72" s="90"/>
      <c r="Z72" s="90">
        <v>2296</v>
      </c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>
        <v>1473</v>
      </c>
      <c r="AL72" s="90"/>
      <c r="AM72" s="90"/>
      <c r="AN72" s="90"/>
      <c r="AO72" s="90"/>
      <c r="AP72" s="90"/>
      <c r="AQ72" s="90"/>
      <c r="AR72" s="90"/>
      <c r="AS72" s="90"/>
      <c r="AT72" s="90">
        <v>1242</v>
      </c>
      <c r="AU72" s="90"/>
      <c r="AV72" s="90"/>
      <c r="AW72" s="90"/>
      <c r="AX72" s="90"/>
      <c r="AY72" s="90"/>
      <c r="AZ72" s="90"/>
      <c r="BA72" s="90"/>
      <c r="BB72" s="90">
        <v>1093</v>
      </c>
      <c r="BC72" s="90"/>
      <c r="BD72" s="90"/>
      <c r="BE72" s="90"/>
      <c r="BF72" s="90"/>
      <c r="BG72" s="90"/>
      <c r="BH72" s="90"/>
      <c r="BI72" s="90"/>
      <c r="BJ72" s="90">
        <v>1433</v>
      </c>
      <c r="BK72" s="90"/>
      <c r="BL72" s="90"/>
      <c r="BM72" s="90"/>
      <c r="BN72" s="90"/>
      <c r="BO72" s="90"/>
      <c r="BP72" s="90"/>
      <c r="BQ72" s="90"/>
      <c r="BR72" s="90">
        <f t="shared" ref="BR72:BR73" si="63">IF(SUM(C72:BQ72)=0,"",SUM(C72:BQ72))</f>
        <v>13048</v>
      </c>
      <c r="BS72" s="11"/>
      <c r="BT72" s="16"/>
      <c r="BU72" s="31" t="s">
        <v>70</v>
      </c>
      <c r="BV72" s="33"/>
      <c r="BW72" s="57">
        <v>13048</v>
      </c>
      <c r="BX72" s="33"/>
      <c r="BY72" s="90">
        <f>BR72-BW72</f>
        <v>0</v>
      </c>
    </row>
    <row r="73" spans="1:78" x14ac:dyDescent="0.25">
      <c r="A73" s="79" t="s">
        <v>71</v>
      </c>
      <c r="B73" s="15" t="s">
        <v>24</v>
      </c>
      <c r="C73" s="90"/>
      <c r="D73" s="90">
        <v>6</v>
      </c>
      <c r="E73" s="90"/>
      <c r="F73" s="90"/>
      <c r="G73" s="90"/>
      <c r="H73" s="90"/>
      <c r="I73" s="90">
        <v>7</v>
      </c>
      <c r="J73" s="90"/>
      <c r="K73" s="90"/>
      <c r="L73" s="90"/>
      <c r="M73" s="90">
        <v>8</v>
      </c>
      <c r="N73" s="90"/>
      <c r="O73" s="90"/>
      <c r="P73" s="90"/>
      <c r="Q73" s="90">
        <v>10</v>
      </c>
      <c r="R73" s="90"/>
      <c r="S73" s="90"/>
      <c r="T73" s="90"/>
      <c r="U73" s="90"/>
      <c r="V73" s="90"/>
      <c r="W73" s="90"/>
      <c r="X73" s="90"/>
      <c r="Y73" s="90"/>
      <c r="Z73" s="90">
        <v>14</v>
      </c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>
        <v>8</v>
      </c>
      <c r="AL73" s="90"/>
      <c r="AM73" s="90"/>
      <c r="AN73" s="90"/>
      <c r="AO73" s="90"/>
      <c r="AP73" s="90"/>
      <c r="AQ73" s="90"/>
      <c r="AR73" s="90"/>
      <c r="AS73" s="90"/>
      <c r="AT73" s="90">
        <v>7</v>
      </c>
      <c r="AU73" s="90"/>
      <c r="AV73" s="90"/>
      <c r="AW73" s="90"/>
      <c r="AX73" s="90"/>
      <c r="AY73" s="90"/>
      <c r="AZ73" s="90"/>
      <c r="BA73" s="90"/>
      <c r="BB73" s="90">
        <v>6</v>
      </c>
      <c r="BC73" s="90"/>
      <c r="BD73" s="90"/>
      <c r="BE73" s="90"/>
      <c r="BF73" s="90"/>
      <c r="BG73" s="90"/>
      <c r="BH73" s="90"/>
      <c r="BI73" s="90"/>
      <c r="BJ73" s="90">
        <v>8</v>
      </c>
      <c r="BK73" s="90"/>
      <c r="BL73" s="90"/>
      <c r="BM73" s="90"/>
      <c r="BN73" s="90"/>
      <c r="BO73" s="90"/>
      <c r="BP73" s="90"/>
      <c r="BQ73" s="90"/>
      <c r="BR73" s="90">
        <f t="shared" si="63"/>
        <v>74</v>
      </c>
      <c r="BS73" s="58">
        <f t="shared" ref="BS73" si="64">IF(COUNTA(C73:BQ73)=0,"",COUNTA(C73:BQ73))</f>
        <v>9</v>
      </c>
      <c r="BT73" s="16"/>
      <c r="BU73" s="21" t="s">
        <v>71</v>
      </c>
      <c r="BV73" s="33"/>
      <c r="BW73" s="57">
        <v>74</v>
      </c>
      <c r="BX73" s="33"/>
      <c r="BY73" s="90">
        <f>BR73-BW73</f>
        <v>0</v>
      </c>
    </row>
    <row r="74" spans="1:78" x14ac:dyDescent="0.25">
      <c r="A74" s="80" t="s">
        <v>72</v>
      </c>
      <c r="B74" s="15" t="s">
        <v>26</v>
      </c>
      <c r="C74" s="83"/>
      <c r="D74" s="83">
        <f>+D72/D73</f>
        <v>165</v>
      </c>
      <c r="E74" s="83"/>
      <c r="F74" s="83"/>
      <c r="G74" s="83"/>
      <c r="H74" s="83"/>
      <c r="I74" s="83">
        <f>+I72/I73</f>
        <v>169.42857142857142</v>
      </c>
      <c r="J74" s="83"/>
      <c r="K74" s="83"/>
      <c r="L74" s="83"/>
      <c r="M74" s="83">
        <f>+M72/M73</f>
        <v>173.125</v>
      </c>
      <c r="N74" s="83"/>
      <c r="O74" s="83"/>
      <c r="P74" s="83"/>
      <c r="Q74" s="83">
        <f>+Q72/Q73</f>
        <v>195</v>
      </c>
      <c r="R74" s="83"/>
      <c r="S74" s="83"/>
      <c r="T74" s="83"/>
      <c r="U74" s="83"/>
      <c r="V74" s="83"/>
      <c r="W74" s="83"/>
      <c r="X74" s="83"/>
      <c r="Y74" s="104"/>
      <c r="Z74" s="83">
        <f>+Z72/Z73</f>
        <v>164</v>
      </c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83">
        <f>+AK72/AK73</f>
        <v>184.125</v>
      </c>
      <c r="AL74" s="83"/>
      <c r="AM74" s="83"/>
      <c r="AN74" s="83"/>
      <c r="AO74" s="83"/>
      <c r="AP74" s="83"/>
      <c r="AQ74" s="83"/>
      <c r="AR74" s="83"/>
      <c r="AS74" s="83"/>
      <c r="AT74" s="83">
        <f t="shared" ref="AT74" si="65">+AT72/AT73</f>
        <v>177.42857142857142</v>
      </c>
      <c r="AU74" s="83"/>
      <c r="AV74" s="83"/>
      <c r="AW74" s="83"/>
      <c r="AX74" s="83"/>
      <c r="AY74" s="83"/>
      <c r="AZ74" s="83"/>
      <c r="BA74" s="83"/>
      <c r="BB74" s="83">
        <f>+BB72/BB73</f>
        <v>182.16666666666666</v>
      </c>
      <c r="BC74" s="83"/>
      <c r="BD74" s="83"/>
      <c r="BE74" s="83"/>
      <c r="BF74" s="83"/>
      <c r="BG74" s="83"/>
      <c r="BH74" s="83"/>
      <c r="BI74" s="83"/>
      <c r="BJ74" s="83">
        <f>+BJ72/BJ73</f>
        <v>179.125</v>
      </c>
      <c r="BK74" s="83"/>
      <c r="BL74" s="83"/>
      <c r="BM74" s="83"/>
      <c r="BN74" s="83"/>
      <c r="BO74" s="83"/>
      <c r="BP74" s="83"/>
      <c r="BQ74" s="83"/>
      <c r="BR74" s="83">
        <f t="shared" ref="BR74" si="66">IF(BR72="","",BR72/BR73)</f>
        <v>176.32432432432432</v>
      </c>
      <c r="BS74" s="19"/>
      <c r="BT74" s="16"/>
      <c r="BU74" s="80" t="s">
        <v>72</v>
      </c>
      <c r="BV74" s="33"/>
      <c r="BW74" s="83">
        <f>IF(BW72="","",BW72/BW73)</f>
        <v>176.32432432432432</v>
      </c>
      <c r="BX74" s="33"/>
      <c r="BY74" s="86"/>
    </row>
    <row r="75" spans="1:78" x14ac:dyDescent="0.25">
      <c r="A75" s="34" t="s">
        <v>70</v>
      </c>
      <c r="B75" s="10" t="s">
        <v>22</v>
      </c>
      <c r="C75" s="90"/>
      <c r="D75" s="90">
        <v>1213</v>
      </c>
      <c r="E75" s="90"/>
      <c r="F75" s="90"/>
      <c r="G75" s="90">
        <v>1291</v>
      </c>
      <c r="H75" s="90"/>
      <c r="I75" s="90"/>
      <c r="J75" s="90"/>
      <c r="K75" s="90"/>
      <c r="L75" s="90"/>
      <c r="M75" s="90"/>
      <c r="N75" s="90">
        <v>1484</v>
      </c>
      <c r="O75" s="90"/>
      <c r="P75" s="90"/>
      <c r="Q75" s="90">
        <v>1630</v>
      </c>
      <c r="R75" s="90"/>
      <c r="S75" s="90"/>
      <c r="T75" s="90"/>
      <c r="U75" s="90"/>
      <c r="V75" s="90"/>
      <c r="W75" s="90"/>
      <c r="X75" s="90"/>
      <c r="Y75" s="90"/>
      <c r="Z75" s="90">
        <v>2255</v>
      </c>
      <c r="AA75" s="90"/>
      <c r="AB75" s="90"/>
      <c r="AC75" s="90"/>
      <c r="AD75" s="90"/>
      <c r="AE75" s="90"/>
      <c r="AF75" s="90"/>
      <c r="AG75" s="90"/>
      <c r="AH75" s="90"/>
      <c r="AI75" s="90"/>
      <c r="AJ75" s="90">
        <v>1128</v>
      </c>
      <c r="AK75" s="90"/>
      <c r="AL75" s="90"/>
      <c r="AM75" s="90"/>
      <c r="AN75" s="90"/>
      <c r="AO75" s="90"/>
      <c r="AP75" s="90"/>
      <c r="AQ75" s="90"/>
      <c r="AR75" s="90"/>
      <c r="AS75" s="90">
        <v>1156</v>
      </c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>
        <v>1238</v>
      </c>
      <c r="BJ75" s="90"/>
      <c r="BK75" s="90"/>
      <c r="BL75" s="90"/>
      <c r="BM75" s="90"/>
      <c r="BN75" s="90"/>
      <c r="BO75" s="90"/>
      <c r="BP75" s="90"/>
      <c r="BQ75" s="90"/>
      <c r="BR75" s="90">
        <f t="shared" ref="BR75:BR76" si="67">IF(SUM(C75:BQ75)=0,"",SUM(C75:BQ75))</f>
        <v>11395</v>
      </c>
      <c r="BS75" s="11"/>
      <c r="BT75" s="12"/>
      <c r="BU75" s="34" t="s">
        <v>70</v>
      </c>
      <c r="BV75" s="33"/>
      <c r="BW75" s="84">
        <v>11395</v>
      </c>
      <c r="BX75" s="33"/>
      <c r="BY75" s="90">
        <f>BR75-BW75</f>
        <v>0</v>
      </c>
    </row>
    <row r="76" spans="1:78" x14ac:dyDescent="0.25">
      <c r="A76" s="77" t="s">
        <v>73</v>
      </c>
      <c r="B76" s="15" t="s">
        <v>24</v>
      </c>
      <c r="C76" s="90"/>
      <c r="D76" s="90">
        <v>6</v>
      </c>
      <c r="E76" s="90"/>
      <c r="F76" s="90"/>
      <c r="G76" s="90">
        <v>7</v>
      </c>
      <c r="H76" s="90"/>
      <c r="I76" s="90"/>
      <c r="J76" s="90"/>
      <c r="K76" s="90"/>
      <c r="L76" s="90"/>
      <c r="M76" s="90"/>
      <c r="N76" s="90">
        <v>8</v>
      </c>
      <c r="O76" s="90"/>
      <c r="P76" s="90"/>
      <c r="Q76" s="90">
        <v>10</v>
      </c>
      <c r="R76" s="90"/>
      <c r="S76" s="90"/>
      <c r="T76" s="90"/>
      <c r="U76" s="90"/>
      <c r="V76" s="90"/>
      <c r="W76" s="90"/>
      <c r="X76" s="90"/>
      <c r="Y76" s="90"/>
      <c r="Z76" s="90">
        <v>14</v>
      </c>
      <c r="AA76" s="90"/>
      <c r="AB76" s="90"/>
      <c r="AC76" s="90"/>
      <c r="AD76" s="90"/>
      <c r="AE76" s="90"/>
      <c r="AF76" s="90"/>
      <c r="AG76" s="90"/>
      <c r="AH76" s="90"/>
      <c r="AI76" s="90"/>
      <c r="AJ76" s="90">
        <v>7</v>
      </c>
      <c r="AK76" s="90"/>
      <c r="AL76" s="90"/>
      <c r="AM76" s="90"/>
      <c r="AN76" s="90"/>
      <c r="AO76" s="90"/>
      <c r="AP76" s="90"/>
      <c r="AQ76" s="90"/>
      <c r="AR76" s="90"/>
      <c r="AS76" s="90">
        <v>7</v>
      </c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>
        <v>7</v>
      </c>
      <c r="BJ76" s="90"/>
      <c r="BK76" s="90"/>
      <c r="BL76" s="90"/>
      <c r="BM76" s="90"/>
      <c r="BN76" s="90"/>
      <c r="BO76" s="90"/>
      <c r="BP76" s="90"/>
      <c r="BQ76" s="90"/>
      <c r="BR76" s="90">
        <f t="shared" si="67"/>
        <v>66</v>
      </c>
      <c r="BS76" s="58">
        <f t="shared" ref="BS76" si="68">IF(COUNTA(C76:BQ76)=0,"",COUNTA(C76:BQ76))</f>
        <v>8</v>
      </c>
      <c r="BT76" s="99"/>
      <c r="BU76" s="25" t="s">
        <v>73</v>
      </c>
      <c r="BV76" s="33"/>
      <c r="BW76" s="84">
        <v>66</v>
      </c>
      <c r="BX76" s="33"/>
      <c r="BY76" s="90">
        <f>BR76-BW76</f>
        <v>0</v>
      </c>
    </row>
    <row r="77" spans="1:78" x14ac:dyDescent="0.25">
      <c r="A77" s="78" t="s">
        <v>74</v>
      </c>
      <c r="B77" s="15" t="s">
        <v>26</v>
      </c>
      <c r="C77" s="83"/>
      <c r="D77" s="107">
        <f>+D75/D76</f>
        <v>202.16666666666666</v>
      </c>
      <c r="E77" s="107"/>
      <c r="F77" s="107"/>
      <c r="G77" s="83">
        <f>+G75/G76</f>
        <v>184.42857142857142</v>
      </c>
      <c r="H77" s="83"/>
      <c r="I77" s="83"/>
      <c r="J77" s="83"/>
      <c r="K77" s="83"/>
      <c r="L77" s="83"/>
      <c r="M77" s="83"/>
      <c r="N77" s="83">
        <f>+N75/N76</f>
        <v>185.5</v>
      </c>
      <c r="O77" s="83"/>
      <c r="P77" s="83"/>
      <c r="Q77" s="83">
        <f>+Q75/Q76</f>
        <v>163</v>
      </c>
      <c r="R77" s="83"/>
      <c r="S77" s="83"/>
      <c r="T77" s="83"/>
      <c r="U77" s="83"/>
      <c r="V77" s="83"/>
      <c r="W77" s="83"/>
      <c r="X77" s="83"/>
      <c r="Y77" s="83"/>
      <c r="Z77" s="83">
        <f>+Z75/Z76</f>
        <v>161.07142857142858</v>
      </c>
      <c r="AA77" s="83"/>
      <c r="AB77" s="83"/>
      <c r="AC77" s="83"/>
      <c r="AD77" s="83"/>
      <c r="AE77" s="83"/>
      <c r="AF77" s="83"/>
      <c r="AG77" s="83"/>
      <c r="AH77" s="83"/>
      <c r="AI77" s="83"/>
      <c r="AJ77" s="83">
        <f>+AJ75/AJ76</f>
        <v>161.14285714285714</v>
      </c>
      <c r="AK77" s="83"/>
      <c r="AL77" s="83"/>
      <c r="AM77" s="83"/>
      <c r="AN77" s="83"/>
      <c r="AO77" s="83"/>
      <c r="AP77" s="83"/>
      <c r="AQ77" s="83"/>
      <c r="AR77" s="83"/>
      <c r="AS77" s="83">
        <f t="shared" ref="AS77" si="69">+AS75/AS76</f>
        <v>165.14285714285714</v>
      </c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>
        <f>+BI75/BI76</f>
        <v>176.85714285714286</v>
      </c>
      <c r="BJ77" s="83"/>
      <c r="BK77" s="83"/>
      <c r="BL77" s="83"/>
      <c r="BM77" s="83"/>
      <c r="BN77" s="83"/>
      <c r="BO77" s="83"/>
      <c r="BP77" s="83"/>
      <c r="BQ77" s="83"/>
      <c r="BR77" s="83">
        <f t="shared" ref="BR77" si="70">IF(BR75="","",BR75/BR76)</f>
        <v>172.65151515151516</v>
      </c>
      <c r="BS77" s="19"/>
      <c r="BT77" s="99"/>
      <c r="BU77" s="78" t="s">
        <v>74</v>
      </c>
      <c r="BV77" s="33"/>
      <c r="BW77" s="83">
        <f>IF(BW75="","",BW75/BW76)</f>
        <v>172.65151515151516</v>
      </c>
      <c r="BX77" s="33"/>
      <c r="BY77" s="110"/>
    </row>
    <row r="78" spans="1:78" x14ac:dyDescent="0.25">
      <c r="A78" s="130" t="s">
        <v>181</v>
      </c>
      <c r="B78" s="10" t="s">
        <v>22</v>
      </c>
      <c r="C78" s="102"/>
      <c r="D78" s="124"/>
      <c r="E78" s="124"/>
      <c r="F78" s="124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84">
        <v>1129</v>
      </c>
      <c r="AC78" s="84"/>
      <c r="AD78" s="84"/>
      <c r="AE78" s="84">
        <v>659</v>
      </c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>
        <v>432</v>
      </c>
      <c r="AZ78" s="84"/>
      <c r="BA78" s="84"/>
      <c r="BB78" s="84"/>
      <c r="BC78" s="84"/>
      <c r="BD78" s="84"/>
      <c r="BE78" s="84">
        <v>721</v>
      </c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90">
        <f t="shared" ref="BR78:BR79" si="71">IF(SUM(C78:BQ78)=0,"",SUM(C78:BQ78))</f>
        <v>2941</v>
      </c>
      <c r="BS78" s="11"/>
      <c r="BT78" s="99"/>
      <c r="BU78" s="130" t="s">
        <v>181</v>
      </c>
      <c r="BV78" s="33"/>
      <c r="BW78" s="84">
        <v>2941</v>
      </c>
      <c r="BX78" s="33"/>
      <c r="BY78" s="90">
        <f>BR78-BW78</f>
        <v>0</v>
      </c>
    </row>
    <row r="79" spans="1:78" x14ac:dyDescent="0.25">
      <c r="A79" s="128" t="s">
        <v>182</v>
      </c>
      <c r="B79" s="15" t="s">
        <v>24</v>
      </c>
      <c r="C79" s="102"/>
      <c r="D79" s="124"/>
      <c r="E79" s="124"/>
      <c r="F79" s="124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84">
        <v>8</v>
      </c>
      <c r="AC79" s="84"/>
      <c r="AD79" s="84"/>
      <c r="AE79" s="84">
        <v>5</v>
      </c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>
        <v>4</v>
      </c>
      <c r="AZ79" s="84"/>
      <c r="BA79" s="84"/>
      <c r="BB79" s="84"/>
      <c r="BC79" s="84"/>
      <c r="BD79" s="84"/>
      <c r="BE79" s="84">
        <v>5</v>
      </c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90">
        <f t="shared" si="71"/>
        <v>22</v>
      </c>
      <c r="BS79" s="58">
        <f t="shared" ref="BS79" si="72">IF(COUNTA(C79:BQ79)=0,"",COUNTA(C79:BQ79))</f>
        <v>4</v>
      </c>
      <c r="BT79" s="99"/>
      <c r="BU79" s="128" t="s">
        <v>182</v>
      </c>
      <c r="BV79" s="33"/>
      <c r="BW79" s="84">
        <v>22</v>
      </c>
      <c r="BX79" s="33"/>
      <c r="BY79" s="90">
        <f>BR79-BW79</f>
        <v>0</v>
      </c>
    </row>
    <row r="80" spans="1:78" x14ac:dyDescent="0.25">
      <c r="A80" s="129" t="s">
        <v>207</v>
      </c>
      <c r="B80" s="15" t="s">
        <v>26</v>
      </c>
      <c r="C80" s="83"/>
      <c r="D80" s="107"/>
      <c r="E80" s="107"/>
      <c r="F80" s="107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>
        <f>+AB78/AB79</f>
        <v>141.125</v>
      </c>
      <c r="AC80" s="83"/>
      <c r="AD80" s="83"/>
      <c r="AE80" s="83">
        <f>+AE78/AE79</f>
        <v>131.80000000000001</v>
      </c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>
        <f>+AY78/AY79</f>
        <v>108</v>
      </c>
      <c r="AZ80" s="83"/>
      <c r="BA80" s="83"/>
      <c r="BB80" s="83"/>
      <c r="BC80" s="83"/>
      <c r="BD80" s="83"/>
      <c r="BE80" s="83">
        <f>+BE78/BE79</f>
        <v>144.19999999999999</v>
      </c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>
        <f t="shared" ref="BR80" si="73">IF(BR78="","",BR78/BR79)</f>
        <v>133.68181818181819</v>
      </c>
      <c r="BS80" s="19"/>
      <c r="BT80" s="99"/>
      <c r="BU80" s="129" t="s">
        <v>207</v>
      </c>
      <c r="BV80" s="33"/>
      <c r="BW80" s="83">
        <f>IF(BW78="","",BW78/BW79)</f>
        <v>133.68181818181819</v>
      </c>
      <c r="BX80" s="33"/>
      <c r="BY80" s="110"/>
    </row>
    <row r="81" spans="1:78" x14ac:dyDescent="0.25">
      <c r="A81" s="31" t="s">
        <v>173</v>
      </c>
      <c r="B81" s="10" t="s">
        <v>22</v>
      </c>
      <c r="C81" s="102"/>
      <c r="D81" s="124"/>
      <c r="E81" s="124"/>
      <c r="F81" s="124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93"/>
      <c r="V81" s="102"/>
      <c r="W81" s="84">
        <v>2720</v>
      </c>
      <c r="X81" s="102"/>
      <c r="Y81" s="84">
        <v>2787</v>
      </c>
      <c r="Z81" s="84">
        <v>1265</v>
      </c>
      <c r="AA81" s="84"/>
      <c r="AB81" s="84"/>
      <c r="AC81" s="84"/>
      <c r="AD81" s="84"/>
      <c r="AE81" s="84"/>
      <c r="AF81" s="84">
        <v>1579</v>
      </c>
      <c r="AG81" s="84"/>
      <c r="AH81" s="84">
        <v>2696</v>
      </c>
      <c r="AI81" s="84"/>
      <c r="AJ81" s="84"/>
      <c r="AK81" s="84">
        <v>1690</v>
      </c>
      <c r="AL81" s="84">
        <v>1533</v>
      </c>
      <c r="AM81" s="84"/>
      <c r="AN81" s="84"/>
      <c r="AO81" s="84"/>
      <c r="AP81" s="84">
        <v>1512</v>
      </c>
      <c r="AQ81" s="84"/>
      <c r="AR81" s="84"/>
      <c r="AS81" s="84"/>
      <c r="AT81" s="84">
        <v>1707</v>
      </c>
      <c r="AU81" s="84">
        <v>1449</v>
      </c>
      <c r="AV81" s="84"/>
      <c r="AW81" s="84"/>
      <c r="AX81" s="84"/>
      <c r="AY81" s="84"/>
      <c r="AZ81" s="84">
        <v>2054</v>
      </c>
      <c r="BA81" s="84"/>
      <c r="BB81" s="84">
        <v>1078</v>
      </c>
      <c r="BC81" s="84"/>
      <c r="BD81" s="84"/>
      <c r="BE81" s="84"/>
      <c r="BF81" s="84"/>
      <c r="BG81" s="84"/>
      <c r="BH81" s="84"/>
      <c r="BI81" s="84"/>
      <c r="BJ81" s="84">
        <v>1592</v>
      </c>
      <c r="BK81" s="84"/>
      <c r="BL81" s="84"/>
      <c r="BM81" s="84"/>
      <c r="BN81" s="84"/>
      <c r="BO81" s="84"/>
      <c r="BP81" s="84">
        <v>1566</v>
      </c>
      <c r="BQ81" s="84"/>
      <c r="BR81" s="90">
        <f t="shared" ref="BR81:BR82" si="74">IF(SUM(C81:BQ81)=0,"",SUM(C81:BQ81))</f>
        <v>25228</v>
      </c>
      <c r="BS81" s="11"/>
      <c r="BT81" s="99"/>
      <c r="BU81" s="31" t="s">
        <v>173</v>
      </c>
      <c r="BV81" s="33"/>
      <c r="BW81" s="84">
        <v>36325</v>
      </c>
      <c r="BX81" s="33"/>
      <c r="BY81" s="90">
        <f>BR81-BW81</f>
        <v>-11097</v>
      </c>
      <c r="BZ81" t="s">
        <v>191</v>
      </c>
    </row>
    <row r="82" spans="1:78" x14ac:dyDescent="0.25">
      <c r="A82" s="21" t="s">
        <v>28</v>
      </c>
      <c r="B82" s="15" t="s">
        <v>24</v>
      </c>
      <c r="C82" s="102"/>
      <c r="D82" s="124"/>
      <c r="E82" s="124"/>
      <c r="F82" s="124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93"/>
      <c r="V82" s="102"/>
      <c r="W82" s="84">
        <v>15</v>
      </c>
      <c r="X82" s="102"/>
      <c r="Y82" s="84">
        <v>15</v>
      </c>
      <c r="Z82" s="84">
        <v>8</v>
      </c>
      <c r="AA82" s="84"/>
      <c r="AB82" s="84"/>
      <c r="AC82" s="84"/>
      <c r="AD82" s="84"/>
      <c r="AE82" s="84"/>
      <c r="AF82" s="84">
        <v>8</v>
      </c>
      <c r="AG82" s="84"/>
      <c r="AH82" s="84">
        <v>14</v>
      </c>
      <c r="AI82" s="84"/>
      <c r="AJ82" s="84"/>
      <c r="AK82" s="84">
        <v>9</v>
      </c>
      <c r="AL82" s="84">
        <v>8</v>
      </c>
      <c r="AM82" s="84"/>
      <c r="AN82" s="84"/>
      <c r="AO82" s="84"/>
      <c r="AP82" s="84">
        <v>8</v>
      </c>
      <c r="AQ82" s="84"/>
      <c r="AR82" s="84"/>
      <c r="AS82" s="84"/>
      <c r="AT82" s="84">
        <v>9</v>
      </c>
      <c r="AU82" s="84">
        <v>8</v>
      </c>
      <c r="AV82" s="84"/>
      <c r="AW82" s="84"/>
      <c r="AX82" s="84"/>
      <c r="AY82" s="84"/>
      <c r="AZ82" s="84">
        <v>11</v>
      </c>
      <c r="BA82" s="84"/>
      <c r="BB82" s="84">
        <v>6</v>
      </c>
      <c r="BC82" s="84"/>
      <c r="BD82" s="84"/>
      <c r="BE82" s="84"/>
      <c r="BF82" s="84"/>
      <c r="BG82" s="84"/>
      <c r="BH82" s="84"/>
      <c r="BI82" s="84"/>
      <c r="BJ82" s="84">
        <v>8</v>
      </c>
      <c r="BK82" s="84"/>
      <c r="BL82" s="84"/>
      <c r="BM82" s="84"/>
      <c r="BN82" s="84"/>
      <c r="BO82" s="84"/>
      <c r="BP82" s="84">
        <v>8</v>
      </c>
      <c r="BQ82" s="84"/>
      <c r="BR82" s="90">
        <f t="shared" si="74"/>
        <v>135</v>
      </c>
      <c r="BS82" s="58">
        <f t="shared" ref="BS82" si="75">IF(COUNTA(C82:BQ82)=0,"",COUNTA(C82:BQ82))</f>
        <v>14</v>
      </c>
      <c r="BT82" s="99"/>
      <c r="BU82" s="21" t="s">
        <v>28</v>
      </c>
      <c r="BV82" s="33"/>
      <c r="BW82" s="84">
        <v>194</v>
      </c>
      <c r="BX82" s="33"/>
      <c r="BY82" s="125"/>
      <c r="BZ82" t="s">
        <v>244</v>
      </c>
    </row>
    <row r="83" spans="1:78" x14ac:dyDescent="0.25">
      <c r="A83" s="80" t="s">
        <v>174</v>
      </c>
      <c r="B83" s="15" t="s">
        <v>26</v>
      </c>
      <c r="C83" s="83"/>
      <c r="D83" s="107"/>
      <c r="E83" s="107"/>
      <c r="F83" s="107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6"/>
      <c r="V83" s="83"/>
      <c r="W83" s="83">
        <f>+W81/W82</f>
        <v>181.33333333333334</v>
      </c>
      <c r="X83" s="83"/>
      <c r="Y83" s="83">
        <f>+Y81/Y82</f>
        <v>185.8</v>
      </c>
      <c r="Z83" s="83">
        <f>+Z81/Z82</f>
        <v>158.125</v>
      </c>
      <c r="AA83" s="83"/>
      <c r="AB83" s="83"/>
      <c r="AC83" s="83"/>
      <c r="AD83" s="83"/>
      <c r="AE83" s="83"/>
      <c r="AF83" s="104">
        <f>+AF81/AF82</f>
        <v>197.375</v>
      </c>
      <c r="AG83" s="104"/>
      <c r="AH83" s="104">
        <f>+AH81/AH82</f>
        <v>192.57142857142858</v>
      </c>
      <c r="AI83" s="104"/>
      <c r="AJ83" s="104"/>
      <c r="AK83" s="83">
        <f>+AK81/AK82</f>
        <v>187.77777777777777</v>
      </c>
      <c r="AL83" s="104">
        <f>+AL81/AL82</f>
        <v>191.625</v>
      </c>
      <c r="AM83" s="104"/>
      <c r="AN83" s="104"/>
      <c r="AO83" s="104"/>
      <c r="AP83" s="83">
        <f>+AP81/AP82</f>
        <v>189</v>
      </c>
      <c r="AQ83" s="104"/>
      <c r="AR83" s="104"/>
      <c r="AS83" s="104"/>
      <c r="AT83" s="83">
        <f t="shared" ref="AT83:AU83" si="76">+AT81/AT82</f>
        <v>189.66666666666666</v>
      </c>
      <c r="AU83" s="83">
        <f t="shared" si="76"/>
        <v>181.125</v>
      </c>
      <c r="AV83" s="83"/>
      <c r="AW83" s="83"/>
      <c r="AX83" s="83"/>
      <c r="AY83" s="83"/>
      <c r="AZ83" s="83">
        <f>+AZ81/AZ82</f>
        <v>186.72727272727272</v>
      </c>
      <c r="BA83" s="83"/>
      <c r="BB83" s="83">
        <f>+BB81/BB82</f>
        <v>179.66666666666666</v>
      </c>
      <c r="BC83" s="83"/>
      <c r="BD83" s="83"/>
      <c r="BE83" s="83"/>
      <c r="BF83" s="83"/>
      <c r="BG83" s="83"/>
      <c r="BH83" s="83"/>
      <c r="BI83" s="83"/>
      <c r="BJ83" s="104">
        <f>+BJ81/BJ82</f>
        <v>199</v>
      </c>
      <c r="BK83" s="104"/>
      <c r="BL83" s="104"/>
      <c r="BM83" s="104"/>
      <c r="BN83" s="104"/>
      <c r="BO83" s="104"/>
      <c r="BP83" s="104">
        <f>+BP81/BP82</f>
        <v>195.75</v>
      </c>
      <c r="BQ83" s="104"/>
      <c r="BR83" s="83">
        <f t="shared" ref="BR83" si="77">IF(BR81="","",BR81/BR82)</f>
        <v>186.87407407407409</v>
      </c>
      <c r="BS83" s="19"/>
      <c r="BT83" s="99"/>
      <c r="BU83" s="80" t="s">
        <v>174</v>
      </c>
      <c r="BV83" s="33"/>
      <c r="BW83" s="83">
        <f>IF(BW81="","",BW81/BW82)</f>
        <v>187.24226804123711</v>
      </c>
      <c r="BX83" s="33"/>
      <c r="BY83" s="110"/>
      <c r="BZ83" t="s">
        <v>192</v>
      </c>
    </row>
    <row r="84" spans="1:78" x14ac:dyDescent="0.25">
      <c r="A84" s="34" t="s">
        <v>75</v>
      </c>
      <c r="B84" s="10" t="s">
        <v>22</v>
      </c>
      <c r="C84" s="90"/>
      <c r="D84" s="90"/>
      <c r="E84" s="90"/>
      <c r="F84" s="90"/>
      <c r="G84" s="90"/>
      <c r="H84" s="90"/>
      <c r="I84" s="90"/>
      <c r="J84" s="90"/>
      <c r="K84" s="90">
        <v>1244</v>
      </c>
      <c r="L84" s="90"/>
      <c r="M84" s="90"/>
      <c r="N84" s="90"/>
      <c r="O84" s="90"/>
      <c r="P84" s="90">
        <v>815</v>
      </c>
      <c r="Q84" s="90"/>
      <c r="R84" s="90"/>
      <c r="S84" s="90"/>
      <c r="T84" s="90"/>
      <c r="U84" s="90">
        <v>1051</v>
      </c>
      <c r="V84" s="90"/>
      <c r="W84" s="90">
        <v>2190</v>
      </c>
      <c r="X84" s="90"/>
      <c r="Y84" s="90">
        <v>2323</v>
      </c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>
        <v>729</v>
      </c>
      <c r="AK84" s="90"/>
      <c r="AL84" s="90"/>
      <c r="AM84" s="90">
        <v>867</v>
      </c>
      <c r="AN84" s="90"/>
      <c r="AO84" s="90"/>
      <c r="AP84" s="90">
        <v>1194</v>
      </c>
      <c r="AQ84" s="90"/>
      <c r="AR84" s="90"/>
      <c r="AS84" s="90">
        <v>637</v>
      </c>
      <c r="AT84" s="90"/>
      <c r="AU84" s="90"/>
      <c r="AV84" s="90"/>
      <c r="AW84" s="90"/>
      <c r="AX84" s="90"/>
      <c r="AY84" s="90"/>
      <c r="AZ84" s="90"/>
      <c r="BA84" s="90"/>
      <c r="BB84" s="90"/>
      <c r="BC84" s="90">
        <v>2762</v>
      </c>
      <c r="BD84" s="90"/>
      <c r="BE84" s="90"/>
      <c r="BF84" s="90"/>
      <c r="BG84" s="143">
        <v>1253</v>
      </c>
      <c r="BH84" s="90"/>
      <c r="BI84" s="90">
        <v>389</v>
      </c>
      <c r="BJ84" s="90"/>
      <c r="BK84" s="90"/>
      <c r="BL84" s="90"/>
      <c r="BM84" s="90"/>
      <c r="BN84" s="90"/>
      <c r="BO84" s="90"/>
      <c r="BP84" s="90"/>
      <c r="BQ84" s="90"/>
      <c r="BR84" s="90">
        <f t="shared" ref="BR84:BR85" si="78">IF(SUM(C84:BQ84)=0,"",SUM(C84:BQ84))</f>
        <v>15454</v>
      </c>
      <c r="BS84" s="11"/>
      <c r="BT84" s="33"/>
      <c r="BU84" s="34" t="s">
        <v>75</v>
      </c>
      <c r="BV84" s="33"/>
      <c r="BW84" s="57">
        <v>14201</v>
      </c>
      <c r="BX84" s="33"/>
      <c r="BY84" s="143">
        <f>BR84-BW84</f>
        <v>1253</v>
      </c>
    </row>
    <row r="85" spans="1:78" x14ac:dyDescent="0.25">
      <c r="A85" s="77" t="s">
        <v>76</v>
      </c>
      <c r="B85" s="15" t="s">
        <v>24</v>
      </c>
      <c r="C85" s="90"/>
      <c r="D85" s="90"/>
      <c r="E85" s="90"/>
      <c r="F85" s="90"/>
      <c r="G85" s="90"/>
      <c r="H85" s="90"/>
      <c r="I85" s="90"/>
      <c r="J85" s="90"/>
      <c r="K85" s="90">
        <v>8</v>
      </c>
      <c r="L85" s="90"/>
      <c r="M85" s="90"/>
      <c r="N85" s="90"/>
      <c r="O85" s="90"/>
      <c r="P85" s="90">
        <v>6</v>
      </c>
      <c r="Q85" s="90"/>
      <c r="R85" s="90"/>
      <c r="S85" s="90"/>
      <c r="T85" s="90"/>
      <c r="U85" s="90">
        <v>8</v>
      </c>
      <c r="V85" s="90"/>
      <c r="W85" s="90">
        <v>15</v>
      </c>
      <c r="X85" s="90"/>
      <c r="Y85" s="90">
        <v>15</v>
      </c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>
        <v>5</v>
      </c>
      <c r="AK85" s="90"/>
      <c r="AL85" s="90"/>
      <c r="AM85" s="90">
        <v>6</v>
      </c>
      <c r="AN85" s="90"/>
      <c r="AO85" s="90"/>
      <c r="AP85" s="90">
        <v>8</v>
      </c>
      <c r="AQ85" s="90"/>
      <c r="AR85" s="90"/>
      <c r="AS85" s="90">
        <v>4</v>
      </c>
      <c r="AT85" s="90"/>
      <c r="AU85" s="90"/>
      <c r="AV85" s="90"/>
      <c r="AW85" s="90"/>
      <c r="AX85" s="90"/>
      <c r="AY85" s="90"/>
      <c r="AZ85" s="90"/>
      <c r="BA85" s="90"/>
      <c r="BB85" s="90"/>
      <c r="BC85" s="90">
        <v>18</v>
      </c>
      <c r="BD85" s="90"/>
      <c r="BE85" s="90"/>
      <c r="BF85" s="90"/>
      <c r="BG85" s="90">
        <v>8</v>
      </c>
      <c r="BH85" s="90"/>
      <c r="BI85" s="90">
        <v>3</v>
      </c>
      <c r="BJ85" s="90"/>
      <c r="BK85" s="90"/>
      <c r="BL85" s="90"/>
      <c r="BM85" s="90"/>
      <c r="BN85" s="90"/>
      <c r="BO85" s="90"/>
      <c r="BP85" s="90"/>
      <c r="BQ85" s="90"/>
      <c r="BR85" s="90">
        <f t="shared" si="78"/>
        <v>104</v>
      </c>
      <c r="BS85" s="58">
        <f t="shared" ref="BS85" si="79">IF(COUNTA(C85:BQ85)=0,"",COUNTA(C85:BQ85))</f>
        <v>12</v>
      </c>
      <c r="BT85" s="16"/>
      <c r="BU85" s="25" t="s">
        <v>76</v>
      </c>
      <c r="BV85" s="33"/>
      <c r="BW85" s="57">
        <v>96</v>
      </c>
      <c r="BX85" s="33"/>
      <c r="BY85" s="90">
        <f>BR85-BW85</f>
        <v>8</v>
      </c>
    </row>
    <row r="86" spans="1:78" x14ac:dyDescent="0.25">
      <c r="A86" s="78" t="s">
        <v>77</v>
      </c>
      <c r="B86" s="15" t="s">
        <v>26</v>
      </c>
      <c r="C86" s="83"/>
      <c r="D86" s="83"/>
      <c r="E86" s="83"/>
      <c r="F86" s="83"/>
      <c r="G86" s="83"/>
      <c r="H86" s="83"/>
      <c r="I86" s="83"/>
      <c r="J86" s="83"/>
      <c r="K86" s="83">
        <f>+K84/K85</f>
        <v>155.5</v>
      </c>
      <c r="L86" s="83"/>
      <c r="M86" s="83"/>
      <c r="N86" s="83"/>
      <c r="O86" s="83"/>
      <c r="P86" s="83">
        <f>+P84/P85</f>
        <v>135.83333333333334</v>
      </c>
      <c r="Q86" s="83"/>
      <c r="R86" s="83"/>
      <c r="S86" s="83"/>
      <c r="T86" s="83"/>
      <c r="U86" s="83">
        <f>+U84/U85</f>
        <v>131.375</v>
      </c>
      <c r="V86" s="83"/>
      <c r="W86" s="83">
        <f>+W84/W85</f>
        <v>146</v>
      </c>
      <c r="X86" s="83"/>
      <c r="Y86" s="83">
        <f>+Y84/Y85</f>
        <v>154.86666666666667</v>
      </c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>
        <f>+AJ84/AJ85</f>
        <v>145.80000000000001</v>
      </c>
      <c r="AK86" s="83"/>
      <c r="AL86" s="83"/>
      <c r="AM86" s="83">
        <f>+AM84/AM85</f>
        <v>144.5</v>
      </c>
      <c r="AN86" s="83"/>
      <c r="AO86" s="83"/>
      <c r="AP86" s="83">
        <f>+AP84/AP85</f>
        <v>149.25</v>
      </c>
      <c r="AQ86" s="83"/>
      <c r="AR86" s="83"/>
      <c r="AS86" s="83">
        <f>+AS84/AS85</f>
        <v>159.25</v>
      </c>
      <c r="AT86" s="83"/>
      <c r="AU86" s="83"/>
      <c r="AV86" s="83"/>
      <c r="AW86" s="83"/>
      <c r="AX86" s="83"/>
      <c r="AY86" s="83"/>
      <c r="AZ86" s="83"/>
      <c r="BA86" s="83"/>
      <c r="BB86" s="83"/>
      <c r="BC86" s="83">
        <f>+BC84/BC85</f>
        <v>153.44444444444446</v>
      </c>
      <c r="BD86" s="83"/>
      <c r="BE86" s="83"/>
      <c r="BF86" s="83"/>
      <c r="BG86" s="83">
        <f>+BG84/BG85</f>
        <v>156.625</v>
      </c>
      <c r="BH86" s="83"/>
      <c r="BI86" s="83">
        <f>+BI84/BI85</f>
        <v>129.66666666666666</v>
      </c>
      <c r="BJ86" s="83"/>
      <c r="BK86" s="83"/>
      <c r="BL86" s="83"/>
      <c r="BM86" s="83"/>
      <c r="BN86" s="83"/>
      <c r="BO86" s="83"/>
      <c r="BP86" s="83"/>
      <c r="BQ86" s="83"/>
      <c r="BR86" s="83">
        <f t="shared" ref="BR86" si="80">IF(BR84="","",BR84/BR85)</f>
        <v>148.59615384615384</v>
      </c>
      <c r="BS86" s="19"/>
      <c r="BT86" s="12"/>
      <c r="BU86" s="78" t="s">
        <v>77</v>
      </c>
      <c r="BV86" s="33"/>
      <c r="BW86" s="83">
        <f>IF(BW84="","",BW84/BW85)</f>
        <v>147.92708333333334</v>
      </c>
      <c r="BX86" s="33"/>
      <c r="BY86" s="86"/>
    </row>
    <row r="87" spans="1:78" x14ac:dyDescent="0.25">
      <c r="A87" s="34" t="s">
        <v>78</v>
      </c>
      <c r="B87" s="10" t="s">
        <v>22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84">
        <v>2519</v>
      </c>
      <c r="X87" s="102"/>
      <c r="Y87" s="84"/>
      <c r="Z87" s="84">
        <v>2337</v>
      </c>
      <c r="AA87" s="84"/>
      <c r="AB87" s="84"/>
      <c r="AC87" s="84"/>
      <c r="AD87" s="84"/>
      <c r="AE87" s="84"/>
      <c r="AF87" s="84"/>
      <c r="AG87" s="84"/>
      <c r="AH87" s="84"/>
      <c r="AI87" s="84"/>
      <c r="AJ87" s="84">
        <v>723</v>
      </c>
      <c r="AK87" s="84"/>
      <c r="AL87" s="84">
        <v>1322</v>
      </c>
      <c r="AM87" s="84"/>
      <c r="AN87" s="84"/>
      <c r="AO87" s="84"/>
      <c r="AP87" s="84"/>
      <c r="AQ87" s="84"/>
      <c r="AR87" s="84"/>
      <c r="AS87" s="84">
        <v>984</v>
      </c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>
        <v>1189</v>
      </c>
      <c r="BJ87" s="84"/>
      <c r="BK87" s="84"/>
      <c r="BL87" s="84"/>
      <c r="BM87" s="84"/>
      <c r="BN87" s="84"/>
      <c r="BO87" s="84"/>
      <c r="BP87" s="84"/>
      <c r="BQ87" s="84"/>
      <c r="BR87" s="90">
        <f t="shared" ref="BR87:BR88" si="81">IF(SUM(C87:BQ87)=0,"",SUM(C87:BQ87))</f>
        <v>9074</v>
      </c>
      <c r="BS87" s="11"/>
      <c r="BT87" s="12"/>
      <c r="BU87" s="34" t="s">
        <v>78</v>
      </c>
      <c r="BV87" s="33"/>
      <c r="BW87" s="84">
        <v>9074</v>
      </c>
      <c r="BX87" s="33"/>
      <c r="BY87" s="90">
        <f>BR87-BW87</f>
        <v>0</v>
      </c>
    </row>
    <row r="88" spans="1:78" x14ac:dyDescent="0.25">
      <c r="A88" s="77" t="s">
        <v>179</v>
      </c>
      <c r="B88" s="15" t="s">
        <v>24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84">
        <v>15</v>
      </c>
      <c r="X88" s="102"/>
      <c r="Y88" s="84"/>
      <c r="Z88" s="84">
        <v>14</v>
      </c>
      <c r="AA88" s="84"/>
      <c r="AB88" s="84"/>
      <c r="AC88" s="84"/>
      <c r="AD88" s="84"/>
      <c r="AE88" s="84"/>
      <c r="AF88" s="84"/>
      <c r="AG88" s="84"/>
      <c r="AH88" s="84"/>
      <c r="AI88" s="84"/>
      <c r="AJ88" s="84">
        <v>5</v>
      </c>
      <c r="AK88" s="84"/>
      <c r="AL88" s="84">
        <v>8</v>
      </c>
      <c r="AM88" s="84"/>
      <c r="AN88" s="84"/>
      <c r="AO88" s="84"/>
      <c r="AP88" s="84"/>
      <c r="AQ88" s="84"/>
      <c r="AR88" s="84"/>
      <c r="AS88" s="84">
        <v>6</v>
      </c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>
        <v>7</v>
      </c>
      <c r="BJ88" s="84"/>
      <c r="BK88" s="84"/>
      <c r="BL88" s="84"/>
      <c r="BM88" s="84"/>
      <c r="BN88" s="84"/>
      <c r="BO88" s="84"/>
      <c r="BP88" s="84"/>
      <c r="BQ88" s="84"/>
      <c r="BR88" s="90">
        <f t="shared" si="81"/>
        <v>55</v>
      </c>
      <c r="BS88" s="58">
        <f t="shared" ref="BS88" si="82">IF(COUNTA(C88:BQ88)=0,"",COUNTA(C88:BQ88))</f>
        <v>6</v>
      </c>
      <c r="BT88" s="12"/>
      <c r="BU88" s="77" t="s">
        <v>179</v>
      </c>
      <c r="BV88" s="33"/>
      <c r="BW88" s="84">
        <v>55</v>
      </c>
      <c r="BX88" s="33"/>
      <c r="BY88" s="90">
        <f>BR88-BW88</f>
        <v>0</v>
      </c>
    </row>
    <row r="89" spans="1:78" x14ac:dyDescent="0.25">
      <c r="A89" s="78" t="s">
        <v>180</v>
      </c>
      <c r="B89" s="15" t="s">
        <v>26</v>
      </c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>
        <f>+W87/W88</f>
        <v>167.93333333333334</v>
      </c>
      <c r="X89" s="83"/>
      <c r="Y89" s="83"/>
      <c r="Z89" s="83">
        <f>+Z87/Z88</f>
        <v>166.92857142857142</v>
      </c>
      <c r="AA89" s="83"/>
      <c r="AB89" s="83"/>
      <c r="AC89" s="83"/>
      <c r="AD89" s="83"/>
      <c r="AE89" s="83"/>
      <c r="AF89" s="83"/>
      <c r="AG89" s="83"/>
      <c r="AH89" s="83"/>
      <c r="AI89" s="83"/>
      <c r="AJ89" s="83">
        <f>+AJ87/AJ88</f>
        <v>144.6</v>
      </c>
      <c r="AK89" s="83"/>
      <c r="AL89" s="83">
        <f>+AL87/AL88</f>
        <v>165.25</v>
      </c>
      <c r="AM89" s="83"/>
      <c r="AN89" s="83"/>
      <c r="AO89" s="83"/>
      <c r="AP89" s="83"/>
      <c r="AQ89" s="83"/>
      <c r="AR89" s="83"/>
      <c r="AS89" s="83">
        <f>+AS87/AS88</f>
        <v>164</v>
      </c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>
        <f>+BI87/BI88</f>
        <v>169.85714285714286</v>
      </c>
      <c r="BJ89" s="83"/>
      <c r="BK89" s="83"/>
      <c r="BL89" s="83"/>
      <c r="BM89" s="83"/>
      <c r="BN89" s="83"/>
      <c r="BO89" s="83"/>
      <c r="BP89" s="83"/>
      <c r="BQ89" s="83"/>
      <c r="BR89" s="83">
        <f t="shared" ref="BR89" si="83">IF(BR87="","",BR87/BR88)</f>
        <v>164.98181818181817</v>
      </c>
      <c r="BS89" s="19"/>
      <c r="BT89" s="12"/>
      <c r="BU89" s="78" t="s">
        <v>180</v>
      </c>
      <c r="BV89" s="33"/>
      <c r="BW89" s="83">
        <f>IF(BW87="","",BW87/BW88)</f>
        <v>164.98181818181817</v>
      </c>
      <c r="BX89" s="33"/>
      <c r="BY89" s="86"/>
    </row>
    <row r="90" spans="1:78" x14ac:dyDescent="0.25">
      <c r="A90" s="31" t="s">
        <v>78</v>
      </c>
      <c r="B90" s="10" t="s">
        <v>22</v>
      </c>
      <c r="C90" s="90"/>
      <c r="D90" s="90"/>
      <c r="E90" s="90"/>
      <c r="F90" s="90"/>
      <c r="G90" s="90"/>
      <c r="H90" s="90"/>
      <c r="I90" s="90"/>
      <c r="J90" s="90">
        <v>1012</v>
      </c>
      <c r="K90" s="90"/>
      <c r="L90" s="90"/>
      <c r="M90" s="90"/>
      <c r="N90" s="90"/>
      <c r="O90" s="90"/>
      <c r="P90" s="90"/>
      <c r="Q90" s="90"/>
      <c r="R90" s="90">
        <v>1245</v>
      </c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>
        <v>669</v>
      </c>
      <c r="AZ90" s="90"/>
      <c r="BA90" s="90"/>
      <c r="BB90" s="90">
        <v>1029</v>
      </c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143">
        <v>1286</v>
      </c>
      <c r="BN90" s="90"/>
      <c r="BO90" s="90">
        <v>1189</v>
      </c>
      <c r="BP90" s="90"/>
      <c r="BQ90" s="90"/>
      <c r="BR90" s="90">
        <f t="shared" ref="BR90:BR91" si="84">IF(SUM(C90:BQ90)=0,"",SUM(C90:BQ90))</f>
        <v>6430</v>
      </c>
      <c r="BS90" s="11"/>
      <c r="BT90" s="12"/>
      <c r="BU90" s="31" t="s">
        <v>78</v>
      </c>
      <c r="BV90" s="33"/>
      <c r="BW90" s="84">
        <v>5144</v>
      </c>
      <c r="BX90" s="33"/>
      <c r="BY90" s="143">
        <f>BR90-BW90</f>
        <v>1286</v>
      </c>
    </row>
    <row r="91" spans="1:78" x14ac:dyDescent="0.25">
      <c r="A91" s="21" t="s">
        <v>79</v>
      </c>
      <c r="B91" s="15" t="s">
        <v>24</v>
      </c>
      <c r="C91" s="90"/>
      <c r="D91" s="90"/>
      <c r="E91" s="90"/>
      <c r="F91" s="90"/>
      <c r="G91" s="90"/>
      <c r="H91" s="90"/>
      <c r="I91" s="90"/>
      <c r="J91" s="90">
        <v>6</v>
      </c>
      <c r="K91" s="90"/>
      <c r="L91" s="90"/>
      <c r="M91" s="90"/>
      <c r="N91" s="90"/>
      <c r="O91" s="90"/>
      <c r="P91" s="90"/>
      <c r="Q91" s="90"/>
      <c r="R91" s="90">
        <v>9</v>
      </c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>
        <v>5</v>
      </c>
      <c r="AZ91" s="90"/>
      <c r="BA91" s="90"/>
      <c r="BB91" s="90">
        <v>6</v>
      </c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>
        <v>8</v>
      </c>
      <c r="BN91" s="90"/>
      <c r="BO91" s="90">
        <v>8</v>
      </c>
      <c r="BP91" s="90"/>
      <c r="BQ91" s="90"/>
      <c r="BR91" s="90">
        <f t="shared" si="84"/>
        <v>42</v>
      </c>
      <c r="BS91" s="58">
        <f t="shared" ref="BS91" si="85">IF(COUNTA(C91:BQ91)=0,"",COUNTA(C91:BQ91))</f>
        <v>6</v>
      </c>
      <c r="BT91" s="99"/>
      <c r="BU91" s="21" t="s">
        <v>79</v>
      </c>
      <c r="BV91" s="33"/>
      <c r="BW91" s="84">
        <v>34</v>
      </c>
      <c r="BX91" s="33"/>
      <c r="BY91" s="90">
        <f>BR91-BW91</f>
        <v>8</v>
      </c>
    </row>
    <row r="92" spans="1:78" x14ac:dyDescent="0.25">
      <c r="A92" s="80" t="s">
        <v>80</v>
      </c>
      <c r="B92" s="15" t="s">
        <v>26</v>
      </c>
      <c r="C92" s="86"/>
      <c r="D92" s="86"/>
      <c r="E92" s="86"/>
      <c r="F92" s="86"/>
      <c r="G92" s="86"/>
      <c r="H92" s="86"/>
      <c r="I92" s="86"/>
      <c r="J92" s="83">
        <f>+J90/J91</f>
        <v>168.66666666666666</v>
      </c>
      <c r="K92" s="83"/>
      <c r="L92" s="83"/>
      <c r="M92" s="83"/>
      <c r="N92" s="83"/>
      <c r="O92" s="83"/>
      <c r="P92" s="83"/>
      <c r="Q92" s="83"/>
      <c r="R92" s="83">
        <f>+R90/R91</f>
        <v>138.33333333333334</v>
      </c>
      <c r="S92" s="83"/>
      <c r="T92" s="83"/>
      <c r="U92" s="83"/>
      <c r="V92" s="83"/>
      <c r="W92" s="83"/>
      <c r="X92" s="83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3">
        <f t="shared" ref="AY92" si="86">+AY90/AY91</f>
        <v>133.80000000000001</v>
      </c>
      <c r="AZ92" s="83"/>
      <c r="BA92" s="83"/>
      <c r="BB92" s="83">
        <f t="shared" ref="BB92" si="87">+BB90/BB91</f>
        <v>171.5</v>
      </c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>
        <f>+BM90/BM91</f>
        <v>160.75</v>
      </c>
      <c r="BN92" s="83"/>
      <c r="BO92" s="83">
        <f>+BO90/BO91</f>
        <v>148.625</v>
      </c>
      <c r="BP92" s="83"/>
      <c r="BQ92" s="83"/>
      <c r="BR92" s="83">
        <f t="shared" ref="BR92" si="88">IF(BR90="","",BR90/BR91)</f>
        <v>153.0952380952381</v>
      </c>
      <c r="BS92" s="19"/>
      <c r="BT92" s="16"/>
      <c r="BU92" s="80" t="s">
        <v>80</v>
      </c>
      <c r="BV92" s="33"/>
      <c r="BW92" s="83">
        <f>IF(BW90="","",BW90/BW91)</f>
        <v>151.29411764705881</v>
      </c>
      <c r="BX92" s="33"/>
      <c r="BY92" s="86"/>
    </row>
    <row r="93" spans="1:78" x14ac:dyDescent="0.25">
      <c r="A93" s="34" t="s">
        <v>81</v>
      </c>
      <c r="B93" s="10" t="s">
        <v>22</v>
      </c>
      <c r="C93" s="90"/>
      <c r="D93" s="90"/>
      <c r="E93" s="90"/>
      <c r="F93" s="90"/>
      <c r="G93" s="90">
        <v>1152</v>
      </c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>
        <v>1139</v>
      </c>
      <c r="AK93" s="90"/>
      <c r="AL93" s="90"/>
      <c r="AM93" s="90"/>
      <c r="AN93" s="90"/>
      <c r="AO93" s="90"/>
      <c r="AP93" s="90"/>
      <c r="AQ93" s="90"/>
      <c r="AR93" s="90"/>
      <c r="AS93" s="90">
        <v>831</v>
      </c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>
        <v>1127</v>
      </c>
      <c r="BJ93" s="90"/>
      <c r="BK93" s="90"/>
      <c r="BL93" s="90"/>
      <c r="BM93" s="90"/>
      <c r="BN93" s="90"/>
      <c r="BO93" s="90"/>
      <c r="BP93" s="90"/>
      <c r="BQ93" s="90"/>
      <c r="BR93" s="90">
        <f t="shared" ref="BR93:BR94" si="89">IF(SUM(C93:BQ93)=0,"",SUM(C93:BQ93))</f>
        <v>4249</v>
      </c>
      <c r="BS93" s="11"/>
      <c r="BT93" s="33"/>
      <c r="BU93" s="34" t="s">
        <v>81</v>
      </c>
      <c r="BV93" s="33"/>
      <c r="BW93" s="57">
        <v>4249</v>
      </c>
      <c r="BX93" s="33"/>
      <c r="BY93" s="90">
        <f>BR93-BW93</f>
        <v>0</v>
      </c>
    </row>
    <row r="94" spans="1:78" x14ac:dyDescent="0.25">
      <c r="A94" s="77" t="s">
        <v>82</v>
      </c>
      <c r="B94" s="15" t="s">
        <v>24</v>
      </c>
      <c r="C94" s="90"/>
      <c r="D94" s="90"/>
      <c r="E94" s="90"/>
      <c r="F94" s="90"/>
      <c r="G94" s="90">
        <v>7</v>
      </c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>
        <v>7</v>
      </c>
      <c r="AK94" s="90"/>
      <c r="AL94" s="90"/>
      <c r="AM94" s="90"/>
      <c r="AN94" s="90"/>
      <c r="AO94" s="90"/>
      <c r="AP94" s="90"/>
      <c r="AQ94" s="90"/>
      <c r="AR94" s="90"/>
      <c r="AS94" s="90">
        <v>5</v>
      </c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>
        <v>7</v>
      </c>
      <c r="BJ94" s="90"/>
      <c r="BK94" s="90"/>
      <c r="BL94" s="90"/>
      <c r="BM94" s="90"/>
      <c r="BN94" s="90"/>
      <c r="BO94" s="90"/>
      <c r="BP94" s="90"/>
      <c r="BQ94" s="90"/>
      <c r="BR94" s="90">
        <f t="shared" si="89"/>
        <v>26</v>
      </c>
      <c r="BS94" s="58">
        <f t="shared" ref="BS94" si="90">IF(COUNTA(C94:BQ94)=0,"",COUNTA(C94:BQ94))</f>
        <v>4</v>
      </c>
      <c r="BT94" s="16"/>
      <c r="BU94" s="25" t="s">
        <v>82</v>
      </c>
      <c r="BV94" s="33"/>
      <c r="BW94" s="57">
        <v>26</v>
      </c>
      <c r="BX94" s="33"/>
      <c r="BY94" s="90">
        <f>BR94-BW94</f>
        <v>0</v>
      </c>
    </row>
    <row r="95" spans="1:78" x14ac:dyDescent="0.25">
      <c r="A95" s="78" t="s">
        <v>83</v>
      </c>
      <c r="B95" s="15" t="s">
        <v>26</v>
      </c>
      <c r="C95" s="83"/>
      <c r="D95" s="83"/>
      <c r="E95" s="83"/>
      <c r="F95" s="83"/>
      <c r="G95" s="83">
        <f>+G93/G94</f>
        <v>164.57142857142858</v>
      </c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3">
        <f>+AJ93/AJ94</f>
        <v>162.71428571428572</v>
      </c>
      <c r="AK95" s="86"/>
      <c r="AL95" s="86"/>
      <c r="AM95" s="86"/>
      <c r="AN95" s="86"/>
      <c r="AO95" s="86"/>
      <c r="AP95" s="86"/>
      <c r="AQ95" s="86"/>
      <c r="AR95" s="86"/>
      <c r="AS95" s="83">
        <f>+AS93/AS94</f>
        <v>166.2</v>
      </c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3">
        <f>+BI93/BI94</f>
        <v>161</v>
      </c>
      <c r="BJ95" s="86"/>
      <c r="BK95" s="86"/>
      <c r="BL95" s="86"/>
      <c r="BM95" s="86"/>
      <c r="BN95" s="86"/>
      <c r="BO95" s="86"/>
      <c r="BP95" s="86"/>
      <c r="BQ95" s="86"/>
      <c r="BR95" s="83">
        <f t="shared" ref="BR95" si="91">IF(BR93="","",BR93/BR94)</f>
        <v>163.42307692307693</v>
      </c>
      <c r="BS95" s="19"/>
      <c r="BT95" s="16"/>
      <c r="BU95" s="78" t="s">
        <v>83</v>
      </c>
      <c r="BV95" s="33"/>
      <c r="BW95" s="83">
        <f>IF(BW93="","",BW93/BW94)</f>
        <v>163.42307692307693</v>
      </c>
      <c r="BX95" s="33"/>
      <c r="BY95" s="86"/>
      <c r="BZ95" s="119"/>
    </row>
    <row r="96" spans="1:78" x14ac:dyDescent="0.25">
      <c r="A96" s="31" t="s">
        <v>84</v>
      </c>
      <c r="B96" s="10" t="s">
        <v>22</v>
      </c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143">
        <v>1707</v>
      </c>
      <c r="BL96" s="90"/>
      <c r="BM96" s="90"/>
      <c r="BN96" s="90"/>
      <c r="BO96" s="90"/>
      <c r="BP96" s="90"/>
      <c r="BQ96" s="90"/>
      <c r="BR96" s="90">
        <f t="shared" ref="BR96:BR97" si="92">IF(SUM(C96:BQ96)=0,"",SUM(C96:BQ96))</f>
        <v>1707</v>
      </c>
      <c r="BS96" s="11"/>
      <c r="BT96" s="16"/>
      <c r="BU96" s="31" t="s">
        <v>84</v>
      </c>
      <c r="BV96" s="33"/>
      <c r="BW96" s="57">
        <v>0</v>
      </c>
      <c r="BX96" s="33"/>
      <c r="BY96" s="143">
        <f>BR96-BW96</f>
        <v>1707</v>
      </c>
      <c r="BZ96" s="49"/>
    </row>
    <row r="97" spans="1:78" x14ac:dyDescent="0.25">
      <c r="A97" s="79" t="s">
        <v>85</v>
      </c>
      <c r="B97" s="15" t="s">
        <v>24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>
        <v>11</v>
      </c>
      <c r="BL97" s="90"/>
      <c r="BM97" s="90"/>
      <c r="BN97" s="90"/>
      <c r="BO97" s="90"/>
      <c r="BP97" s="90"/>
      <c r="BQ97" s="90"/>
      <c r="BR97" s="90">
        <f t="shared" si="92"/>
        <v>11</v>
      </c>
      <c r="BS97" s="58">
        <f t="shared" ref="BS97" si="93">IF(COUNTA(C97:BQ97)=0,"",COUNTA(C97:BQ97))</f>
        <v>1</v>
      </c>
      <c r="BT97" s="99"/>
      <c r="BU97" s="21" t="s">
        <v>85</v>
      </c>
      <c r="BV97" s="33"/>
      <c r="BW97" s="58">
        <v>0</v>
      </c>
      <c r="BX97" s="33"/>
      <c r="BY97" s="90">
        <f>BR97-BW97</f>
        <v>11</v>
      </c>
      <c r="BZ97" s="49"/>
    </row>
    <row r="98" spans="1:78" x14ac:dyDescent="0.25">
      <c r="A98" s="80" t="s">
        <v>86</v>
      </c>
      <c r="B98" s="15" t="s">
        <v>26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3">
        <f>+BK96/BK97</f>
        <v>155.18181818181819</v>
      </c>
      <c r="BL98" s="83"/>
      <c r="BM98" s="83"/>
      <c r="BN98" s="83"/>
      <c r="BO98" s="83"/>
      <c r="BP98" s="83"/>
      <c r="BQ98" s="83"/>
      <c r="BR98" s="83">
        <f t="shared" ref="BR98" si="94">IF(BR96="","",BR96/BR97)</f>
        <v>155.18181818181819</v>
      </c>
      <c r="BS98" s="19"/>
      <c r="BT98" s="16"/>
      <c r="BU98" s="80" t="s">
        <v>86</v>
      </c>
      <c r="BV98" s="33"/>
      <c r="BW98" s="83" t="e">
        <f>IF(BW96="","",BW96/BW97)</f>
        <v>#DIV/0!</v>
      </c>
      <c r="BX98" s="33"/>
      <c r="BY98" s="86"/>
      <c r="BZ98" s="119"/>
    </row>
    <row r="99" spans="1:78" x14ac:dyDescent="0.25">
      <c r="A99" s="34" t="s">
        <v>87</v>
      </c>
      <c r="B99" s="10" t="s">
        <v>22</v>
      </c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>
        <v>2290</v>
      </c>
      <c r="AA99" s="90"/>
      <c r="AB99" s="90"/>
      <c r="AC99" s="90">
        <v>1151</v>
      </c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>
        <v>1382</v>
      </c>
      <c r="AQ99" s="90"/>
      <c r="AR99" s="90"/>
      <c r="AS99" s="90"/>
      <c r="AT99" s="90"/>
      <c r="AU99" s="90"/>
      <c r="AV99" s="90"/>
      <c r="AW99" s="90">
        <v>1585</v>
      </c>
      <c r="AX99" s="90"/>
      <c r="AY99" s="90"/>
      <c r="AZ99" s="90"/>
      <c r="BA99" s="90"/>
      <c r="BB99" s="90">
        <v>984</v>
      </c>
      <c r="BC99" s="90"/>
      <c r="BD99" s="90">
        <v>1030</v>
      </c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>
        <f t="shared" ref="BR99:BR100" si="95">IF(SUM(C99:BQ99)=0,"",SUM(C99:BQ99))</f>
        <v>8422</v>
      </c>
      <c r="BS99" s="11"/>
      <c r="BT99" s="16"/>
      <c r="BU99" s="34" t="s">
        <v>87</v>
      </c>
      <c r="BV99" s="33"/>
      <c r="BW99" s="58">
        <v>8422</v>
      </c>
      <c r="BX99" s="33"/>
      <c r="BY99" s="90">
        <f>BR99-BW99</f>
        <v>0</v>
      </c>
    </row>
    <row r="100" spans="1:78" x14ac:dyDescent="0.25">
      <c r="A100" s="77" t="s">
        <v>88</v>
      </c>
      <c r="B100" s="15" t="s">
        <v>24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>
        <v>14</v>
      </c>
      <c r="AA100" s="90"/>
      <c r="AB100" s="90"/>
      <c r="AC100" s="90">
        <v>7</v>
      </c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>
        <v>8</v>
      </c>
      <c r="AQ100" s="90"/>
      <c r="AR100" s="90"/>
      <c r="AS100" s="90"/>
      <c r="AT100" s="90"/>
      <c r="AU100" s="90"/>
      <c r="AV100" s="90"/>
      <c r="AW100" s="90">
        <v>9</v>
      </c>
      <c r="AX100" s="90"/>
      <c r="AY100" s="90"/>
      <c r="AZ100" s="90"/>
      <c r="BA100" s="90"/>
      <c r="BB100" s="90">
        <v>6</v>
      </c>
      <c r="BC100" s="90"/>
      <c r="BD100" s="90">
        <v>6</v>
      </c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>
        <f t="shared" si="95"/>
        <v>50</v>
      </c>
      <c r="BS100" s="58">
        <f t="shared" ref="BS100" si="96">IF(COUNTA(C100:BQ100)=0,"",COUNTA(C100:BQ100))</f>
        <v>6</v>
      </c>
      <c r="BT100" s="16"/>
      <c r="BU100" s="25" t="s">
        <v>88</v>
      </c>
      <c r="BV100" s="33"/>
      <c r="BW100" s="58">
        <v>50</v>
      </c>
      <c r="BX100" s="33"/>
      <c r="BY100" s="90">
        <f>BR100-BW100</f>
        <v>0</v>
      </c>
    </row>
    <row r="101" spans="1:78" x14ac:dyDescent="0.25">
      <c r="A101" s="78" t="s">
        <v>89</v>
      </c>
      <c r="B101" s="15" t="s">
        <v>26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3">
        <f>+Z99/Z100</f>
        <v>163.57142857142858</v>
      </c>
      <c r="AA101" s="86"/>
      <c r="AB101" s="86"/>
      <c r="AC101" s="83">
        <f>+AC99/AC100</f>
        <v>164.42857142857142</v>
      </c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>
        <f>+AP99/AP100</f>
        <v>172.75</v>
      </c>
      <c r="AQ101" s="83"/>
      <c r="AR101" s="83"/>
      <c r="AS101" s="83"/>
      <c r="AT101" s="83"/>
      <c r="AU101" s="83"/>
      <c r="AV101" s="83"/>
      <c r="AW101" s="83">
        <f>+AW99/AW100</f>
        <v>176.11111111111111</v>
      </c>
      <c r="AX101" s="83"/>
      <c r="AY101" s="83"/>
      <c r="AZ101" s="83"/>
      <c r="BA101" s="83"/>
      <c r="BB101" s="83">
        <f>+BB99/BB100</f>
        <v>164</v>
      </c>
      <c r="BC101" s="83"/>
      <c r="BD101" s="83">
        <f>+BD99/BD100</f>
        <v>171.66666666666666</v>
      </c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>
        <f t="shared" ref="BR101" si="97">IF(BR99="","",BR99/BR100)</f>
        <v>168.44</v>
      </c>
      <c r="BS101" s="19"/>
      <c r="BT101" s="16"/>
      <c r="BU101" s="78" t="s">
        <v>89</v>
      </c>
      <c r="BV101" s="33"/>
      <c r="BW101" s="83">
        <f>IF(BW99="","",BW99/BW100)</f>
        <v>168.44</v>
      </c>
      <c r="BX101" s="33"/>
      <c r="BY101" s="86"/>
      <c r="BZ101" s="119"/>
    </row>
    <row r="102" spans="1:78" x14ac:dyDescent="0.25">
      <c r="A102" s="31" t="s">
        <v>90</v>
      </c>
      <c r="B102" s="10" t="s">
        <v>22</v>
      </c>
      <c r="C102" s="90"/>
      <c r="D102" s="90"/>
      <c r="E102" s="90"/>
      <c r="F102" s="90"/>
      <c r="G102" s="90"/>
      <c r="H102" s="90"/>
      <c r="I102" s="126">
        <v>1341</v>
      </c>
      <c r="J102" s="90"/>
      <c r="K102" s="90"/>
      <c r="L102" s="90">
        <v>1387</v>
      </c>
      <c r="M102" s="90"/>
      <c r="N102" s="90"/>
      <c r="O102" s="90"/>
      <c r="P102" s="90">
        <v>1118</v>
      </c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>
        <v>1199</v>
      </c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>
        <v>1409</v>
      </c>
      <c r="AY102" s="90"/>
      <c r="AZ102" s="90"/>
      <c r="BA102" s="90"/>
      <c r="BB102" s="90">
        <v>1276</v>
      </c>
      <c r="BC102" s="90"/>
      <c r="BD102" s="90"/>
      <c r="BE102" s="90"/>
      <c r="BF102" s="90">
        <v>1873</v>
      </c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>
        <v>2597</v>
      </c>
      <c r="BR102" s="90">
        <f t="shared" ref="BR102:BR103" si="98">IF(SUM(C102:BQ102)=0,"",SUM(C102:BQ102))</f>
        <v>12200</v>
      </c>
      <c r="BS102" s="11"/>
      <c r="BT102" s="13"/>
      <c r="BU102" s="31" t="s">
        <v>90</v>
      </c>
      <c r="BV102" s="33"/>
      <c r="BW102" s="84">
        <v>12200</v>
      </c>
      <c r="BX102" s="33"/>
      <c r="BY102" s="90">
        <f>BR102-BW102</f>
        <v>0</v>
      </c>
      <c r="BZ102" s="49"/>
    </row>
    <row r="103" spans="1:78" x14ac:dyDescent="0.25">
      <c r="A103" s="79" t="s">
        <v>91</v>
      </c>
      <c r="B103" s="15" t="s">
        <v>24</v>
      </c>
      <c r="C103" s="90"/>
      <c r="D103" s="90"/>
      <c r="E103" s="90"/>
      <c r="F103" s="90"/>
      <c r="G103" s="90"/>
      <c r="H103" s="90"/>
      <c r="I103" s="90">
        <v>7</v>
      </c>
      <c r="J103" s="90"/>
      <c r="K103" s="90"/>
      <c r="L103" s="90">
        <v>8</v>
      </c>
      <c r="M103" s="90"/>
      <c r="N103" s="90"/>
      <c r="O103" s="90"/>
      <c r="P103" s="90">
        <v>6</v>
      </c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>
        <v>7</v>
      </c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>
        <v>8</v>
      </c>
      <c r="AY103" s="90"/>
      <c r="AZ103" s="90"/>
      <c r="BA103" s="90"/>
      <c r="BB103" s="90">
        <v>6</v>
      </c>
      <c r="BC103" s="90"/>
      <c r="BD103" s="90"/>
      <c r="BE103" s="90"/>
      <c r="BF103" s="90">
        <v>9</v>
      </c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>
        <v>14</v>
      </c>
      <c r="BR103" s="90">
        <f t="shared" si="98"/>
        <v>65</v>
      </c>
      <c r="BS103" s="58">
        <f t="shared" ref="BS103" si="99">IF(COUNTA(C103:BQ103)=0,"",COUNTA(C103:BQ103))</f>
        <v>8</v>
      </c>
      <c r="BT103" s="99"/>
      <c r="BU103" s="21" t="s">
        <v>91</v>
      </c>
      <c r="BV103" s="33"/>
      <c r="BW103" s="84">
        <v>65</v>
      </c>
      <c r="BX103" s="33"/>
      <c r="BY103" s="90">
        <f>BR103-BW103</f>
        <v>0</v>
      </c>
      <c r="BZ103" s="49"/>
    </row>
    <row r="104" spans="1:78" x14ac:dyDescent="0.25">
      <c r="A104" s="80" t="s">
        <v>92</v>
      </c>
      <c r="B104" s="15" t="s">
        <v>26</v>
      </c>
      <c r="C104" s="107"/>
      <c r="D104" s="107"/>
      <c r="E104" s="107"/>
      <c r="F104" s="107"/>
      <c r="G104" s="107"/>
      <c r="H104" s="107"/>
      <c r="I104" s="104">
        <f>+I102/I103</f>
        <v>191.57142857142858</v>
      </c>
      <c r="J104" s="107"/>
      <c r="K104" s="107"/>
      <c r="L104" s="83">
        <f>+L102/L103</f>
        <v>173.375</v>
      </c>
      <c r="M104" s="107"/>
      <c r="N104" s="107"/>
      <c r="O104" s="107"/>
      <c r="P104" s="83">
        <f>+P102/P103</f>
        <v>186.33333333333334</v>
      </c>
      <c r="Q104" s="107"/>
      <c r="R104" s="107"/>
      <c r="S104" s="107"/>
      <c r="T104" s="107"/>
      <c r="U104" s="107"/>
      <c r="V104" s="107"/>
      <c r="W104" s="107"/>
      <c r="X104" s="107"/>
      <c r="Y104" s="104"/>
      <c r="Z104" s="104"/>
      <c r="AA104" s="104"/>
      <c r="AB104" s="104"/>
      <c r="AC104" s="104"/>
      <c r="AD104" s="83">
        <f>+AD102/AD103</f>
        <v>171.28571428571428</v>
      </c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83">
        <f>+AX102/AX103</f>
        <v>176.125</v>
      </c>
      <c r="AY104" s="104"/>
      <c r="AZ104" s="104"/>
      <c r="BA104" s="104"/>
      <c r="BB104" s="120">
        <f>+BB102/BB103</f>
        <v>212.66666666666666</v>
      </c>
      <c r="BC104" s="120"/>
      <c r="BD104" s="120"/>
      <c r="BE104" s="120"/>
      <c r="BF104" s="120">
        <f>+BF102/BF103</f>
        <v>208.11111111111111</v>
      </c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83">
        <f>+BQ102/BQ103</f>
        <v>185.5</v>
      </c>
      <c r="BR104" s="83">
        <f t="shared" ref="BR104" si="100">IF(BR102="","",BR102/BR103)</f>
        <v>187.69230769230768</v>
      </c>
      <c r="BS104" s="19"/>
      <c r="BT104" s="106"/>
      <c r="BU104" s="80" t="s">
        <v>92</v>
      </c>
      <c r="BV104" s="33"/>
      <c r="BW104" s="83">
        <f>IF(BW102="","",BW102/BW103)</f>
        <v>187.69230769230768</v>
      </c>
      <c r="BX104" s="33"/>
      <c r="BY104" s="86"/>
      <c r="BZ104" s="119"/>
    </row>
    <row r="105" spans="1:78" x14ac:dyDescent="0.25">
      <c r="A105" s="34" t="s">
        <v>90</v>
      </c>
      <c r="B105" s="10" t="s">
        <v>22</v>
      </c>
      <c r="C105" s="90"/>
      <c r="D105" s="90"/>
      <c r="E105" s="90"/>
      <c r="F105" s="90">
        <v>1870</v>
      </c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>
        <v>2523</v>
      </c>
      <c r="AA105" s="90"/>
      <c r="AB105" s="90"/>
      <c r="AC105" s="90"/>
      <c r="AD105" s="90"/>
      <c r="AE105" s="90"/>
      <c r="AF105" s="90"/>
      <c r="AG105" s="90"/>
      <c r="AH105" s="90"/>
      <c r="AI105" s="90">
        <v>1907</v>
      </c>
      <c r="AJ105" s="90"/>
      <c r="AK105" s="90"/>
      <c r="AL105" s="90"/>
      <c r="AM105" s="90"/>
      <c r="AN105" s="90"/>
      <c r="AO105" s="90"/>
      <c r="AP105" s="90"/>
      <c r="AQ105" s="90"/>
      <c r="AR105" s="90">
        <v>1869</v>
      </c>
      <c r="AS105" s="90"/>
      <c r="AT105" s="90"/>
      <c r="AU105" s="90"/>
      <c r="AV105" s="90"/>
      <c r="AW105" s="90"/>
      <c r="AX105" s="90"/>
      <c r="AY105" s="90"/>
      <c r="AZ105" s="90"/>
      <c r="BA105" s="90"/>
      <c r="BB105" s="90">
        <v>1003</v>
      </c>
      <c r="BC105" s="90"/>
      <c r="BD105" s="90"/>
      <c r="BE105" s="90"/>
      <c r="BF105" s="90"/>
      <c r="BG105" s="90"/>
      <c r="BH105" s="90">
        <v>2008</v>
      </c>
      <c r="BJ105" s="90"/>
      <c r="BK105" s="90"/>
      <c r="BL105" s="90"/>
      <c r="BM105" s="90"/>
      <c r="BN105" s="90"/>
      <c r="BO105" s="90"/>
      <c r="BP105" s="90"/>
      <c r="BQ105" s="90">
        <v>2297</v>
      </c>
      <c r="BR105" s="90">
        <f t="shared" ref="BR105:BR106" si="101">IF(SUM(C105:BQ105)=0,"",SUM(C105:BQ105))</f>
        <v>13477</v>
      </c>
      <c r="BS105" s="11"/>
      <c r="BT105" s="99"/>
      <c r="BU105" s="34" t="s">
        <v>90</v>
      </c>
      <c r="BV105" s="33"/>
      <c r="BW105" s="57">
        <v>13477</v>
      </c>
      <c r="BX105" s="33"/>
      <c r="BY105" s="90">
        <f>BR105-BW105</f>
        <v>0</v>
      </c>
    </row>
    <row r="106" spans="1:78" x14ac:dyDescent="0.25">
      <c r="A106" s="77" t="s">
        <v>93</v>
      </c>
      <c r="B106" s="15" t="s">
        <v>24</v>
      </c>
      <c r="C106" s="90"/>
      <c r="D106" s="90"/>
      <c r="E106" s="90"/>
      <c r="F106" s="90">
        <v>11</v>
      </c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>
        <v>14</v>
      </c>
      <c r="AA106" s="90"/>
      <c r="AB106" s="90"/>
      <c r="AC106" s="90"/>
      <c r="AD106" s="90"/>
      <c r="AE106" s="90"/>
      <c r="AF106" s="90"/>
      <c r="AG106" s="90"/>
      <c r="AH106" s="90"/>
      <c r="AI106" s="90">
        <v>11</v>
      </c>
      <c r="AJ106" s="90"/>
      <c r="AK106" s="90"/>
      <c r="AL106" s="90"/>
      <c r="AM106" s="90"/>
      <c r="AN106" s="90"/>
      <c r="AO106" s="90"/>
      <c r="AP106" s="90"/>
      <c r="AQ106" s="90"/>
      <c r="AR106" s="90">
        <v>11</v>
      </c>
      <c r="AS106" s="90"/>
      <c r="AT106" s="90"/>
      <c r="AU106" s="90"/>
      <c r="AV106" s="90"/>
      <c r="AW106" s="90"/>
      <c r="AX106" s="90"/>
      <c r="AY106" s="90"/>
      <c r="AZ106" s="90"/>
      <c r="BA106" s="90"/>
      <c r="BB106" s="90">
        <v>6</v>
      </c>
      <c r="BC106" s="90"/>
      <c r="BD106" s="90"/>
      <c r="BE106" s="90"/>
      <c r="BF106" s="90"/>
      <c r="BG106" s="90"/>
      <c r="BH106" s="90">
        <v>11</v>
      </c>
      <c r="BJ106" s="90"/>
      <c r="BK106" s="90"/>
      <c r="BL106" s="90"/>
      <c r="BM106" s="90"/>
      <c r="BN106" s="90"/>
      <c r="BO106" s="90"/>
      <c r="BP106" s="90"/>
      <c r="BQ106" s="90">
        <v>14</v>
      </c>
      <c r="BR106" s="90">
        <f t="shared" si="101"/>
        <v>78</v>
      </c>
      <c r="BS106" s="58">
        <f t="shared" ref="BS106" si="102">IF(COUNTA(C106:BQ106)=0,"",COUNTA(C106:BQ106))</f>
        <v>7</v>
      </c>
      <c r="BT106" s="99"/>
      <c r="BU106" s="25" t="s">
        <v>93</v>
      </c>
      <c r="BV106" s="33"/>
      <c r="BW106" s="57">
        <v>78</v>
      </c>
      <c r="BX106" s="33"/>
      <c r="BY106" s="90">
        <f>BR106-BW106</f>
        <v>0</v>
      </c>
      <c r="BZ106" s="118"/>
    </row>
    <row r="107" spans="1:78" x14ac:dyDescent="0.25">
      <c r="A107" s="78" t="s">
        <v>94</v>
      </c>
      <c r="B107" s="15" t="s">
        <v>26</v>
      </c>
      <c r="C107" s="83"/>
      <c r="D107" s="83"/>
      <c r="E107" s="83"/>
      <c r="F107" s="83">
        <f>+F105/F106</f>
        <v>170</v>
      </c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>
        <f>+Z105/Z106</f>
        <v>180.21428571428572</v>
      </c>
      <c r="AA107" s="83"/>
      <c r="AB107" s="83"/>
      <c r="AC107" s="83"/>
      <c r="AD107" s="83"/>
      <c r="AE107" s="83"/>
      <c r="AF107" s="83"/>
      <c r="AG107" s="83"/>
      <c r="AH107" s="83"/>
      <c r="AI107" s="83">
        <f>+AI105/AI106</f>
        <v>173.36363636363637</v>
      </c>
      <c r="AJ107" s="83"/>
      <c r="AK107" s="83"/>
      <c r="AL107" s="83"/>
      <c r="AM107" s="83"/>
      <c r="AN107" s="83"/>
      <c r="AO107" s="83"/>
      <c r="AP107" s="83"/>
      <c r="AQ107" s="83"/>
      <c r="AR107" s="83">
        <f>+AR105/AR106</f>
        <v>169.90909090909091</v>
      </c>
      <c r="AS107" s="83"/>
      <c r="AT107" s="83"/>
      <c r="AU107" s="83"/>
      <c r="AV107" s="83"/>
      <c r="AW107" s="83"/>
      <c r="AX107" s="83"/>
      <c r="AY107" s="83"/>
      <c r="AZ107" s="83"/>
      <c r="BA107" s="83"/>
      <c r="BB107" s="83">
        <f t="shared" ref="BB107" si="103">+BB105/BB106</f>
        <v>167.16666666666666</v>
      </c>
      <c r="BC107" s="83"/>
      <c r="BD107" s="83"/>
      <c r="BE107" s="83"/>
      <c r="BF107" s="83"/>
      <c r="BG107" s="83"/>
      <c r="BH107" s="83">
        <f>+BH105/BH106</f>
        <v>182.54545454545453</v>
      </c>
      <c r="BI107" s="142"/>
      <c r="BJ107" s="83"/>
      <c r="BK107" s="83"/>
      <c r="BL107" s="83"/>
      <c r="BM107" s="83"/>
      <c r="BN107" s="83"/>
      <c r="BO107" s="83"/>
      <c r="BP107" s="83"/>
      <c r="BQ107" s="83">
        <f>+BQ105/BQ106</f>
        <v>164.07142857142858</v>
      </c>
      <c r="BR107" s="83">
        <f t="shared" ref="BR107" si="104">IF(BR105="","",BR105/BR106)</f>
        <v>172.78205128205127</v>
      </c>
      <c r="BS107" s="19"/>
      <c r="BT107" s="99"/>
      <c r="BU107" s="78" t="s">
        <v>94</v>
      </c>
      <c r="BV107" s="33"/>
      <c r="BW107" s="83">
        <f>IF(BW105="","",BW105/BW106)</f>
        <v>172.78205128205127</v>
      </c>
      <c r="BX107" s="33"/>
      <c r="BY107" s="86"/>
      <c r="BZ107" s="119"/>
    </row>
    <row r="108" spans="1:78" x14ac:dyDescent="0.25">
      <c r="A108" s="34" t="s">
        <v>95</v>
      </c>
      <c r="B108" s="10" t="s">
        <v>22</v>
      </c>
      <c r="C108" s="90"/>
      <c r="D108" s="90"/>
      <c r="E108" s="90"/>
      <c r="F108" s="90"/>
      <c r="G108" s="90">
        <v>1167</v>
      </c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>
        <v>1269</v>
      </c>
      <c r="AB108" s="90"/>
      <c r="AC108" s="90"/>
      <c r="AD108" s="90"/>
      <c r="AE108" s="90"/>
      <c r="AF108" s="90"/>
      <c r="AG108" s="90"/>
      <c r="AH108" s="90"/>
      <c r="AI108" s="90"/>
      <c r="AJ108" s="90">
        <v>555</v>
      </c>
      <c r="AK108" s="90"/>
      <c r="AL108" s="90"/>
      <c r="AM108" s="90"/>
      <c r="AN108" s="90"/>
      <c r="AO108" s="90"/>
      <c r="AP108" s="90"/>
      <c r="AQ108" s="90"/>
      <c r="AR108" s="90"/>
      <c r="AS108" s="90">
        <v>1019</v>
      </c>
      <c r="AT108" s="90"/>
      <c r="AU108" s="90"/>
      <c r="AV108" s="90"/>
      <c r="AW108" s="90"/>
      <c r="AX108" s="90"/>
      <c r="AY108" s="90"/>
      <c r="AZ108" s="90"/>
      <c r="BA108" s="90"/>
      <c r="BB108" s="90"/>
      <c r="BC108" s="90"/>
      <c r="BD108" s="90"/>
      <c r="BE108" s="90"/>
      <c r="BF108" s="90"/>
      <c r="BG108" s="90"/>
      <c r="BH108" s="90"/>
      <c r="BI108" s="90">
        <v>705</v>
      </c>
      <c r="BJ108" s="90"/>
      <c r="BK108" s="90"/>
      <c r="BL108" s="90"/>
      <c r="BM108" s="90"/>
      <c r="BN108" s="90"/>
      <c r="BO108" s="90"/>
      <c r="BP108" s="90"/>
      <c r="BQ108" s="90"/>
      <c r="BR108" s="90">
        <f t="shared" ref="BR108:BR109" si="105">IF(SUM(C108:BQ108)=0,"",SUM(C108:BQ108))</f>
        <v>4715</v>
      </c>
      <c r="BS108" s="11"/>
      <c r="BT108" s="16"/>
      <c r="BU108" s="34" t="s">
        <v>95</v>
      </c>
      <c r="BV108" s="33"/>
      <c r="BW108" s="57">
        <v>6007</v>
      </c>
      <c r="BX108" s="33"/>
      <c r="BY108" s="145">
        <f>BR108-BW108</f>
        <v>-1292</v>
      </c>
      <c r="BZ108" s="146" t="s">
        <v>246</v>
      </c>
    </row>
    <row r="109" spans="1:78" x14ac:dyDescent="0.25">
      <c r="A109" s="77" t="s">
        <v>96</v>
      </c>
      <c r="B109" s="15" t="s">
        <v>24</v>
      </c>
      <c r="C109" s="90"/>
      <c r="D109" s="90"/>
      <c r="E109" s="90"/>
      <c r="F109" s="90"/>
      <c r="G109" s="90">
        <v>7</v>
      </c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>
        <v>8</v>
      </c>
      <c r="AB109" s="90"/>
      <c r="AC109" s="90"/>
      <c r="AD109" s="90"/>
      <c r="AE109" s="90"/>
      <c r="AF109" s="90"/>
      <c r="AG109" s="90"/>
      <c r="AH109" s="90"/>
      <c r="AI109" s="90"/>
      <c r="AJ109" s="90">
        <v>4</v>
      </c>
      <c r="AK109" s="90"/>
      <c r="AL109" s="90"/>
      <c r="AM109" s="90"/>
      <c r="AN109" s="90"/>
      <c r="AO109" s="90"/>
      <c r="AP109" s="90"/>
      <c r="AQ109" s="90"/>
      <c r="AR109" s="90"/>
      <c r="AS109" s="90">
        <v>6</v>
      </c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>
        <v>4</v>
      </c>
      <c r="BJ109" s="90"/>
      <c r="BK109" s="90"/>
      <c r="BL109" s="90"/>
      <c r="BM109" s="90"/>
      <c r="BN109" s="90"/>
      <c r="BO109" s="90"/>
      <c r="BP109" s="90"/>
      <c r="BQ109" s="90"/>
      <c r="BR109" s="90">
        <f t="shared" si="105"/>
        <v>29</v>
      </c>
      <c r="BS109" s="58">
        <f t="shared" ref="BS109" si="106">IF(COUNTA(C109:BQ109)=0,"",COUNTA(C109:BQ109))</f>
        <v>5</v>
      </c>
      <c r="BT109" s="99"/>
      <c r="BU109" s="25" t="s">
        <v>96</v>
      </c>
      <c r="BV109" s="33"/>
      <c r="BW109" s="57">
        <v>37</v>
      </c>
      <c r="BX109" s="33"/>
      <c r="BY109" s="90">
        <f>BR109-BW109</f>
        <v>-8</v>
      </c>
    </row>
    <row r="110" spans="1:78" x14ac:dyDescent="0.25">
      <c r="A110" s="78" t="s">
        <v>97</v>
      </c>
      <c r="B110" s="15" t="s">
        <v>26</v>
      </c>
      <c r="C110" s="83"/>
      <c r="D110" s="83"/>
      <c r="E110" s="83"/>
      <c r="F110" s="83"/>
      <c r="G110" s="83">
        <f>+G108/G109</f>
        <v>166.71428571428572</v>
      </c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>
        <f>+AA108/AA109</f>
        <v>158.625</v>
      </c>
      <c r="AB110" s="83"/>
      <c r="AC110" s="83"/>
      <c r="AD110" s="83"/>
      <c r="AE110" s="83"/>
      <c r="AF110" s="83"/>
      <c r="AG110" s="83"/>
      <c r="AH110" s="83"/>
      <c r="AI110" s="83"/>
      <c r="AJ110" s="83">
        <f>+AJ108/AJ109</f>
        <v>138.75</v>
      </c>
      <c r="AK110" s="83"/>
      <c r="AL110" s="83"/>
      <c r="AM110" s="83"/>
      <c r="AN110" s="83"/>
      <c r="AO110" s="83"/>
      <c r="AP110" s="83"/>
      <c r="AQ110" s="83"/>
      <c r="AR110" s="83"/>
      <c r="AS110" s="83">
        <f>+AS108/AS109</f>
        <v>169.83333333333334</v>
      </c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>
        <f>+BI108/BI109</f>
        <v>176.25</v>
      </c>
      <c r="BJ110" s="83"/>
      <c r="BK110" s="83"/>
      <c r="BL110" s="83"/>
      <c r="BM110" s="83"/>
      <c r="BN110" s="83"/>
      <c r="BO110" s="83"/>
      <c r="BP110" s="83"/>
      <c r="BQ110" s="83"/>
      <c r="BR110" s="83">
        <f t="shared" ref="BR110" si="107">IF(BR108="","",BR108/BR109)</f>
        <v>162.58620689655172</v>
      </c>
      <c r="BS110" s="19"/>
      <c r="BT110" s="16"/>
      <c r="BU110" s="78" t="s">
        <v>97</v>
      </c>
      <c r="BV110" s="33"/>
      <c r="BW110" s="83">
        <f>IF(BW108="","",BW108/BW109)</f>
        <v>162.35135135135135</v>
      </c>
      <c r="BX110" s="33"/>
      <c r="BY110" s="86"/>
    </row>
    <row r="111" spans="1:78" x14ac:dyDescent="0.25">
      <c r="A111" s="34" t="s">
        <v>125</v>
      </c>
      <c r="B111" s="10" t="s">
        <v>22</v>
      </c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84">
        <v>2007</v>
      </c>
      <c r="Z111" s="84"/>
      <c r="AA111" s="84"/>
      <c r="AB111" s="84">
        <v>1146</v>
      </c>
      <c r="AC111" s="84">
        <v>750</v>
      </c>
      <c r="AD111" s="84"/>
      <c r="AE111" s="84"/>
      <c r="AF111" s="84">
        <v>1015</v>
      </c>
      <c r="AG111" s="84">
        <v>1554</v>
      </c>
      <c r="AH111" s="84"/>
      <c r="AI111" s="84"/>
      <c r="AJ111" s="84"/>
      <c r="AK111" s="84"/>
      <c r="AL111" s="84"/>
      <c r="AM111" s="84">
        <v>876</v>
      </c>
      <c r="AN111" s="84"/>
      <c r="AO111" s="84"/>
      <c r="AP111" s="84">
        <v>1125</v>
      </c>
      <c r="AQ111" s="84"/>
      <c r="AR111" s="84"/>
      <c r="AS111" s="84"/>
      <c r="AT111" s="84"/>
      <c r="AU111" s="84"/>
      <c r="AV111" s="84">
        <v>986</v>
      </c>
      <c r="AW111" s="84"/>
      <c r="AX111" s="84"/>
      <c r="AY111" s="84"/>
      <c r="AZ111" s="84"/>
      <c r="BA111" s="84"/>
      <c r="BB111" s="84">
        <v>775</v>
      </c>
      <c r="BC111" s="84"/>
      <c r="BD111" s="84">
        <v>897</v>
      </c>
      <c r="BE111" s="84"/>
      <c r="BF111" s="84"/>
      <c r="BG111" s="84"/>
      <c r="BH111" s="84"/>
      <c r="BI111" s="84"/>
      <c r="BJ111" s="84"/>
      <c r="BK111" s="84"/>
      <c r="BL111" s="84"/>
      <c r="BM111" s="84"/>
      <c r="BN111" s="177">
        <v>1022</v>
      </c>
      <c r="BO111" s="84"/>
      <c r="BP111" s="84"/>
      <c r="BQ111" s="84"/>
      <c r="BR111" s="90">
        <f t="shared" ref="BR111:BR112" si="108">IF(SUM(C111:BQ111)=0,"",SUM(C111:BQ111))</f>
        <v>12153</v>
      </c>
      <c r="BS111" s="11"/>
      <c r="BT111" s="16"/>
      <c r="BU111" s="34" t="s">
        <v>125</v>
      </c>
      <c r="BV111" s="33"/>
      <c r="BW111" s="84">
        <v>15149</v>
      </c>
      <c r="BX111" s="33"/>
      <c r="BY111" s="90">
        <f>BR111-BW111</f>
        <v>-2996</v>
      </c>
      <c r="BZ111" t="s">
        <v>191</v>
      </c>
    </row>
    <row r="112" spans="1:78" x14ac:dyDescent="0.25">
      <c r="A112" s="77" t="s">
        <v>175</v>
      </c>
      <c r="B112" s="15" t="s">
        <v>24</v>
      </c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84">
        <v>15</v>
      </c>
      <c r="Z112" s="84"/>
      <c r="AA112" s="84"/>
      <c r="AB112" s="84">
        <v>8</v>
      </c>
      <c r="AC112" s="84">
        <v>6</v>
      </c>
      <c r="AD112" s="84"/>
      <c r="AE112" s="84"/>
      <c r="AF112" s="84">
        <v>8</v>
      </c>
      <c r="AG112" s="84">
        <v>11</v>
      </c>
      <c r="AH112" s="84"/>
      <c r="AI112" s="84"/>
      <c r="AJ112" s="84"/>
      <c r="AK112" s="84"/>
      <c r="AL112" s="84"/>
      <c r="AM112" s="84">
        <v>6</v>
      </c>
      <c r="AN112" s="84"/>
      <c r="AO112" s="84"/>
      <c r="AP112" s="84">
        <v>8</v>
      </c>
      <c r="AQ112" s="84"/>
      <c r="AR112" s="84"/>
      <c r="AS112" s="84"/>
      <c r="AT112" s="84"/>
      <c r="AU112" s="84"/>
      <c r="AV112" s="84">
        <v>8</v>
      </c>
      <c r="AW112" s="84"/>
      <c r="AX112" s="84"/>
      <c r="AY112" s="84"/>
      <c r="AZ112" s="84"/>
      <c r="BA112" s="84"/>
      <c r="BB112" s="84">
        <v>6</v>
      </c>
      <c r="BC112" s="84"/>
      <c r="BD112" s="84">
        <v>7</v>
      </c>
      <c r="BE112" s="84"/>
      <c r="BF112" s="84"/>
      <c r="BG112" s="84"/>
      <c r="BH112" s="84"/>
      <c r="BI112" s="84"/>
      <c r="BJ112" s="84"/>
      <c r="BK112" s="84"/>
      <c r="BL112" s="84"/>
      <c r="BM112" s="84"/>
      <c r="BN112" s="84">
        <v>8</v>
      </c>
      <c r="BO112" s="84"/>
      <c r="BP112" s="84"/>
      <c r="BQ112" s="84"/>
      <c r="BR112" s="90">
        <f t="shared" si="108"/>
        <v>91</v>
      </c>
      <c r="BS112" s="58">
        <f t="shared" ref="BS112" si="109">IF(COUNTA(C112:BQ112)=0,"",COUNTA(C112:BQ112))</f>
        <v>11</v>
      </c>
      <c r="BT112" s="16"/>
      <c r="BU112" s="77" t="s">
        <v>175</v>
      </c>
      <c r="BV112" s="33"/>
      <c r="BW112" s="84">
        <v>113</v>
      </c>
      <c r="BX112" s="33"/>
      <c r="BY112" s="93"/>
      <c r="BZ112" t="s">
        <v>245</v>
      </c>
    </row>
    <row r="113" spans="1:78" x14ac:dyDescent="0.25">
      <c r="A113" s="78" t="s">
        <v>176</v>
      </c>
      <c r="B113" s="15" t="s">
        <v>26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>
        <f>+Y111/Y112</f>
        <v>133.80000000000001</v>
      </c>
      <c r="Z113" s="83"/>
      <c r="AA113" s="83"/>
      <c r="AB113" s="83">
        <f>+AB111/AB112</f>
        <v>143.25</v>
      </c>
      <c r="AC113" s="83">
        <f>+AC111/AC112</f>
        <v>125</v>
      </c>
      <c r="AD113" s="83"/>
      <c r="AE113" s="83"/>
      <c r="AF113" s="83">
        <f>+AF111/AF112</f>
        <v>126.875</v>
      </c>
      <c r="AG113" s="83">
        <f>+AG111/AG112</f>
        <v>141.27272727272728</v>
      </c>
      <c r="AH113" s="83"/>
      <c r="AI113" s="83"/>
      <c r="AJ113" s="83"/>
      <c r="AK113" s="83"/>
      <c r="AL113" s="83"/>
      <c r="AM113" s="83">
        <f>+AM111/AM112</f>
        <v>146</v>
      </c>
      <c r="AN113" s="83"/>
      <c r="AO113" s="83"/>
      <c r="AP113" s="83">
        <f>+AP111/AP112</f>
        <v>140.625</v>
      </c>
      <c r="AQ113" s="83"/>
      <c r="AR113" s="83"/>
      <c r="AS113" s="83"/>
      <c r="AT113" s="83"/>
      <c r="AU113" s="83"/>
      <c r="AV113" s="83">
        <f>+AV111/AV112</f>
        <v>123.25</v>
      </c>
      <c r="AW113" s="83"/>
      <c r="AX113" s="83"/>
      <c r="AY113" s="83"/>
      <c r="AZ113" s="83"/>
      <c r="BA113" s="83"/>
      <c r="BB113" s="83">
        <f>+BB111/BB112</f>
        <v>129.16666666666666</v>
      </c>
      <c r="BC113" s="83"/>
      <c r="BD113" s="83">
        <f>+BD111/BD112</f>
        <v>128.14285714285714</v>
      </c>
      <c r="BE113" s="83"/>
      <c r="BF113" s="83"/>
      <c r="BG113" s="83"/>
      <c r="BH113" s="83"/>
      <c r="BI113" s="83"/>
      <c r="BJ113" s="83"/>
      <c r="BK113" s="83"/>
      <c r="BL113" s="83"/>
      <c r="BM113" s="83"/>
      <c r="BN113" s="83">
        <f>+BN111/BN112</f>
        <v>127.75</v>
      </c>
      <c r="BO113" s="83"/>
      <c r="BP113" s="83"/>
      <c r="BQ113" s="83"/>
      <c r="BR113" s="83">
        <f t="shared" ref="BR113" si="110">IF(BR111="","",BR111/BR112)</f>
        <v>133.54945054945054</v>
      </c>
      <c r="BS113" s="19"/>
      <c r="BT113" s="16"/>
      <c r="BU113" s="78" t="s">
        <v>176</v>
      </c>
      <c r="BV113" s="33"/>
      <c r="BW113" s="83">
        <f>IF(BW111="","",BW111/BW112)</f>
        <v>134.06194690265488</v>
      </c>
      <c r="BX113" s="33"/>
      <c r="BY113" s="86"/>
      <c r="BZ113" t="s">
        <v>192</v>
      </c>
    </row>
    <row r="114" spans="1:78" x14ac:dyDescent="0.25">
      <c r="A114" s="34" t="s">
        <v>125</v>
      </c>
      <c r="B114" s="10" t="s">
        <v>22</v>
      </c>
      <c r="C114" s="84"/>
      <c r="D114" s="84">
        <v>1072</v>
      </c>
      <c r="E114" s="84"/>
      <c r="F114" s="84">
        <v>1743</v>
      </c>
      <c r="G114" s="84"/>
      <c r="H114" s="84"/>
      <c r="I114" s="84"/>
      <c r="J114" s="84"/>
      <c r="K114" s="84"/>
      <c r="L114" s="84">
        <v>1374</v>
      </c>
      <c r="M114" s="84"/>
      <c r="N114" s="84"/>
      <c r="O114" s="84"/>
      <c r="P114" s="84">
        <v>1024</v>
      </c>
      <c r="Q114" s="84">
        <v>1776</v>
      </c>
      <c r="R114" s="84"/>
      <c r="S114" s="84">
        <v>2136</v>
      </c>
      <c r="T114" s="84">
        <v>2728</v>
      </c>
      <c r="U114" s="93"/>
      <c r="V114" s="84"/>
      <c r="W114" s="84">
        <v>2684</v>
      </c>
      <c r="X114" s="84"/>
      <c r="Y114" s="84">
        <v>2727</v>
      </c>
      <c r="Z114" s="84">
        <v>2256</v>
      </c>
      <c r="AA114" s="84"/>
      <c r="AB114" s="84"/>
      <c r="AC114" s="84"/>
      <c r="AD114" s="84"/>
      <c r="AE114" s="84"/>
      <c r="AF114" s="84"/>
      <c r="AG114" s="84">
        <v>1799</v>
      </c>
      <c r="AH114" s="84"/>
      <c r="AI114" s="84">
        <v>1960</v>
      </c>
      <c r="AJ114" s="84"/>
      <c r="AK114" s="84"/>
      <c r="AL114" s="84"/>
      <c r="AM114" s="84"/>
      <c r="AN114" s="84"/>
      <c r="AO114" s="84"/>
      <c r="AP114" s="84"/>
      <c r="AQ114" s="84"/>
      <c r="AR114" s="90">
        <v>1855</v>
      </c>
      <c r="AS114" s="90"/>
      <c r="AT114" s="90"/>
      <c r="AU114" s="90"/>
      <c r="AV114" s="90"/>
      <c r="AW114" s="90"/>
      <c r="AX114" s="90"/>
      <c r="AY114" s="90"/>
      <c r="AZ114" s="90">
        <v>1960</v>
      </c>
      <c r="BA114" s="90"/>
      <c r="BB114" s="90">
        <v>1216</v>
      </c>
      <c r="BC114" s="90"/>
      <c r="BD114" s="90"/>
      <c r="BE114" s="90"/>
      <c r="BF114" s="90"/>
      <c r="BG114" s="90"/>
      <c r="BH114" s="90">
        <v>1797</v>
      </c>
      <c r="BJ114" s="90"/>
      <c r="BK114" s="90"/>
      <c r="BL114" s="90"/>
      <c r="BM114" s="90"/>
      <c r="BN114" s="90"/>
      <c r="BO114" s="90"/>
      <c r="BP114" s="143">
        <v>1511</v>
      </c>
      <c r="BQ114" s="90"/>
      <c r="BR114" s="90">
        <f t="shared" ref="BR114:BR115" si="111">IF(SUM(C114:BQ114)=0,"",SUM(C114:BQ114))</f>
        <v>31618</v>
      </c>
      <c r="BS114" s="11"/>
      <c r="BT114" s="16"/>
      <c r="BU114" s="34" t="s">
        <v>125</v>
      </c>
      <c r="BV114" s="33"/>
      <c r="BW114" s="84">
        <v>30107</v>
      </c>
      <c r="BX114" s="33"/>
      <c r="BY114" s="143">
        <f>BR114-BW114</f>
        <v>1511</v>
      </c>
    </row>
    <row r="115" spans="1:78" x14ac:dyDescent="0.25">
      <c r="A115" s="77" t="s">
        <v>126</v>
      </c>
      <c r="B115" s="15" t="s">
        <v>24</v>
      </c>
      <c r="C115" s="84"/>
      <c r="D115" s="84">
        <v>6</v>
      </c>
      <c r="E115" s="84"/>
      <c r="F115" s="84">
        <v>11</v>
      </c>
      <c r="G115" s="84"/>
      <c r="H115" s="84"/>
      <c r="I115" s="84"/>
      <c r="J115" s="84"/>
      <c r="K115" s="84"/>
      <c r="L115" s="84">
        <v>8</v>
      </c>
      <c r="M115" s="84"/>
      <c r="N115" s="84"/>
      <c r="O115" s="84"/>
      <c r="P115" s="84">
        <v>6</v>
      </c>
      <c r="Q115" s="84">
        <v>10</v>
      </c>
      <c r="R115" s="84"/>
      <c r="S115" s="84">
        <v>12</v>
      </c>
      <c r="T115" s="84">
        <v>16</v>
      </c>
      <c r="U115" s="93"/>
      <c r="V115" s="84"/>
      <c r="W115" s="84">
        <v>15</v>
      </c>
      <c r="X115" s="84"/>
      <c r="Y115" s="84">
        <v>15</v>
      </c>
      <c r="Z115" s="84">
        <v>14</v>
      </c>
      <c r="AA115" s="84"/>
      <c r="AB115" s="84"/>
      <c r="AC115" s="84"/>
      <c r="AD115" s="84"/>
      <c r="AE115" s="84"/>
      <c r="AF115" s="84"/>
      <c r="AG115" s="84">
        <v>11</v>
      </c>
      <c r="AH115" s="84"/>
      <c r="AI115" s="84">
        <v>11</v>
      </c>
      <c r="AJ115" s="84"/>
      <c r="AK115" s="84"/>
      <c r="AL115" s="84"/>
      <c r="AM115" s="84"/>
      <c r="AN115" s="84"/>
      <c r="AO115" s="84"/>
      <c r="AP115" s="84"/>
      <c r="AQ115" s="84"/>
      <c r="AR115" s="90">
        <v>11</v>
      </c>
      <c r="AS115" s="90"/>
      <c r="AT115" s="90"/>
      <c r="AU115" s="90"/>
      <c r="AV115" s="90"/>
      <c r="AW115" s="90"/>
      <c r="AX115" s="90"/>
      <c r="AY115" s="90"/>
      <c r="AZ115" s="90">
        <v>11</v>
      </c>
      <c r="BA115" s="90"/>
      <c r="BB115" s="90">
        <v>6</v>
      </c>
      <c r="BC115" s="90"/>
      <c r="BD115" s="90"/>
      <c r="BE115" s="90"/>
      <c r="BF115" s="90"/>
      <c r="BG115" s="90"/>
      <c r="BH115" s="90">
        <v>11</v>
      </c>
      <c r="BJ115" s="90"/>
      <c r="BK115" s="90"/>
      <c r="BL115" s="90"/>
      <c r="BM115" s="90"/>
      <c r="BN115" s="90"/>
      <c r="BO115" s="90"/>
      <c r="BP115" s="90">
        <v>8</v>
      </c>
      <c r="BQ115" s="90"/>
      <c r="BR115" s="90">
        <f t="shared" si="111"/>
        <v>182</v>
      </c>
      <c r="BS115" s="58">
        <f t="shared" ref="BS115" si="112">IF(COUNTA(C115:BQ115)=0,"",COUNTA(C115:BQ115))</f>
        <v>17</v>
      </c>
      <c r="BT115" s="16"/>
      <c r="BU115" s="77" t="s">
        <v>126</v>
      </c>
      <c r="BV115" s="33"/>
      <c r="BW115" s="84">
        <v>174</v>
      </c>
      <c r="BX115" s="33"/>
      <c r="BY115" s="90">
        <f>BR115-BW115</f>
        <v>8</v>
      </c>
    </row>
    <row r="116" spans="1:78" x14ac:dyDescent="0.25">
      <c r="A116" s="109" t="s">
        <v>127</v>
      </c>
      <c r="B116" s="15" t="s">
        <v>26</v>
      </c>
      <c r="C116" s="83"/>
      <c r="D116" s="83">
        <f>+D114/D115</f>
        <v>178.66666666666666</v>
      </c>
      <c r="E116" s="83"/>
      <c r="F116" s="83">
        <f>+F114/F115</f>
        <v>158.45454545454547</v>
      </c>
      <c r="G116" s="83"/>
      <c r="H116" s="83"/>
      <c r="I116" s="83"/>
      <c r="J116" s="83"/>
      <c r="K116" s="83"/>
      <c r="L116" s="83">
        <f>+L114/L115</f>
        <v>171.75</v>
      </c>
      <c r="M116" s="83"/>
      <c r="N116" s="83"/>
      <c r="O116" s="83"/>
      <c r="P116" s="83">
        <f>+P114/P115</f>
        <v>170.66666666666666</v>
      </c>
      <c r="Q116" s="83">
        <f>+Q114/Q115</f>
        <v>177.6</v>
      </c>
      <c r="R116" s="83"/>
      <c r="S116" s="83">
        <f>+S114/S115</f>
        <v>178</v>
      </c>
      <c r="T116" s="83">
        <f>+T114/T115</f>
        <v>170.5</v>
      </c>
      <c r="U116" s="86"/>
      <c r="V116" s="104"/>
      <c r="W116" s="83">
        <f>+W114/W115</f>
        <v>178.93333333333334</v>
      </c>
      <c r="X116" s="83"/>
      <c r="Y116" s="83">
        <f>+Y114/Y115</f>
        <v>181.8</v>
      </c>
      <c r="Z116" s="83">
        <f>+Z114/Z115</f>
        <v>161.14285714285714</v>
      </c>
      <c r="AA116" s="83"/>
      <c r="AB116" s="83"/>
      <c r="AC116" s="83"/>
      <c r="AD116" s="83"/>
      <c r="AE116" s="83"/>
      <c r="AF116" s="83"/>
      <c r="AG116" s="83">
        <f>+AG114/AG115</f>
        <v>163.54545454545453</v>
      </c>
      <c r="AH116" s="83"/>
      <c r="AI116" s="83">
        <f>+AI114/AI115</f>
        <v>178.18181818181819</v>
      </c>
      <c r="AJ116" s="83"/>
      <c r="AK116" s="83"/>
      <c r="AL116" s="83"/>
      <c r="AM116" s="83"/>
      <c r="AN116" s="83"/>
      <c r="AO116" s="83"/>
      <c r="AP116" s="83"/>
      <c r="AQ116" s="83"/>
      <c r="AR116" s="83">
        <f>+AR114/AR115</f>
        <v>168.63636363636363</v>
      </c>
      <c r="AS116" s="83"/>
      <c r="AT116" s="83"/>
      <c r="AU116" s="83"/>
      <c r="AV116" s="83"/>
      <c r="AW116" s="83"/>
      <c r="AX116" s="83"/>
      <c r="AY116" s="83"/>
      <c r="AZ116" s="83">
        <f>+AZ114/AZ115</f>
        <v>178.18181818181819</v>
      </c>
      <c r="BA116" s="83"/>
      <c r="BB116" s="120">
        <f>+BB114/BB115</f>
        <v>202.66666666666666</v>
      </c>
      <c r="BC116" s="120"/>
      <c r="BD116" s="120"/>
      <c r="BE116" s="120"/>
      <c r="BF116" s="120"/>
      <c r="BG116" s="120"/>
      <c r="BH116" s="83">
        <f>+BH114/BH115</f>
        <v>163.36363636363637</v>
      </c>
      <c r="BI116" s="142"/>
      <c r="BJ116" s="120"/>
      <c r="BK116" s="120"/>
      <c r="BL116" s="120"/>
      <c r="BM116" s="120"/>
      <c r="BN116" s="120"/>
      <c r="BO116" s="120"/>
      <c r="BP116" s="83">
        <f>+BP114/BP115</f>
        <v>188.875</v>
      </c>
      <c r="BQ116" s="83"/>
      <c r="BR116" s="83">
        <f t="shared" ref="BR116" si="113">IF(BR114="","",BR114/BR115)</f>
        <v>173.72527472527472</v>
      </c>
      <c r="BS116" s="19"/>
      <c r="BT116" s="16"/>
      <c r="BU116" s="109" t="s">
        <v>127</v>
      </c>
      <c r="BV116" s="33"/>
      <c r="BW116" s="83">
        <f>IF(BW114="","",BW114/BW115)</f>
        <v>173.0287356321839</v>
      </c>
      <c r="BX116" s="33"/>
      <c r="BY116" s="86"/>
    </row>
    <row r="117" spans="1:78" x14ac:dyDescent="0.25">
      <c r="A117" s="34" t="s">
        <v>98</v>
      </c>
      <c r="B117" s="10" t="s">
        <v>22</v>
      </c>
      <c r="C117" s="90"/>
      <c r="D117" s="90">
        <v>945</v>
      </c>
      <c r="E117" s="90"/>
      <c r="F117" s="90">
        <v>1341</v>
      </c>
      <c r="G117" s="90"/>
      <c r="H117" s="90"/>
      <c r="I117" s="90"/>
      <c r="J117" s="90"/>
      <c r="K117" s="90"/>
      <c r="L117" s="90"/>
      <c r="M117" s="90"/>
      <c r="N117" s="90">
        <v>1444</v>
      </c>
      <c r="O117" s="90"/>
      <c r="P117" s="90"/>
      <c r="Q117" s="90">
        <v>1618</v>
      </c>
      <c r="R117" s="90"/>
      <c r="S117" s="90"/>
      <c r="T117" s="90"/>
      <c r="U117" s="90">
        <v>1336</v>
      </c>
      <c r="V117" s="90"/>
      <c r="W117" s="90"/>
      <c r="X117" s="90"/>
      <c r="Y117" s="90"/>
      <c r="Z117" s="90"/>
      <c r="AA117" s="90">
        <v>1434</v>
      </c>
      <c r="AB117" s="90"/>
      <c r="AC117" s="90"/>
      <c r="AD117" s="90"/>
      <c r="AE117" s="90"/>
      <c r="AF117" s="90"/>
      <c r="AG117" s="90"/>
      <c r="AH117" s="90"/>
      <c r="AI117" s="90">
        <v>725</v>
      </c>
      <c r="AJ117" s="90"/>
      <c r="AK117" s="90"/>
      <c r="AL117" s="90"/>
      <c r="AM117" s="90"/>
      <c r="AN117" s="90"/>
      <c r="AO117" s="90"/>
      <c r="AP117" s="90"/>
      <c r="AQ117" s="90"/>
      <c r="AR117" s="90">
        <v>1238</v>
      </c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>
        <v>449</v>
      </c>
      <c r="BJ117" s="90"/>
      <c r="BK117" s="90"/>
      <c r="BL117" s="90"/>
      <c r="BM117" s="90"/>
      <c r="BN117" s="90"/>
      <c r="BO117" s="90"/>
      <c r="BP117" s="90">
        <v>1245</v>
      </c>
      <c r="BQ117" s="90"/>
      <c r="BR117" s="90">
        <f t="shared" ref="BR117:BR118" si="114">IF(SUM(C117:BQ117)=0,"",SUM(C117:BQ117))</f>
        <v>11775</v>
      </c>
      <c r="BS117" s="11"/>
      <c r="BT117" s="16"/>
      <c r="BU117" s="34" t="s">
        <v>98</v>
      </c>
      <c r="BV117" s="33"/>
      <c r="BW117" s="57">
        <v>11874</v>
      </c>
      <c r="BX117" s="33"/>
      <c r="BY117" s="90">
        <f>BR117-BW117</f>
        <v>-99</v>
      </c>
    </row>
    <row r="118" spans="1:78" x14ac:dyDescent="0.25">
      <c r="A118" s="77" t="s">
        <v>99</v>
      </c>
      <c r="B118" s="15" t="s">
        <v>24</v>
      </c>
      <c r="C118" s="90"/>
      <c r="D118" s="90">
        <v>6</v>
      </c>
      <c r="E118" s="90"/>
      <c r="F118" s="90">
        <v>8</v>
      </c>
      <c r="G118" s="90"/>
      <c r="H118" s="90"/>
      <c r="I118" s="90"/>
      <c r="J118" s="90"/>
      <c r="K118" s="90"/>
      <c r="L118" s="90"/>
      <c r="M118" s="90"/>
      <c r="N118" s="90">
        <v>8</v>
      </c>
      <c r="O118" s="90"/>
      <c r="P118" s="90"/>
      <c r="Q118" s="90">
        <v>10</v>
      </c>
      <c r="R118" s="90"/>
      <c r="S118" s="90"/>
      <c r="T118" s="90"/>
      <c r="U118" s="90">
        <v>8</v>
      </c>
      <c r="V118" s="90"/>
      <c r="W118" s="90"/>
      <c r="X118" s="90"/>
      <c r="Y118" s="90"/>
      <c r="Z118" s="90"/>
      <c r="AA118" s="90">
        <v>8</v>
      </c>
      <c r="AB118" s="90"/>
      <c r="AC118" s="90"/>
      <c r="AD118" s="90"/>
      <c r="AE118" s="90"/>
      <c r="AF118" s="90"/>
      <c r="AG118" s="90"/>
      <c r="AH118" s="90"/>
      <c r="AI118" s="90">
        <v>5</v>
      </c>
      <c r="AJ118" s="90"/>
      <c r="AK118" s="90"/>
      <c r="AL118" s="90"/>
      <c r="AM118" s="90"/>
      <c r="AN118" s="90"/>
      <c r="AO118" s="90"/>
      <c r="AP118" s="90"/>
      <c r="AQ118" s="90"/>
      <c r="AR118" s="90">
        <v>8</v>
      </c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>
        <v>3</v>
      </c>
      <c r="BJ118" s="90"/>
      <c r="BK118" s="90"/>
      <c r="BL118" s="90"/>
      <c r="BM118" s="90"/>
      <c r="BN118" s="90"/>
      <c r="BO118" s="90"/>
      <c r="BP118" s="90">
        <v>8</v>
      </c>
      <c r="BQ118" s="90"/>
      <c r="BR118" s="90">
        <f t="shared" si="114"/>
        <v>72</v>
      </c>
      <c r="BS118" s="58">
        <f t="shared" ref="BS118" si="115">IF(COUNTA(C118:BQ118)=0,"",COUNTA(C118:BQ118))</f>
        <v>10</v>
      </c>
      <c r="BT118" s="16"/>
      <c r="BU118" s="25" t="s">
        <v>99</v>
      </c>
      <c r="BV118" s="33"/>
      <c r="BW118" s="57">
        <v>72</v>
      </c>
      <c r="BX118" s="33"/>
      <c r="BY118" s="90">
        <f>BR118-BW118</f>
        <v>0</v>
      </c>
    </row>
    <row r="119" spans="1:78" x14ac:dyDescent="0.25">
      <c r="A119" s="78" t="s">
        <v>100</v>
      </c>
      <c r="B119" s="15" t="s">
        <v>26</v>
      </c>
      <c r="C119" s="83"/>
      <c r="D119" s="83">
        <f>+D117/D118</f>
        <v>157.5</v>
      </c>
      <c r="E119" s="83"/>
      <c r="F119" s="83">
        <f>+F117/F118</f>
        <v>167.625</v>
      </c>
      <c r="G119" s="83"/>
      <c r="H119" s="83"/>
      <c r="I119" s="83"/>
      <c r="J119" s="83"/>
      <c r="K119" s="83"/>
      <c r="L119" s="83"/>
      <c r="M119" s="83"/>
      <c r="N119" s="83">
        <f>+N117/N118</f>
        <v>180.5</v>
      </c>
      <c r="O119" s="83"/>
      <c r="P119" s="83"/>
      <c r="Q119" s="83">
        <f>+Q117/Q118</f>
        <v>161.80000000000001</v>
      </c>
      <c r="R119" s="83"/>
      <c r="S119" s="83"/>
      <c r="T119" s="83"/>
      <c r="U119" s="83">
        <f>+U117/U118</f>
        <v>167</v>
      </c>
      <c r="V119" s="86"/>
      <c r="W119" s="86"/>
      <c r="X119" s="83"/>
      <c r="Y119" s="86"/>
      <c r="Z119" s="86"/>
      <c r="AA119" s="83">
        <f>+AA117/AA118</f>
        <v>179.25</v>
      </c>
      <c r="AB119" s="86"/>
      <c r="AC119" s="86"/>
      <c r="AD119" s="86"/>
      <c r="AE119" s="86"/>
      <c r="AF119" s="86"/>
      <c r="AG119" s="86"/>
      <c r="AH119" s="86"/>
      <c r="AI119" s="83">
        <f>+AI117/AI118</f>
        <v>145</v>
      </c>
      <c r="AJ119" s="83"/>
      <c r="AK119" s="83"/>
      <c r="AL119" s="83"/>
      <c r="AM119" s="83"/>
      <c r="AN119" s="83"/>
      <c r="AO119" s="83"/>
      <c r="AP119" s="83"/>
      <c r="AQ119" s="83"/>
      <c r="AR119" s="83">
        <f>+AR117/AR118</f>
        <v>154.75</v>
      </c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>
        <f>+BH117/BH118</f>
        <v>149.66666666666666</v>
      </c>
      <c r="BI119" s="142"/>
      <c r="BJ119" s="83"/>
      <c r="BK119" s="83"/>
      <c r="BL119" s="83"/>
      <c r="BM119" s="83"/>
      <c r="BN119" s="83"/>
      <c r="BO119" s="83"/>
      <c r="BP119" s="83">
        <f>+BP117/BP118</f>
        <v>155.625</v>
      </c>
      <c r="BQ119" s="83"/>
      <c r="BR119" s="83">
        <f t="shared" ref="BR119" si="116">IF(BR117="","",BR117/BR118)</f>
        <v>163.54166666666666</v>
      </c>
      <c r="BS119" s="19"/>
      <c r="BT119" s="16"/>
      <c r="BU119" s="78" t="s">
        <v>100</v>
      </c>
      <c r="BV119" s="33"/>
      <c r="BW119" s="83">
        <f>IF(BW117="","",BW117/BW118)</f>
        <v>164.91666666666666</v>
      </c>
      <c r="BX119" s="33"/>
      <c r="BY119" s="86"/>
    </row>
    <row r="120" spans="1:78" x14ac:dyDescent="0.25">
      <c r="A120" s="31" t="s">
        <v>114</v>
      </c>
      <c r="B120" s="10" t="s">
        <v>22</v>
      </c>
      <c r="C120" s="90"/>
      <c r="D120" s="90">
        <v>1098</v>
      </c>
      <c r="E120" s="90"/>
      <c r="F120" s="90"/>
      <c r="G120" s="90"/>
      <c r="H120" s="90"/>
      <c r="I120" s="90">
        <v>1310</v>
      </c>
      <c r="J120" s="90"/>
      <c r="K120" s="90"/>
      <c r="L120" s="90"/>
      <c r="M120" s="90">
        <v>1294</v>
      </c>
      <c r="N120" s="90"/>
      <c r="O120" s="90"/>
      <c r="P120" s="90"/>
      <c r="Q120" s="90">
        <v>1793</v>
      </c>
      <c r="R120" s="90"/>
      <c r="S120" s="90"/>
      <c r="T120" s="90"/>
      <c r="U120" s="93"/>
      <c r="V120" s="90"/>
      <c r="W120" s="90">
        <v>2692</v>
      </c>
      <c r="X120" s="90"/>
      <c r="Y120" s="90"/>
      <c r="Z120" s="90"/>
      <c r="AA120" s="90">
        <v>1474</v>
      </c>
      <c r="AB120" s="90"/>
      <c r="AC120" s="90"/>
      <c r="AD120" s="90"/>
      <c r="AE120" s="90"/>
      <c r="AF120" s="90">
        <v>1287</v>
      </c>
      <c r="AG120" s="90"/>
      <c r="AH120" s="90"/>
      <c r="AI120" s="90"/>
      <c r="AJ120" s="90"/>
      <c r="AK120" s="90">
        <v>843</v>
      </c>
      <c r="AL120" s="90">
        <v>1347</v>
      </c>
      <c r="AM120" s="90">
        <v>1183</v>
      </c>
      <c r="AN120" s="90"/>
      <c r="AO120" s="90"/>
      <c r="AP120" s="90">
        <v>1313</v>
      </c>
      <c r="AQ120" s="90"/>
      <c r="AR120" s="90"/>
      <c r="AS120" s="90"/>
      <c r="AT120" s="90">
        <v>1052</v>
      </c>
      <c r="AU120" s="90"/>
      <c r="AV120" s="90"/>
      <c r="AW120" s="90"/>
      <c r="AX120" s="90"/>
      <c r="AY120" s="90"/>
      <c r="AZ120" s="90"/>
      <c r="BA120" s="90"/>
      <c r="BB120" s="90">
        <v>1045</v>
      </c>
      <c r="BC120" s="90"/>
      <c r="BD120" s="90"/>
      <c r="BE120" s="90"/>
      <c r="BF120" s="90"/>
      <c r="BG120" s="90"/>
      <c r="BH120" s="90"/>
      <c r="BI120" s="90"/>
      <c r="BJ120" s="90">
        <v>1012</v>
      </c>
      <c r="BK120" s="90"/>
      <c r="BL120" s="90"/>
      <c r="BM120" s="143">
        <v>1396</v>
      </c>
      <c r="BN120" s="90"/>
      <c r="BO120" s="90"/>
      <c r="BP120" s="143">
        <v>1348</v>
      </c>
      <c r="BQ120" s="90"/>
      <c r="BR120" s="90">
        <f t="shared" ref="BR120:BR121" si="117">IF(SUM(C120:BQ120)=0,"",SUM(C120:BQ120))</f>
        <v>21487</v>
      </c>
      <c r="BS120" s="11"/>
      <c r="BT120" s="16"/>
      <c r="BU120" s="31" t="s">
        <v>114</v>
      </c>
      <c r="BV120" s="33"/>
      <c r="BW120" s="84">
        <v>18743</v>
      </c>
      <c r="BX120" s="33"/>
      <c r="BY120" s="143">
        <f>BR120-BW120</f>
        <v>2744</v>
      </c>
    </row>
    <row r="121" spans="1:78" x14ac:dyDescent="0.25">
      <c r="A121" s="31" t="s">
        <v>115</v>
      </c>
      <c r="B121" s="15" t="s">
        <v>24</v>
      </c>
      <c r="C121" s="90"/>
      <c r="D121" s="90">
        <v>6</v>
      </c>
      <c r="E121" s="90"/>
      <c r="F121" s="90"/>
      <c r="G121" s="90"/>
      <c r="H121" s="90"/>
      <c r="I121" s="90">
        <v>7</v>
      </c>
      <c r="J121" s="90"/>
      <c r="K121" s="90"/>
      <c r="L121" s="90"/>
      <c r="M121" s="90">
        <v>8</v>
      </c>
      <c r="N121" s="90"/>
      <c r="O121" s="90"/>
      <c r="P121" s="90"/>
      <c r="Q121" s="90">
        <v>10</v>
      </c>
      <c r="R121" s="90"/>
      <c r="S121" s="90"/>
      <c r="T121" s="90"/>
      <c r="U121" s="93"/>
      <c r="V121" s="93"/>
      <c r="W121" s="90">
        <v>15</v>
      </c>
      <c r="X121" s="90"/>
      <c r="Y121" s="90"/>
      <c r="Z121" s="90"/>
      <c r="AA121" s="90">
        <v>8</v>
      </c>
      <c r="AB121" s="90"/>
      <c r="AC121" s="90"/>
      <c r="AD121" s="90"/>
      <c r="AE121" s="90"/>
      <c r="AF121" s="90">
        <v>8</v>
      </c>
      <c r="AG121" s="90"/>
      <c r="AH121" s="90"/>
      <c r="AI121" s="90"/>
      <c r="AJ121" s="90"/>
      <c r="AK121" s="90">
        <v>5</v>
      </c>
      <c r="AL121" s="90">
        <v>8</v>
      </c>
      <c r="AM121" s="90">
        <v>6</v>
      </c>
      <c r="AN121" s="90"/>
      <c r="AO121" s="90"/>
      <c r="AP121" s="90">
        <v>8</v>
      </c>
      <c r="AQ121" s="90"/>
      <c r="AR121" s="90"/>
      <c r="AS121" s="90"/>
      <c r="AT121" s="90">
        <v>6</v>
      </c>
      <c r="AU121" s="90"/>
      <c r="AV121" s="90"/>
      <c r="AW121" s="90"/>
      <c r="AX121" s="90"/>
      <c r="AY121" s="90"/>
      <c r="AZ121" s="90"/>
      <c r="BA121" s="90"/>
      <c r="BB121" s="90">
        <v>6</v>
      </c>
      <c r="BC121" s="90"/>
      <c r="BD121" s="90"/>
      <c r="BE121" s="90"/>
      <c r="BF121" s="90"/>
      <c r="BG121" s="90"/>
      <c r="BH121" s="90"/>
      <c r="BI121" s="90"/>
      <c r="BJ121" s="90">
        <v>6</v>
      </c>
      <c r="BK121" s="90"/>
      <c r="BL121" s="90"/>
      <c r="BM121" s="90">
        <v>8</v>
      </c>
      <c r="BN121" s="90"/>
      <c r="BO121" s="90"/>
      <c r="BP121" s="90">
        <v>8</v>
      </c>
      <c r="BQ121" s="90"/>
      <c r="BR121" s="90">
        <f t="shared" si="117"/>
        <v>123</v>
      </c>
      <c r="BS121" s="58">
        <f t="shared" ref="BS121" si="118">IF(COUNTA(C121:BQ121)=0,"",COUNTA(C121:BQ121))</f>
        <v>16</v>
      </c>
      <c r="BT121" s="99"/>
      <c r="BU121" s="31" t="s">
        <v>115</v>
      </c>
      <c r="BV121" s="33"/>
      <c r="BW121" s="84">
        <v>107</v>
      </c>
      <c r="BX121" s="33"/>
      <c r="BY121" s="90">
        <f>BR121-BW121</f>
        <v>16</v>
      </c>
      <c r="BZ121" s="118"/>
    </row>
    <row r="122" spans="1:78" x14ac:dyDescent="0.25">
      <c r="A122" s="80" t="s">
        <v>116</v>
      </c>
      <c r="B122" s="15" t="s">
        <v>26</v>
      </c>
      <c r="C122" s="83"/>
      <c r="D122" s="83">
        <f>+D120/D121</f>
        <v>183</v>
      </c>
      <c r="E122" s="83"/>
      <c r="F122" s="83"/>
      <c r="G122" s="83"/>
      <c r="H122" s="83"/>
      <c r="I122" s="83">
        <f>+I120/I121</f>
        <v>187.14285714285714</v>
      </c>
      <c r="J122" s="83"/>
      <c r="K122" s="83"/>
      <c r="L122" s="83"/>
      <c r="M122" s="83">
        <f>+M120/M121</f>
        <v>161.75</v>
      </c>
      <c r="N122" s="83"/>
      <c r="O122" s="83"/>
      <c r="P122" s="83"/>
      <c r="Q122" s="83">
        <f>+Q120/Q121</f>
        <v>179.3</v>
      </c>
      <c r="R122" s="83"/>
      <c r="S122" s="83"/>
      <c r="T122" s="83"/>
      <c r="U122" s="86"/>
      <c r="V122" s="86"/>
      <c r="W122" s="83">
        <f>+W120/W121</f>
        <v>179.46666666666667</v>
      </c>
      <c r="X122" s="83"/>
      <c r="Y122" s="83"/>
      <c r="Z122" s="83"/>
      <c r="AA122" s="83">
        <f>+AA120/AA121</f>
        <v>184.25</v>
      </c>
      <c r="AB122" s="83"/>
      <c r="AC122" s="83"/>
      <c r="AD122" s="83"/>
      <c r="AE122" s="83"/>
      <c r="AF122" s="83">
        <f>+AF120/AF121</f>
        <v>160.875</v>
      </c>
      <c r="AG122" s="83"/>
      <c r="AH122" s="83"/>
      <c r="AI122" s="83"/>
      <c r="AJ122" s="83"/>
      <c r="AK122" s="83">
        <f>+AK120/AK121</f>
        <v>168.6</v>
      </c>
      <c r="AL122" s="83">
        <f>+AL120/AL121</f>
        <v>168.375</v>
      </c>
      <c r="AM122" s="104">
        <f>+AM120/AM121</f>
        <v>197.16666666666666</v>
      </c>
      <c r="AN122" s="83"/>
      <c r="AO122" s="83"/>
      <c r="AP122" s="83">
        <f>+AP120/AP121</f>
        <v>164.125</v>
      </c>
      <c r="AQ122" s="83"/>
      <c r="AR122" s="83"/>
      <c r="AS122" s="83"/>
      <c r="AT122" s="83">
        <f>+AT120/AT121</f>
        <v>175.33333333333334</v>
      </c>
      <c r="AU122" s="83"/>
      <c r="AV122" s="83"/>
      <c r="AW122" s="83"/>
      <c r="AX122" s="83"/>
      <c r="AY122" s="83"/>
      <c r="AZ122" s="83"/>
      <c r="BA122" s="83"/>
      <c r="BB122" s="83">
        <f>+BB120/BB121</f>
        <v>174.16666666666666</v>
      </c>
      <c r="BC122" s="83"/>
      <c r="BD122" s="83"/>
      <c r="BE122" s="83"/>
      <c r="BF122" s="83"/>
      <c r="BG122" s="83"/>
      <c r="BH122" s="83"/>
      <c r="BI122" s="83"/>
      <c r="BJ122" s="83">
        <f>+BJ120/BJ121</f>
        <v>168.66666666666666</v>
      </c>
      <c r="BK122" s="83"/>
      <c r="BL122" s="83"/>
      <c r="BM122" s="83">
        <f>+BM120/BM121</f>
        <v>174.5</v>
      </c>
      <c r="BN122" s="83"/>
      <c r="BO122" s="83"/>
      <c r="BP122" s="83">
        <f>+BP120/BP121</f>
        <v>168.5</v>
      </c>
      <c r="BQ122" s="83"/>
      <c r="BR122" s="83">
        <f t="shared" ref="BR122" si="119">IF(BR120="","",BR120/BR121)</f>
        <v>174.6910569105691</v>
      </c>
      <c r="BS122" s="19"/>
      <c r="BT122" s="16"/>
      <c r="BU122" s="80" t="s">
        <v>116</v>
      </c>
      <c r="BV122" s="33"/>
      <c r="BW122" s="83">
        <f>IF(BW120="","",BW120/BW121)</f>
        <v>175.16822429906543</v>
      </c>
      <c r="BX122" s="33"/>
      <c r="BY122" s="86"/>
      <c r="BZ122" s="119"/>
    </row>
    <row r="123" spans="1:78" x14ac:dyDescent="0.25">
      <c r="A123" s="31" t="s">
        <v>101</v>
      </c>
      <c r="B123" s="10" t="s">
        <v>22</v>
      </c>
      <c r="C123" s="90"/>
      <c r="D123" s="90"/>
      <c r="E123" s="90"/>
      <c r="F123" s="90"/>
      <c r="G123" s="90"/>
      <c r="H123" s="90"/>
      <c r="I123" s="90"/>
      <c r="J123" s="90">
        <v>1039</v>
      </c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>
        <v>1284</v>
      </c>
      <c r="AC123" s="90"/>
      <c r="AD123" s="90"/>
      <c r="AE123" s="90">
        <v>680</v>
      </c>
      <c r="AF123" s="90">
        <v>1209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>
        <v>1183</v>
      </c>
      <c r="AW123" s="90"/>
      <c r="AX123" s="90"/>
      <c r="AY123" s="90">
        <v>249</v>
      </c>
      <c r="AZ123" s="90"/>
      <c r="BA123" s="90"/>
      <c r="BB123" s="90"/>
      <c r="BC123" s="90"/>
      <c r="BD123" s="90"/>
      <c r="BE123" s="90">
        <v>733</v>
      </c>
      <c r="BF123" s="90"/>
      <c r="BG123" s="90"/>
      <c r="BH123" s="90"/>
      <c r="BI123" s="90"/>
      <c r="BJ123" s="90"/>
      <c r="BK123" s="90"/>
      <c r="BL123" s="90"/>
      <c r="BM123" s="90"/>
      <c r="BN123" s="90"/>
      <c r="BO123" s="90">
        <v>1160</v>
      </c>
      <c r="BP123" s="90"/>
      <c r="BQ123" s="90"/>
      <c r="BR123" s="90">
        <f t="shared" ref="BR123:BR124" si="120">IF(SUM(C123:BQ123)=0,"",SUM(C123:BQ123))</f>
        <v>7537</v>
      </c>
      <c r="BS123" s="11"/>
      <c r="BT123" s="16"/>
      <c r="BU123" s="31" t="s">
        <v>101</v>
      </c>
      <c r="BV123" s="33"/>
      <c r="BW123" s="84">
        <v>8738</v>
      </c>
      <c r="BX123" s="33"/>
      <c r="BY123" s="145">
        <f>BR123-BW123</f>
        <v>-1201</v>
      </c>
      <c r="BZ123" s="146" t="s">
        <v>246</v>
      </c>
    </row>
    <row r="124" spans="1:78" x14ac:dyDescent="0.25">
      <c r="A124" s="79" t="s">
        <v>102</v>
      </c>
      <c r="B124" s="15" t="s">
        <v>24</v>
      </c>
      <c r="C124" s="90"/>
      <c r="D124" s="90"/>
      <c r="E124" s="90"/>
      <c r="F124" s="90"/>
      <c r="G124" s="90"/>
      <c r="H124" s="90"/>
      <c r="I124" s="90"/>
      <c r="J124" s="90">
        <v>7</v>
      </c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>
        <v>8</v>
      </c>
      <c r="AC124" s="90"/>
      <c r="AD124" s="90"/>
      <c r="AE124" s="90">
        <v>5</v>
      </c>
      <c r="AF124" s="90">
        <v>8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>
        <v>8</v>
      </c>
      <c r="AW124" s="90"/>
      <c r="AX124" s="90"/>
      <c r="AY124" s="90">
        <v>2</v>
      </c>
      <c r="AZ124" s="90"/>
      <c r="BA124" s="90"/>
      <c r="BB124" s="90"/>
      <c r="BC124" s="90"/>
      <c r="BD124" s="90"/>
      <c r="BE124" s="90">
        <v>5</v>
      </c>
      <c r="BF124" s="90"/>
      <c r="BG124" s="90"/>
      <c r="BH124" s="90"/>
      <c r="BI124" s="90"/>
      <c r="BJ124" s="90"/>
      <c r="BK124" s="90"/>
      <c r="BL124" s="90"/>
      <c r="BM124" s="90"/>
      <c r="BN124" s="90"/>
      <c r="BO124" s="90">
        <v>8</v>
      </c>
      <c r="BP124" s="90"/>
      <c r="BQ124" s="90"/>
      <c r="BR124" s="90">
        <f t="shared" si="120"/>
        <v>51</v>
      </c>
      <c r="BS124" s="58">
        <f t="shared" ref="BS124" si="121">IF(COUNTA(C124:BQ124)=0,"",COUNTA(C124:BQ124))</f>
        <v>8</v>
      </c>
      <c r="BT124" s="105"/>
      <c r="BU124" s="21" t="s">
        <v>102</v>
      </c>
      <c r="BV124" s="33"/>
      <c r="BW124" s="84">
        <v>59</v>
      </c>
      <c r="BX124" s="33"/>
      <c r="BY124" s="90">
        <f>BR124-BW124</f>
        <v>-8</v>
      </c>
    </row>
    <row r="125" spans="1:78" x14ac:dyDescent="0.25">
      <c r="A125" s="80" t="s">
        <v>103</v>
      </c>
      <c r="B125" s="15" t="s">
        <v>26</v>
      </c>
      <c r="C125" s="83"/>
      <c r="D125" s="83"/>
      <c r="E125" s="83"/>
      <c r="F125" s="83"/>
      <c r="G125" s="83"/>
      <c r="H125" s="83"/>
      <c r="I125" s="83"/>
      <c r="J125" s="83">
        <f>+J123/J124</f>
        <v>148.42857142857142</v>
      </c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6"/>
      <c r="Z125" s="86"/>
      <c r="AA125" s="86"/>
      <c r="AB125" s="83">
        <f>+AB123/AB124</f>
        <v>160.5</v>
      </c>
      <c r="AC125" s="83"/>
      <c r="AD125" s="83"/>
      <c r="AE125" s="83">
        <f>+AE123/AE124</f>
        <v>136</v>
      </c>
      <c r="AF125" s="83">
        <f>+AF123/AF124</f>
        <v>151.125</v>
      </c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>
        <f>+AV123/AV124</f>
        <v>147.875</v>
      </c>
      <c r="AW125" s="83"/>
      <c r="AX125" s="83"/>
      <c r="AY125" s="83">
        <f>+AY123/AY124</f>
        <v>124.5</v>
      </c>
      <c r="AZ125" s="83"/>
      <c r="BA125" s="83"/>
      <c r="BB125" s="83"/>
      <c r="BC125" s="83"/>
      <c r="BD125" s="83"/>
      <c r="BE125" s="83">
        <f>+BE123/BE124</f>
        <v>146.6</v>
      </c>
      <c r="BF125" s="83"/>
      <c r="BG125" s="83"/>
      <c r="BH125" s="83"/>
      <c r="BI125" s="83"/>
      <c r="BJ125" s="83"/>
      <c r="BK125" s="83"/>
      <c r="BL125" s="83"/>
      <c r="BM125" s="83"/>
      <c r="BN125" s="83"/>
      <c r="BO125" s="83">
        <f>+BO123/BO124</f>
        <v>145</v>
      </c>
      <c r="BP125" s="83"/>
      <c r="BQ125" s="83"/>
      <c r="BR125" s="83">
        <f t="shared" ref="BR125" si="122">IF(BR123="","",BR123/BR124)</f>
        <v>147.78431372549019</v>
      </c>
      <c r="BS125" s="19"/>
      <c r="BT125" s="35"/>
      <c r="BU125" s="80" t="s">
        <v>103</v>
      </c>
      <c r="BV125" s="33"/>
      <c r="BW125" s="83">
        <f>IF(BW123="","",BW123/BW124)</f>
        <v>148.10169491525423</v>
      </c>
      <c r="BX125" s="33"/>
      <c r="BY125" s="86"/>
    </row>
    <row r="126" spans="1:78" x14ac:dyDescent="0.25">
      <c r="A126" s="31" t="s">
        <v>104</v>
      </c>
      <c r="B126" s="10" t="s">
        <v>22</v>
      </c>
      <c r="C126" s="90"/>
      <c r="D126" s="90"/>
      <c r="E126" s="90"/>
      <c r="F126" s="90"/>
      <c r="G126" s="90"/>
      <c r="H126" s="90"/>
      <c r="I126" s="90">
        <v>1155</v>
      </c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>
        <v>1521</v>
      </c>
      <c r="AY126" s="90"/>
      <c r="AZ126" s="90"/>
      <c r="BA126" s="90"/>
      <c r="BB126" s="90"/>
      <c r="BC126" s="90"/>
      <c r="BD126" s="90"/>
      <c r="BE126" s="90"/>
      <c r="BF126" s="90">
        <v>767</v>
      </c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>
        <f t="shared" ref="BR126:BR127" si="123">IF(SUM(C126:BQ126)=0,"",SUM(C126:BQ126))</f>
        <v>3443</v>
      </c>
      <c r="BS126" s="11"/>
      <c r="BT126" s="99"/>
      <c r="BU126" s="31" t="s">
        <v>104</v>
      </c>
      <c r="BV126" s="33"/>
      <c r="BW126" s="84">
        <v>3443</v>
      </c>
      <c r="BX126" s="33"/>
      <c r="BY126" s="90">
        <f>BR126-BW126</f>
        <v>0</v>
      </c>
    </row>
    <row r="127" spans="1:78" x14ac:dyDescent="0.25">
      <c r="A127" s="79" t="s">
        <v>28</v>
      </c>
      <c r="B127" s="15" t="s">
        <v>24</v>
      </c>
      <c r="C127" s="90"/>
      <c r="D127" s="90"/>
      <c r="E127" s="90"/>
      <c r="F127" s="90"/>
      <c r="G127" s="90"/>
      <c r="H127" s="90"/>
      <c r="I127" s="90">
        <v>7</v>
      </c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>
        <v>8</v>
      </c>
      <c r="AY127" s="90"/>
      <c r="AZ127" s="90"/>
      <c r="BA127" s="90"/>
      <c r="BB127" s="90"/>
      <c r="BC127" s="90"/>
      <c r="BD127" s="90"/>
      <c r="BE127" s="90"/>
      <c r="BF127" s="90">
        <v>4</v>
      </c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>
        <f t="shared" si="123"/>
        <v>19</v>
      </c>
      <c r="BS127" s="58">
        <f t="shared" ref="BS127" si="124">IF(COUNTA(C127:BQ127)=0,"",COUNTA(C127:BQ127))</f>
        <v>3</v>
      </c>
      <c r="BT127" s="99"/>
      <c r="BU127" s="21" t="s">
        <v>28</v>
      </c>
      <c r="BV127" s="33"/>
      <c r="BW127" s="84">
        <v>19</v>
      </c>
      <c r="BX127" s="33"/>
      <c r="BY127" s="90">
        <f>BR127-BW127</f>
        <v>0</v>
      </c>
    </row>
    <row r="128" spans="1:78" x14ac:dyDescent="0.25">
      <c r="A128" s="80" t="s">
        <v>105</v>
      </c>
      <c r="B128" s="15" t="s">
        <v>26</v>
      </c>
      <c r="C128" s="86"/>
      <c r="D128" s="86"/>
      <c r="E128" s="86"/>
      <c r="F128" s="86"/>
      <c r="G128" s="86"/>
      <c r="H128" s="86"/>
      <c r="I128" s="83">
        <f>+I126/I127</f>
        <v>165</v>
      </c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104">
        <f>+AX126/AX127</f>
        <v>190.125</v>
      </c>
      <c r="AY128" s="86"/>
      <c r="AZ128" s="86"/>
      <c r="BA128" s="86"/>
      <c r="BB128" s="86"/>
      <c r="BC128" s="86"/>
      <c r="BD128" s="86"/>
      <c r="BE128" s="86"/>
      <c r="BF128" s="104">
        <f>+BF126/BF127</f>
        <v>191.75</v>
      </c>
      <c r="BG128" s="104"/>
      <c r="BH128" s="104"/>
      <c r="BI128" s="104"/>
      <c r="BJ128" s="104"/>
      <c r="BK128" s="104"/>
      <c r="BL128" s="104"/>
      <c r="BM128" s="104"/>
      <c r="BN128" s="104"/>
      <c r="BO128" s="104"/>
      <c r="BP128" s="104"/>
      <c r="BQ128" s="104"/>
      <c r="BR128" s="83">
        <f t="shared" ref="BR128" si="125">IF(BR126="","",BR126/BR127)</f>
        <v>181.21052631578948</v>
      </c>
      <c r="BS128" s="19"/>
      <c r="BT128" s="99"/>
      <c r="BU128" s="80" t="s">
        <v>105</v>
      </c>
      <c r="BV128" s="33"/>
      <c r="BW128" s="83">
        <f>IF(BW126="","",BW126/BW127)</f>
        <v>181.21052631578948</v>
      </c>
      <c r="BX128" s="33"/>
      <c r="BY128" s="86"/>
    </row>
    <row r="129" spans="1:77" x14ac:dyDescent="0.25">
      <c r="A129" s="36" t="s">
        <v>106</v>
      </c>
      <c r="B129" s="10" t="s">
        <v>22</v>
      </c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0" t="str">
        <f>IF(SUM(C129:AF129)=0,"",SUM(C129:AF129))</f>
        <v/>
      </c>
      <c r="BS129" s="11"/>
      <c r="BT129" s="33"/>
      <c r="BU129" s="36" t="s">
        <v>106</v>
      </c>
      <c r="BV129" s="33"/>
      <c r="BW129" s="84">
        <v>0</v>
      </c>
      <c r="BX129" s="33"/>
      <c r="BY129" s="90"/>
    </row>
    <row r="130" spans="1:77" x14ac:dyDescent="0.25">
      <c r="A130" s="77" t="s">
        <v>76</v>
      </c>
      <c r="B130" s="15" t="s">
        <v>24</v>
      </c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0" t="str">
        <f>IF(SUM(C130:AF130)=0,"",SUM(C130:AF130))</f>
        <v/>
      </c>
      <c r="BS130" s="58" t="str">
        <f>IF(COUNTA(C130:AF130)=0,"",COUNTA(C130:AF130))</f>
        <v/>
      </c>
      <c r="BT130" s="99"/>
      <c r="BU130" s="25" t="s">
        <v>76</v>
      </c>
      <c r="BV130" s="33"/>
      <c r="BW130" s="84">
        <v>0</v>
      </c>
      <c r="BX130" s="33"/>
      <c r="BY130" s="90"/>
    </row>
    <row r="131" spans="1:77" x14ac:dyDescent="0.25">
      <c r="A131" s="78" t="s">
        <v>107</v>
      </c>
      <c r="B131" s="15" t="s">
        <v>26</v>
      </c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3" t="str">
        <f t="shared" ref="BR131" si="126">IF(BR129="","",BR129/BR130)</f>
        <v/>
      </c>
      <c r="BS131" s="19"/>
      <c r="BT131" s="33"/>
      <c r="BU131" s="78" t="s">
        <v>107</v>
      </c>
      <c r="BV131" s="33"/>
      <c r="BW131" s="83"/>
      <c r="BX131" s="33"/>
      <c r="BY131" s="86"/>
    </row>
    <row r="132" spans="1:77" x14ac:dyDescent="0.25">
      <c r="A132" s="37"/>
      <c r="B132" s="15" t="s">
        <v>22</v>
      </c>
      <c r="C132" s="85">
        <f t="shared" ref="C132:AV132" si="127">C12+C15+C18+C21+C24+C27+C30+C33+C36+C39+C42+C45+C48+C51+C54+C57+C60+C63+C66+C69+C72+C75+C78+C81+C84+C87+C90+C93+C96+C99+C102+C105+C108+C111+C114+C117+C120+C123+C126+C129</f>
        <v>3053</v>
      </c>
      <c r="D132" s="85">
        <f t="shared" si="127"/>
        <v>9887</v>
      </c>
      <c r="E132" s="85">
        <f t="shared" si="127"/>
        <v>905</v>
      </c>
      <c r="F132" s="85">
        <f t="shared" si="127"/>
        <v>7351</v>
      </c>
      <c r="G132" s="85">
        <f t="shared" si="127"/>
        <v>4565</v>
      </c>
      <c r="H132" s="85">
        <f t="shared" si="127"/>
        <v>2072</v>
      </c>
      <c r="I132" s="85">
        <f t="shared" si="127"/>
        <v>12277</v>
      </c>
      <c r="J132" s="85">
        <f t="shared" si="127"/>
        <v>3814</v>
      </c>
      <c r="K132" s="85">
        <f t="shared" si="127"/>
        <v>5772</v>
      </c>
      <c r="L132" s="85">
        <f t="shared" si="127"/>
        <v>2761</v>
      </c>
      <c r="M132" s="85">
        <f t="shared" si="127"/>
        <v>4006</v>
      </c>
      <c r="N132" s="85">
        <f t="shared" si="127"/>
        <v>2928</v>
      </c>
      <c r="O132" s="85">
        <f t="shared" si="127"/>
        <v>2507</v>
      </c>
      <c r="P132" s="85">
        <f t="shared" si="127"/>
        <v>2957</v>
      </c>
      <c r="Q132" s="85">
        <f t="shared" si="127"/>
        <v>16041</v>
      </c>
      <c r="R132" s="85">
        <f t="shared" si="127"/>
        <v>5030</v>
      </c>
      <c r="S132" s="85">
        <f t="shared" si="127"/>
        <v>7815</v>
      </c>
      <c r="T132" s="85">
        <f t="shared" si="127"/>
        <v>8695</v>
      </c>
      <c r="U132" s="85">
        <f t="shared" si="127"/>
        <v>8417</v>
      </c>
      <c r="V132" s="85">
        <f t="shared" si="127"/>
        <v>2693</v>
      </c>
      <c r="W132" s="85">
        <f t="shared" si="127"/>
        <v>26552</v>
      </c>
      <c r="X132" s="85">
        <f t="shared" si="127"/>
        <v>1090</v>
      </c>
      <c r="Y132" s="85">
        <f t="shared" si="127"/>
        <v>19151</v>
      </c>
      <c r="Z132" s="85">
        <f t="shared" si="127"/>
        <v>21365</v>
      </c>
      <c r="AA132" s="85">
        <f t="shared" si="127"/>
        <v>8681</v>
      </c>
      <c r="AB132" s="85">
        <f t="shared" si="127"/>
        <v>9168</v>
      </c>
      <c r="AC132" s="85">
        <f t="shared" si="127"/>
        <v>3668</v>
      </c>
      <c r="AD132" s="85">
        <f t="shared" si="127"/>
        <v>8455</v>
      </c>
      <c r="AE132" s="85">
        <f t="shared" si="127"/>
        <v>2807</v>
      </c>
      <c r="AF132" s="85">
        <f t="shared" si="127"/>
        <v>18188</v>
      </c>
      <c r="AG132" s="85">
        <f t="shared" si="127"/>
        <v>5314</v>
      </c>
      <c r="AH132" s="85">
        <f t="shared" si="127"/>
        <v>15406</v>
      </c>
      <c r="AI132" s="85">
        <f t="shared" si="127"/>
        <v>7461</v>
      </c>
      <c r="AJ132" s="85">
        <f t="shared" si="127"/>
        <v>4274</v>
      </c>
      <c r="AK132" s="85">
        <f t="shared" si="127"/>
        <v>8136</v>
      </c>
      <c r="AL132" s="85">
        <f t="shared" si="127"/>
        <v>8379</v>
      </c>
      <c r="AM132" s="85">
        <f t="shared" si="127"/>
        <v>6157</v>
      </c>
      <c r="AN132" s="85">
        <f t="shared" si="127"/>
        <v>2174</v>
      </c>
      <c r="AO132" s="85">
        <f t="shared" si="127"/>
        <v>766</v>
      </c>
      <c r="AP132" s="85">
        <f t="shared" si="127"/>
        <v>11679</v>
      </c>
      <c r="AQ132" s="85">
        <f t="shared" si="127"/>
        <v>2256</v>
      </c>
      <c r="AR132" s="85">
        <f t="shared" si="127"/>
        <v>7171</v>
      </c>
      <c r="AS132" s="85">
        <f t="shared" si="127"/>
        <v>4627</v>
      </c>
      <c r="AT132" s="85">
        <f t="shared" si="127"/>
        <v>8493</v>
      </c>
      <c r="AU132" s="85">
        <f t="shared" si="127"/>
        <v>4277</v>
      </c>
      <c r="AV132" s="85">
        <f t="shared" si="127"/>
        <v>12105</v>
      </c>
      <c r="AW132" s="85">
        <f t="shared" ref="AW132:BA132" si="128">AW12+AW15+AW18+AW21+AW24+AW27+AW30+AW33+AW36+AW39+AW42+AW45+AW48+AW51+AW54+AW57+AW60+AW63+AW66+AW69+AW72+AW75+AW78+AW81+AW84+AW87+AW90+AW93+AW96+AW99+AW102+AW105+AW108+AW111+AW114+AW117+AW120+AW123+AW126+AW129</f>
        <v>3811</v>
      </c>
      <c r="AX132" s="85">
        <f t="shared" si="128"/>
        <v>8019</v>
      </c>
      <c r="AY132" s="85">
        <f t="shared" si="128"/>
        <v>2575</v>
      </c>
      <c r="AZ132" s="85">
        <f t="shared" si="128"/>
        <v>4014</v>
      </c>
      <c r="BA132" s="85">
        <f t="shared" si="128"/>
        <v>7671</v>
      </c>
      <c r="BB132" s="85">
        <f t="shared" ref="BB132:BG132" si="129">BB12+BB15+BB18+BB21+BB24+BB27+BB30+BB33+BB36+BB39+BB42+BB45+BB48+BB51+BB54+BB57+BB60+BB63+BB66+BB69+BB72+BB75+BB78+BB81+BB84+BB87+BB90+BB93+BB96+BB99+BB102+BB105+BB108+BB111+BB114+BB117+BB120+BB123+BB126+BB129</f>
        <v>18189</v>
      </c>
      <c r="BC132" s="85">
        <f t="shared" si="129"/>
        <v>20178</v>
      </c>
      <c r="BD132" s="85">
        <f t="shared" si="129"/>
        <v>3804</v>
      </c>
      <c r="BE132" s="85">
        <f t="shared" si="129"/>
        <v>2790</v>
      </c>
      <c r="BF132" s="85">
        <f t="shared" si="129"/>
        <v>8504</v>
      </c>
      <c r="BG132" s="85">
        <f t="shared" si="129"/>
        <v>4079</v>
      </c>
      <c r="BH132" s="85">
        <f t="shared" ref="BH132:BQ132" si="130">BH12+BH15+BH18+BH21+BH24+BH27+BH30+BH33+BH36+BH39+BH42+BH45+BH48+BH51+BH54+BH57+BH60+BH63+BH66+BH69+BH72+BH75+BH78+BH81+BH84+BH87+BH90+BH93+BH96+BH99+BH102+BH105+BH108+BH111+BH114+BH117+BH120+BH123+BH126+BH129</f>
        <v>7529</v>
      </c>
      <c r="BI132" s="85">
        <f t="shared" si="130"/>
        <v>4648</v>
      </c>
      <c r="BJ132" s="85">
        <f t="shared" si="130"/>
        <v>8115</v>
      </c>
      <c r="BK132" s="85">
        <f t="shared" si="130"/>
        <v>5513</v>
      </c>
      <c r="BL132" s="85">
        <f t="shared" si="130"/>
        <v>962</v>
      </c>
      <c r="BM132" s="85">
        <f t="shared" si="130"/>
        <v>11636</v>
      </c>
      <c r="BN132" s="85">
        <f t="shared" si="130"/>
        <v>2119</v>
      </c>
      <c r="BO132" s="85">
        <f t="shared" si="130"/>
        <v>3654</v>
      </c>
      <c r="BP132" s="85">
        <f t="shared" si="130"/>
        <v>10045</v>
      </c>
      <c r="BQ132" s="85">
        <f t="shared" si="130"/>
        <v>4894</v>
      </c>
      <c r="BR132" s="85">
        <f>SUM(C132:BQ132)</f>
        <v>484095</v>
      </c>
      <c r="BS132" s="91"/>
      <c r="BT132" s="38"/>
      <c r="BU132" s="37"/>
      <c r="BV132" s="38"/>
      <c r="BW132" s="111">
        <f>BW12+BW15+BW18+BW21+BW24+BW27+BW30+BW33+BW36+BW39+BW42+BW45+BW48+BW51+BW54+BW57+BW60+BW63+BW66+BW69+BW72+BW75+BW78+BW81+BW84+BW87+BW90+BW93+BW96+BW99+BW102+BW105+BW108+BW111+BW114+BW117+BW120+BW123+BW126+BW129</f>
        <v>475932</v>
      </c>
      <c r="BX132" s="38"/>
      <c r="BY132" s="38"/>
    </row>
    <row r="133" spans="1:77" x14ac:dyDescent="0.25">
      <c r="A133" s="39"/>
      <c r="B133" s="40" t="s">
        <v>24</v>
      </c>
      <c r="C133" s="90">
        <f t="shared" ref="C133:AV133" si="131">C13+C16+C19+C22+C25+C28+C31+C34+C37+C40+C43+C46+C49+C52+C55+C58+C61+C64+C67+C70+C73+C76+C79+C82+C85+C88+C91+C94+C97+C100+C103+C106+C109+C112+C115+C118+C121+C124+C127+C130</f>
        <v>18</v>
      </c>
      <c r="D133" s="90">
        <f t="shared" si="131"/>
        <v>54</v>
      </c>
      <c r="E133" s="90">
        <f t="shared" si="131"/>
        <v>8</v>
      </c>
      <c r="F133" s="90">
        <f t="shared" si="131"/>
        <v>44</v>
      </c>
      <c r="G133" s="90">
        <f t="shared" si="131"/>
        <v>28</v>
      </c>
      <c r="H133" s="90">
        <f t="shared" si="131"/>
        <v>12</v>
      </c>
      <c r="I133" s="90">
        <f t="shared" si="131"/>
        <v>70</v>
      </c>
      <c r="J133" s="90">
        <f t="shared" si="131"/>
        <v>28</v>
      </c>
      <c r="K133" s="90">
        <f t="shared" si="131"/>
        <v>32</v>
      </c>
      <c r="L133" s="90">
        <f t="shared" si="131"/>
        <v>16</v>
      </c>
      <c r="M133" s="90">
        <f t="shared" si="131"/>
        <v>24</v>
      </c>
      <c r="N133" s="90">
        <f t="shared" si="131"/>
        <v>16</v>
      </c>
      <c r="O133" s="90">
        <f t="shared" si="131"/>
        <v>16</v>
      </c>
      <c r="P133" s="90">
        <f t="shared" si="131"/>
        <v>18</v>
      </c>
      <c r="Q133" s="90">
        <f t="shared" si="131"/>
        <v>90</v>
      </c>
      <c r="R133" s="90">
        <f t="shared" si="131"/>
        <v>36</v>
      </c>
      <c r="S133" s="90">
        <f t="shared" si="131"/>
        <v>48</v>
      </c>
      <c r="T133" s="90">
        <f t="shared" si="131"/>
        <v>48</v>
      </c>
      <c r="U133" s="90">
        <f t="shared" si="131"/>
        <v>48</v>
      </c>
      <c r="V133" s="90">
        <f t="shared" si="131"/>
        <v>15</v>
      </c>
      <c r="W133" s="90">
        <f t="shared" si="131"/>
        <v>150</v>
      </c>
      <c r="X133" s="90">
        <f t="shared" si="131"/>
        <v>8</v>
      </c>
      <c r="Y133" s="90">
        <f t="shared" si="131"/>
        <v>111</v>
      </c>
      <c r="Z133" s="90">
        <f t="shared" si="131"/>
        <v>128</v>
      </c>
      <c r="AA133" s="90">
        <f t="shared" si="131"/>
        <v>48</v>
      </c>
      <c r="AB133" s="90">
        <f t="shared" si="131"/>
        <v>64</v>
      </c>
      <c r="AC133" s="90">
        <f t="shared" si="131"/>
        <v>27</v>
      </c>
      <c r="AD133" s="90">
        <f t="shared" si="131"/>
        <v>45</v>
      </c>
      <c r="AE133" s="90">
        <f t="shared" si="131"/>
        <v>20</v>
      </c>
      <c r="AF133" s="90">
        <f t="shared" si="131"/>
        <v>112</v>
      </c>
      <c r="AG133" s="90">
        <f t="shared" si="131"/>
        <v>33</v>
      </c>
      <c r="AH133" s="90">
        <f t="shared" si="131"/>
        <v>84</v>
      </c>
      <c r="AI133" s="90">
        <f t="shared" si="131"/>
        <v>44</v>
      </c>
      <c r="AJ133" s="90">
        <f t="shared" si="131"/>
        <v>28</v>
      </c>
      <c r="AK133" s="90">
        <f t="shared" si="131"/>
        <v>45</v>
      </c>
      <c r="AL133" s="90">
        <f t="shared" si="131"/>
        <v>48</v>
      </c>
      <c r="AM133" s="90">
        <f t="shared" si="131"/>
        <v>36</v>
      </c>
      <c r="AN133" s="90">
        <f t="shared" si="131"/>
        <v>12</v>
      </c>
      <c r="AO133" s="90">
        <f t="shared" si="131"/>
        <v>8</v>
      </c>
      <c r="AP133" s="90">
        <f t="shared" si="131"/>
        <v>72</v>
      </c>
      <c r="AQ133" s="90">
        <f t="shared" si="131"/>
        <v>16</v>
      </c>
      <c r="AR133" s="90">
        <f t="shared" si="131"/>
        <v>44</v>
      </c>
      <c r="AS133" s="90">
        <f t="shared" si="131"/>
        <v>28</v>
      </c>
      <c r="AT133" s="90">
        <f t="shared" si="131"/>
        <v>45</v>
      </c>
      <c r="AU133" s="90">
        <f t="shared" si="131"/>
        <v>24</v>
      </c>
      <c r="AV133" s="90">
        <f t="shared" si="131"/>
        <v>79</v>
      </c>
      <c r="AW133" s="90">
        <f t="shared" ref="AW133:BA133" si="132">AW13+AW16+AW19+AW22+AW25+AW28+AW31+AW34+AW37+AW40+AW43+AW46+AW49+AW52+AW55+AW58+AW61+AW64+AW67+AW70+AW73+AW76+AW79+AW82+AW85+AW88+AW91+AW94+AW97+AW100+AW103+AW106+AW109+AW112+AW115+AW118+AW121+AW124+AW127+AW130</f>
        <v>27</v>
      </c>
      <c r="AX133" s="90">
        <f t="shared" si="132"/>
        <v>45</v>
      </c>
      <c r="AY133" s="90">
        <f t="shared" si="132"/>
        <v>20</v>
      </c>
      <c r="AZ133" s="90">
        <f t="shared" si="132"/>
        <v>22</v>
      </c>
      <c r="BA133" s="90">
        <f t="shared" si="132"/>
        <v>42</v>
      </c>
      <c r="BB133" s="90">
        <f t="shared" ref="BB133:BG133" si="133">BB13+BB16+BB19+BB22+BB25+BB28+BB31+BB34+BB37+BB40+BB43+BB46+BB49+BB52+BB55+BB58+BB61+BB64+BB67+BB70+BB73+BB76+BB79+BB82+BB85+BB88+BB91+BB94+BB97+BB100+BB103+BB106+BB109+BB112+BB115+BB118+BB121+BB124+BB127+BB130</f>
        <v>108</v>
      </c>
      <c r="BC133" s="90">
        <f t="shared" si="133"/>
        <v>114</v>
      </c>
      <c r="BD133" s="90">
        <f t="shared" si="133"/>
        <v>27</v>
      </c>
      <c r="BE133" s="90">
        <f t="shared" si="133"/>
        <v>20</v>
      </c>
      <c r="BF133" s="90">
        <f t="shared" si="133"/>
        <v>45</v>
      </c>
      <c r="BG133" s="90">
        <f t="shared" si="133"/>
        <v>24</v>
      </c>
      <c r="BH133" s="90">
        <f t="shared" ref="BH133:BQ133" si="134">BH13+BH16+BH19+BH22+BH25+BH28+BH31+BH34+BH37+BH40+BH43+BH46+BH49+BH52+BH55+BH58+BH61+BH64+BH67+BH70+BH73+BH76+BH79+BH82+BH85+BH88+BH91+BH94+BH97+BH100+BH103+BH106+BH109+BH112+BH115+BH118+BH121+BH124+BH127+BH130</f>
        <v>44</v>
      </c>
      <c r="BI133" s="90">
        <f t="shared" si="134"/>
        <v>28</v>
      </c>
      <c r="BJ133" s="90">
        <f t="shared" si="134"/>
        <v>45</v>
      </c>
      <c r="BK133" s="90">
        <f t="shared" si="134"/>
        <v>33</v>
      </c>
      <c r="BL133" s="90">
        <f t="shared" si="134"/>
        <v>8</v>
      </c>
      <c r="BM133" s="90">
        <f t="shared" si="134"/>
        <v>68</v>
      </c>
      <c r="BN133" s="90">
        <f t="shared" si="134"/>
        <v>16</v>
      </c>
      <c r="BO133" s="90">
        <f t="shared" si="134"/>
        <v>24</v>
      </c>
      <c r="BP133" s="90">
        <f t="shared" si="134"/>
        <v>56</v>
      </c>
      <c r="BQ133" s="90">
        <f t="shared" si="134"/>
        <v>28</v>
      </c>
      <c r="BR133" s="84">
        <f>SUM(C133:BQ133)</f>
        <v>2872</v>
      </c>
      <c r="BS133" s="46">
        <f>SUM(BS13:BS130)</f>
        <v>333</v>
      </c>
      <c r="BT133" s="38"/>
      <c r="BU133" s="39"/>
      <c r="BV133" s="38"/>
      <c r="BW133" s="84">
        <f>BW13+BW16+BW19+BW22+BW25+BW28+BW31+BW34+BW37+BW40+BW43+BW46+BW49+BW52+BW55+BW58+BW61+BW64+BW67+BW70+BW73+BW76+BW79+BW82+BW85+BW88+BW91+BW94+BW97+BW100+BW103+BW106+BW109+BW112+BW115+BW118+BW121+BW124+BW127+BW130</f>
        <v>2828</v>
      </c>
      <c r="BX133" s="38"/>
      <c r="BY133" s="38"/>
    </row>
    <row r="134" spans="1:77" x14ac:dyDescent="0.25">
      <c r="A134" s="37"/>
      <c r="B134" s="15" t="s">
        <v>26</v>
      </c>
      <c r="C134" s="86">
        <f t="shared" ref="C134:AV134" si="135">IF(C133=0,"",(C132/C133))</f>
        <v>169.61111111111111</v>
      </c>
      <c r="D134" s="86">
        <f t="shared" si="135"/>
        <v>183.09259259259258</v>
      </c>
      <c r="E134" s="86">
        <f t="shared" si="135"/>
        <v>113.125</v>
      </c>
      <c r="F134" s="86">
        <f t="shared" si="135"/>
        <v>167.06818181818181</v>
      </c>
      <c r="G134" s="86">
        <f t="shared" si="135"/>
        <v>163.03571428571428</v>
      </c>
      <c r="H134" s="86">
        <f t="shared" si="135"/>
        <v>172.66666666666666</v>
      </c>
      <c r="I134" s="86">
        <f t="shared" si="135"/>
        <v>175.38571428571427</v>
      </c>
      <c r="J134" s="86">
        <f t="shared" si="135"/>
        <v>136.21428571428572</v>
      </c>
      <c r="K134" s="86">
        <f t="shared" si="135"/>
        <v>180.375</v>
      </c>
      <c r="L134" s="86">
        <f t="shared" si="135"/>
        <v>172.5625</v>
      </c>
      <c r="M134" s="86">
        <f t="shared" si="135"/>
        <v>166.91666666666666</v>
      </c>
      <c r="N134" s="86">
        <f t="shared" si="135"/>
        <v>183</v>
      </c>
      <c r="O134" s="86">
        <f t="shared" si="135"/>
        <v>156.6875</v>
      </c>
      <c r="P134" s="86">
        <f t="shared" si="135"/>
        <v>164.27777777777777</v>
      </c>
      <c r="Q134" s="86">
        <f t="shared" si="135"/>
        <v>178.23333333333332</v>
      </c>
      <c r="R134" s="86">
        <f t="shared" si="135"/>
        <v>139.72222222222223</v>
      </c>
      <c r="S134" s="86">
        <f t="shared" si="135"/>
        <v>162.8125</v>
      </c>
      <c r="T134" s="86">
        <f t="shared" si="135"/>
        <v>181.14583333333334</v>
      </c>
      <c r="U134" s="86">
        <f t="shared" si="135"/>
        <v>175.35416666666666</v>
      </c>
      <c r="V134" s="86">
        <f t="shared" si="135"/>
        <v>179.53333333333333</v>
      </c>
      <c r="W134" s="86">
        <f t="shared" si="135"/>
        <v>177.01333333333332</v>
      </c>
      <c r="X134" s="86">
        <f t="shared" si="135"/>
        <v>136.25</v>
      </c>
      <c r="Y134" s="86">
        <f t="shared" si="135"/>
        <v>172.53153153153153</v>
      </c>
      <c r="Z134" s="86">
        <f t="shared" si="135"/>
        <v>166.9140625</v>
      </c>
      <c r="AA134" s="86">
        <f t="shared" si="135"/>
        <v>180.85416666666666</v>
      </c>
      <c r="AB134" s="86">
        <f t="shared" si="135"/>
        <v>143.25</v>
      </c>
      <c r="AC134" s="86">
        <f t="shared" si="135"/>
        <v>135.85185185185185</v>
      </c>
      <c r="AD134" s="86">
        <f t="shared" si="135"/>
        <v>187.88888888888889</v>
      </c>
      <c r="AE134" s="86">
        <f t="shared" si="135"/>
        <v>140.35</v>
      </c>
      <c r="AF134" s="86">
        <f t="shared" si="135"/>
        <v>162.39285714285714</v>
      </c>
      <c r="AG134" s="86">
        <f t="shared" si="135"/>
        <v>161.03030303030303</v>
      </c>
      <c r="AH134" s="86">
        <f t="shared" si="135"/>
        <v>183.4047619047619</v>
      </c>
      <c r="AI134" s="86">
        <f t="shared" si="135"/>
        <v>169.56818181818181</v>
      </c>
      <c r="AJ134" s="86">
        <f t="shared" si="135"/>
        <v>152.64285714285714</v>
      </c>
      <c r="AK134" s="86">
        <f t="shared" si="135"/>
        <v>180.8</v>
      </c>
      <c r="AL134" s="86">
        <f t="shared" si="135"/>
        <v>174.5625</v>
      </c>
      <c r="AM134" s="86">
        <f t="shared" si="135"/>
        <v>171.02777777777777</v>
      </c>
      <c r="AN134" s="86">
        <f t="shared" si="135"/>
        <v>181.16666666666666</v>
      </c>
      <c r="AO134" s="86">
        <f t="shared" si="135"/>
        <v>95.75</v>
      </c>
      <c r="AP134" s="86">
        <f t="shared" si="135"/>
        <v>162.20833333333334</v>
      </c>
      <c r="AQ134" s="86">
        <f t="shared" si="135"/>
        <v>141</v>
      </c>
      <c r="AR134" s="86">
        <f t="shared" si="135"/>
        <v>162.97727272727272</v>
      </c>
      <c r="AS134" s="86">
        <f t="shared" si="135"/>
        <v>165.25</v>
      </c>
      <c r="AT134" s="86">
        <f t="shared" si="135"/>
        <v>188.73333333333332</v>
      </c>
      <c r="AU134" s="86">
        <f t="shared" si="135"/>
        <v>178.20833333333334</v>
      </c>
      <c r="AV134" s="86">
        <f t="shared" si="135"/>
        <v>153.22784810126583</v>
      </c>
      <c r="AW134" s="86">
        <f t="shared" ref="AW134:BA134" si="136">IF(AW133=0,"",(AW132/AW133))</f>
        <v>141.14814814814815</v>
      </c>
      <c r="AX134" s="86">
        <f t="shared" si="136"/>
        <v>178.2</v>
      </c>
      <c r="AY134" s="86">
        <f t="shared" si="136"/>
        <v>128.75</v>
      </c>
      <c r="AZ134" s="86">
        <f t="shared" si="136"/>
        <v>182.45454545454547</v>
      </c>
      <c r="BA134" s="86">
        <f t="shared" si="136"/>
        <v>182.64285714285714</v>
      </c>
      <c r="BB134" s="86">
        <f t="shared" ref="BB134:BG134" si="137">IF(BB133=0,"",(BB132/BB133))</f>
        <v>168.41666666666666</v>
      </c>
      <c r="BC134" s="86">
        <f t="shared" si="137"/>
        <v>177</v>
      </c>
      <c r="BD134" s="86">
        <f t="shared" si="137"/>
        <v>140.88888888888889</v>
      </c>
      <c r="BE134" s="86">
        <f t="shared" si="137"/>
        <v>139.5</v>
      </c>
      <c r="BF134" s="86">
        <f t="shared" si="137"/>
        <v>188.97777777777779</v>
      </c>
      <c r="BG134" s="86">
        <f t="shared" si="137"/>
        <v>169.95833333333334</v>
      </c>
      <c r="BH134" s="86">
        <f t="shared" ref="BH134:BQ134" si="138">IF(BH133=0,"",(BH132/BH133))</f>
        <v>171.11363636363637</v>
      </c>
      <c r="BI134" s="86">
        <f t="shared" si="138"/>
        <v>166</v>
      </c>
      <c r="BJ134" s="86">
        <f t="shared" si="138"/>
        <v>180.33333333333334</v>
      </c>
      <c r="BK134" s="86">
        <f t="shared" si="138"/>
        <v>167.06060606060606</v>
      </c>
      <c r="BL134" s="86">
        <f t="shared" si="138"/>
        <v>120.25</v>
      </c>
      <c r="BM134" s="86">
        <f t="shared" si="138"/>
        <v>171.11764705882354</v>
      </c>
      <c r="BN134" s="86">
        <f t="shared" si="138"/>
        <v>132.4375</v>
      </c>
      <c r="BO134" s="86">
        <f t="shared" si="138"/>
        <v>152.25</v>
      </c>
      <c r="BP134" s="86">
        <f t="shared" si="138"/>
        <v>179.375</v>
      </c>
      <c r="BQ134" s="86">
        <f t="shared" si="138"/>
        <v>174.78571428571428</v>
      </c>
      <c r="BR134" s="41">
        <f>BR132/BR133</f>
        <v>168.5567548746518</v>
      </c>
      <c r="BS134" s="42"/>
      <c r="BT134" s="43"/>
      <c r="BU134" s="37"/>
      <c r="BV134" s="43"/>
      <c r="BW134" s="86">
        <f>IF(BW133=0,"",(BW132/BW133))</f>
        <v>168.2927864214993</v>
      </c>
      <c r="BX134" s="43"/>
      <c r="BY134" s="43"/>
    </row>
    <row r="135" spans="1:77" x14ac:dyDescent="0.25"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S135" s="44"/>
      <c r="BT135" s="45"/>
      <c r="BU135" s="97"/>
      <c r="BW135" s="112"/>
    </row>
    <row r="136" spans="1:77" x14ac:dyDescent="0.25">
      <c r="A136" s="26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  <c r="AN136" s="115"/>
      <c r="AO136" s="115"/>
      <c r="AP136" s="115"/>
      <c r="AQ136" s="115"/>
      <c r="AR136" s="115"/>
      <c r="AS136" s="115"/>
      <c r="AT136" s="115"/>
      <c r="AU136" s="115"/>
      <c r="AV136" s="115"/>
      <c r="AW136" s="115"/>
      <c r="AX136" s="115"/>
      <c r="AY136" s="115"/>
      <c r="AZ136" s="115"/>
      <c r="BA136" s="115"/>
      <c r="BB136" s="115"/>
      <c r="BC136" s="115"/>
      <c r="BD136" s="115"/>
      <c r="BE136" s="115"/>
      <c r="BF136" s="115"/>
      <c r="BG136" s="115"/>
      <c r="BH136" s="115"/>
      <c r="BI136" s="115"/>
      <c r="BJ136" s="115"/>
      <c r="BK136" s="115"/>
      <c r="BL136" s="115"/>
      <c r="BM136" s="115"/>
      <c r="BN136" s="115"/>
      <c r="BO136" s="115"/>
      <c r="BP136" s="115"/>
      <c r="BQ136" s="115"/>
      <c r="BR136" s="114"/>
      <c r="BS136" s="5"/>
      <c r="BU136" s="47"/>
      <c r="BW136" s="112"/>
    </row>
    <row r="137" spans="1:77" x14ac:dyDescent="0.25">
      <c r="C137" s="169">
        <v>44682</v>
      </c>
      <c r="D137" s="170"/>
      <c r="E137" s="170"/>
      <c r="F137" s="170"/>
      <c r="G137" s="171"/>
      <c r="H137" s="174">
        <v>44713</v>
      </c>
      <c r="I137" s="175"/>
      <c r="J137" s="175"/>
      <c r="K137" s="175"/>
      <c r="L137" s="175"/>
      <c r="M137" s="175"/>
      <c r="N137" s="175"/>
      <c r="O137" s="175"/>
      <c r="P137" s="175"/>
      <c r="Q137" s="176"/>
      <c r="R137" s="172">
        <v>44743</v>
      </c>
      <c r="S137" s="173"/>
      <c r="T137" s="127" t="s">
        <v>178</v>
      </c>
      <c r="U137" s="166">
        <v>44805</v>
      </c>
      <c r="V137" s="167"/>
      <c r="W137" s="167"/>
      <c r="X137" s="168"/>
      <c r="Y137" s="163">
        <v>44835</v>
      </c>
      <c r="Z137" s="164"/>
      <c r="AA137" s="164"/>
      <c r="AB137" s="164"/>
      <c r="AC137" s="164"/>
      <c r="AD137" s="164"/>
      <c r="AE137" s="164"/>
      <c r="AF137" s="165"/>
      <c r="AG137" s="151">
        <v>44866</v>
      </c>
      <c r="AH137" s="152"/>
      <c r="AI137" s="152"/>
      <c r="AJ137" s="152"/>
      <c r="AK137" s="152"/>
      <c r="AL137" s="153"/>
      <c r="AM137" s="154">
        <v>44896</v>
      </c>
      <c r="AN137" s="155"/>
      <c r="AO137" s="155"/>
      <c r="AP137" s="155"/>
      <c r="AQ137" s="156"/>
      <c r="AR137" s="157">
        <v>44927</v>
      </c>
      <c r="AS137" s="158"/>
      <c r="AT137" s="158"/>
      <c r="AU137" s="158"/>
      <c r="AV137" s="159"/>
      <c r="AW137" s="160">
        <v>44958</v>
      </c>
      <c r="AX137" s="161"/>
      <c r="AY137" s="161"/>
      <c r="AZ137" s="161"/>
      <c r="BA137" s="162"/>
      <c r="BB137" s="154">
        <v>44986</v>
      </c>
      <c r="BC137" s="155"/>
      <c r="BD137" s="155"/>
      <c r="BE137" s="155"/>
      <c r="BF137" s="155"/>
      <c r="BG137" s="156"/>
      <c r="BH137" s="157">
        <v>45017</v>
      </c>
      <c r="BI137" s="158"/>
      <c r="BJ137" s="158"/>
      <c r="BK137" s="158"/>
      <c r="BL137" s="158"/>
      <c r="BM137" s="158"/>
      <c r="BN137" s="158"/>
      <c r="BO137" s="158"/>
      <c r="BP137" s="158"/>
      <c r="BQ137" s="159"/>
    </row>
    <row r="138" spans="1:77" x14ac:dyDescent="0.25"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</row>
  </sheetData>
  <mergeCells count="23">
    <mergeCell ref="Y3:AF3"/>
    <mergeCell ref="Y137:AF137"/>
    <mergeCell ref="U3:X3"/>
    <mergeCell ref="U137:X137"/>
    <mergeCell ref="C137:G137"/>
    <mergeCell ref="C3:G3"/>
    <mergeCell ref="R3:S3"/>
    <mergeCell ref="R137:S137"/>
    <mergeCell ref="H3:Q3"/>
    <mergeCell ref="H137:Q137"/>
    <mergeCell ref="BR6:BS6"/>
    <mergeCell ref="AG3:AL3"/>
    <mergeCell ref="AG137:AL137"/>
    <mergeCell ref="AM3:AQ3"/>
    <mergeCell ref="AM137:AQ137"/>
    <mergeCell ref="AR3:AV3"/>
    <mergeCell ref="AR137:AV137"/>
    <mergeCell ref="AW3:BA3"/>
    <mergeCell ref="AW137:BA137"/>
    <mergeCell ref="BB3:BG3"/>
    <mergeCell ref="BB137:BG137"/>
    <mergeCell ref="BH3:BQ3"/>
    <mergeCell ref="BH137:BQ13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joueurs_mai22_avril23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2023-05-19T06:45:47Z</dcterms:modified>
</cp:coreProperties>
</file>