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I144" i="1" l="1"/>
  <c r="I141" i="1"/>
  <c r="I140" i="1"/>
  <c r="J123" i="1"/>
  <c r="I123" i="1"/>
  <c r="I122" i="1"/>
  <c r="I124" i="1" s="1"/>
  <c r="J120" i="1"/>
  <c r="I120" i="1"/>
  <c r="I119" i="1"/>
  <c r="I121" i="1" s="1"/>
  <c r="J117" i="1"/>
  <c r="I117" i="1"/>
  <c r="I116" i="1"/>
  <c r="I118" i="1" s="1"/>
  <c r="J114" i="1"/>
  <c r="I114" i="1"/>
  <c r="I113" i="1"/>
  <c r="I115" i="1" s="1"/>
  <c r="J90" i="1"/>
  <c r="I90" i="1"/>
  <c r="I89" i="1"/>
  <c r="I91" i="1" s="1"/>
  <c r="J87" i="1"/>
  <c r="I87" i="1"/>
  <c r="I86" i="1"/>
  <c r="I88" i="1" s="1"/>
  <c r="J84" i="1"/>
  <c r="I84" i="1"/>
  <c r="I83" i="1"/>
  <c r="I85" i="1" s="1"/>
  <c r="J72" i="1"/>
  <c r="I72" i="1"/>
  <c r="I71" i="1"/>
  <c r="I73" i="1" s="1"/>
  <c r="J60" i="1"/>
  <c r="I60" i="1"/>
  <c r="I59" i="1"/>
  <c r="I61" i="1" s="1"/>
  <c r="I55" i="1"/>
  <c r="J54" i="1"/>
  <c r="I54" i="1"/>
  <c r="I53" i="1"/>
  <c r="J45" i="1"/>
  <c r="I45" i="1"/>
  <c r="I44" i="1"/>
  <c r="I46" i="1" s="1"/>
  <c r="J42" i="1"/>
  <c r="I42" i="1"/>
  <c r="I41" i="1"/>
  <c r="I43" i="1" s="1"/>
  <c r="J33" i="1"/>
  <c r="I33" i="1"/>
  <c r="I32" i="1"/>
  <c r="I34" i="1" s="1"/>
  <c r="J30" i="1"/>
  <c r="I30" i="1"/>
  <c r="I29" i="1"/>
  <c r="I31" i="1" s="1"/>
  <c r="J15" i="1"/>
  <c r="I15" i="1"/>
  <c r="I14" i="1"/>
  <c r="H144" i="1"/>
  <c r="H141" i="1"/>
  <c r="H142" i="1" s="1"/>
  <c r="H140" i="1"/>
  <c r="H115" i="1"/>
  <c r="H118" i="1"/>
  <c r="H88" i="1"/>
  <c r="H85" i="1"/>
  <c r="H61" i="1"/>
  <c r="H55" i="1"/>
  <c r="H31" i="1"/>
  <c r="H32" i="2" l="1"/>
  <c r="K32" i="2"/>
  <c r="L31" i="2"/>
  <c r="J32" i="2"/>
  <c r="L30" i="2"/>
  <c r="L29" i="2"/>
  <c r="L28" i="2"/>
  <c r="L27" i="2"/>
  <c r="L26" i="2"/>
  <c r="L25" i="2"/>
  <c r="G144" i="1" l="1"/>
  <c r="G141" i="1"/>
  <c r="G142" i="1" s="1"/>
  <c r="G140" i="1"/>
  <c r="L24" i="2" l="1"/>
  <c r="I16" i="1"/>
  <c r="P16" i="1" s="1"/>
  <c r="G16" i="1"/>
  <c r="P124" i="1" l="1"/>
  <c r="P118" i="1"/>
  <c r="P85" i="1"/>
  <c r="F118" i="1"/>
  <c r="J138" i="1" l="1"/>
  <c r="I138" i="1"/>
  <c r="I137" i="1"/>
  <c r="I139" i="1" s="1"/>
  <c r="J135" i="1"/>
  <c r="I135" i="1"/>
  <c r="I134" i="1"/>
  <c r="I136" i="1" s="1"/>
  <c r="J132" i="1"/>
  <c r="I132" i="1"/>
  <c r="I131" i="1"/>
  <c r="I133" i="1" s="1"/>
  <c r="J129" i="1"/>
  <c r="I129" i="1"/>
  <c r="I128" i="1"/>
  <c r="I130" i="1" s="1"/>
  <c r="J126" i="1"/>
  <c r="I126" i="1"/>
  <c r="I125" i="1"/>
  <c r="I127" i="1" s="1"/>
  <c r="J111" i="1"/>
  <c r="I111" i="1"/>
  <c r="I110" i="1"/>
  <c r="I112" i="1" s="1"/>
  <c r="J108" i="1"/>
  <c r="I108" i="1"/>
  <c r="I107" i="1"/>
  <c r="I109" i="1" s="1"/>
  <c r="J105" i="1"/>
  <c r="I105" i="1"/>
  <c r="I104" i="1"/>
  <c r="I106" i="1" s="1"/>
  <c r="J102" i="1"/>
  <c r="I102" i="1"/>
  <c r="I101" i="1"/>
  <c r="I103" i="1" s="1"/>
  <c r="J99" i="1"/>
  <c r="I99" i="1"/>
  <c r="I98" i="1"/>
  <c r="I100" i="1" s="1"/>
  <c r="J96" i="1"/>
  <c r="I96" i="1"/>
  <c r="I95" i="1"/>
  <c r="I97" i="1" s="1"/>
  <c r="J93" i="1"/>
  <c r="I93" i="1"/>
  <c r="I92" i="1"/>
  <c r="I94" i="1" s="1"/>
  <c r="J78" i="1"/>
  <c r="I78" i="1"/>
  <c r="I77" i="1"/>
  <c r="I79" i="1" s="1"/>
  <c r="J75" i="1"/>
  <c r="I75" i="1"/>
  <c r="I74" i="1"/>
  <c r="I76" i="1" s="1"/>
  <c r="J69" i="1"/>
  <c r="I69" i="1"/>
  <c r="I68" i="1"/>
  <c r="I70" i="1" s="1"/>
  <c r="J66" i="1"/>
  <c r="I66" i="1"/>
  <c r="I65" i="1"/>
  <c r="I67" i="1" s="1"/>
  <c r="J63" i="1"/>
  <c r="I63" i="1"/>
  <c r="I62" i="1"/>
  <c r="I64" i="1" s="1"/>
  <c r="J51" i="1"/>
  <c r="I51" i="1"/>
  <c r="I50" i="1"/>
  <c r="I52" i="1" s="1"/>
  <c r="J48" i="1"/>
  <c r="I48" i="1"/>
  <c r="I47" i="1"/>
  <c r="I49" i="1" s="1"/>
  <c r="J39" i="1"/>
  <c r="I39" i="1"/>
  <c r="I38" i="1"/>
  <c r="I40" i="1" s="1"/>
  <c r="J36" i="1"/>
  <c r="I36" i="1"/>
  <c r="I35" i="1"/>
  <c r="I37" i="1" s="1"/>
  <c r="J27" i="1"/>
  <c r="I27" i="1"/>
  <c r="I26" i="1"/>
  <c r="I28" i="1" s="1"/>
  <c r="J24" i="1"/>
  <c r="I24" i="1"/>
  <c r="I23" i="1"/>
  <c r="I25" i="1" s="1"/>
  <c r="J21" i="1"/>
  <c r="I21" i="1"/>
  <c r="I20" i="1"/>
  <c r="I22" i="1" s="1"/>
  <c r="J18" i="1"/>
  <c r="I18" i="1"/>
  <c r="I17" i="1"/>
  <c r="I19" i="1" s="1"/>
  <c r="J12" i="1"/>
  <c r="I12" i="1"/>
  <c r="I11" i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P61" i="1" l="1"/>
  <c r="F144" i="1"/>
  <c r="P46" i="1"/>
  <c r="P43" i="1"/>
  <c r="F142" i="1"/>
  <c r="A141" i="1"/>
  <c r="A140" i="1"/>
  <c r="N141" i="1"/>
  <c r="N140" i="1"/>
  <c r="N115" i="1"/>
  <c r="N94" i="1"/>
  <c r="N85" i="1"/>
  <c r="N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4" i="3"/>
  <c r="L11" i="2"/>
  <c r="L9" i="2"/>
  <c r="J65" i="3" l="1"/>
  <c r="J67" i="3" s="1"/>
  <c r="J36" i="3"/>
  <c r="J29" i="3"/>
  <c r="F41" i="4" l="1"/>
  <c r="J43" i="3"/>
  <c r="J9" i="3"/>
  <c r="N136" i="1" l="1"/>
  <c r="N130" i="1"/>
  <c r="N124" i="1"/>
  <c r="N121" i="1"/>
  <c r="N118" i="1"/>
  <c r="N112" i="1"/>
  <c r="N109" i="1"/>
  <c r="N106" i="1"/>
  <c r="N103" i="1"/>
  <c r="N100" i="1"/>
  <c r="N97" i="1"/>
  <c r="N88" i="1"/>
  <c r="N79" i="1"/>
  <c r="N76" i="1"/>
  <c r="N73" i="1"/>
  <c r="N70" i="1"/>
  <c r="N67" i="1"/>
  <c r="N64" i="1"/>
  <c r="N61" i="1"/>
  <c r="N55" i="1"/>
  <c r="N52" i="1"/>
  <c r="N49" i="1"/>
  <c r="N46" i="1"/>
  <c r="N43" i="1"/>
  <c r="N40" i="1"/>
  <c r="N37" i="1"/>
  <c r="N34" i="1"/>
  <c r="N31" i="1"/>
  <c r="N22" i="1"/>
  <c r="N19" i="1"/>
  <c r="N16" i="1"/>
  <c r="N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5" i="4"/>
  <c r="K36" i="4"/>
  <c r="B41" i="4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J46" i="3"/>
  <c r="K38" i="4" l="1"/>
  <c r="K37" i="4"/>
  <c r="K30" i="4"/>
  <c r="K33" i="4"/>
  <c r="K9" i="4"/>
  <c r="K28" i="4"/>
  <c r="K27" i="4"/>
  <c r="K32" i="4"/>
  <c r="K31" i="4"/>
  <c r="K29" i="4"/>
  <c r="K34" i="4"/>
  <c r="K24" i="4"/>
  <c r="K21" i="4"/>
  <c r="K23" i="4"/>
  <c r="K26" i="4"/>
  <c r="K25" i="4"/>
  <c r="K22" i="4"/>
  <c r="K20" i="4"/>
  <c r="K14" i="4"/>
  <c r="K17" i="4"/>
  <c r="K13" i="4"/>
  <c r="K19" i="4"/>
  <c r="K15" i="4"/>
  <c r="K18" i="4"/>
  <c r="K16" i="4"/>
  <c r="K10" i="4"/>
  <c r="K11" i="4"/>
  <c r="K12" i="4"/>
  <c r="C41" i="4"/>
  <c r="K41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B53" i="4"/>
  <c r="D142" i="1" l="1"/>
  <c r="E142" i="1"/>
  <c r="I13" i="1" l="1"/>
  <c r="J41" i="4" l="1"/>
  <c r="I41" i="4"/>
  <c r="H41" i="4"/>
  <c r="G41" i="4"/>
  <c r="E41" i="4"/>
  <c r="D41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J16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J141" i="1" l="1"/>
  <c r="K94" i="6" l="1"/>
  <c r="K89" i="6"/>
  <c r="K84" i="6"/>
  <c r="K80" i="6"/>
  <c r="K106" i="6" l="1"/>
  <c r="J51" i="3" l="1"/>
  <c r="P121" i="1" l="1"/>
  <c r="P34" i="1"/>
  <c r="P88" i="1" l="1"/>
  <c r="L8" i="2" l="1"/>
  <c r="L10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L12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32" i="2"/>
  <c r="K45" i="6"/>
  <c r="K14" i="5"/>
  <c r="K75" i="5"/>
  <c r="L143" i="1"/>
  <c r="E144" i="1"/>
  <c r="K76" i="6" l="1"/>
  <c r="I111" i="6"/>
  <c r="J111" i="6"/>
  <c r="K39" i="6"/>
  <c r="K92" i="5"/>
  <c r="K39" i="5"/>
  <c r="K69" i="5"/>
  <c r="P73" i="1"/>
  <c r="P55" i="1"/>
  <c r="N142" i="1"/>
  <c r="D144" i="1"/>
  <c r="P31" i="1"/>
  <c r="K111" i="6" l="1"/>
  <c r="I142" i="1"/>
</calcChain>
</file>

<file path=xl/sharedStrings.xml><?xml version="1.0" encoding="utf-8"?>
<sst xmlns="http://schemas.openxmlformats.org/spreadsheetml/2006/main" count="945" uniqueCount="362">
  <si>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</si>
  <si>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</si>
  <si>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</si>
  <si>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</si>
  <si>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</si>
  <si>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</si>
  <si>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</si>
  <si>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</si>
  <si>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</si>
  <si>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</si>
  <si>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</si>
  <si>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</si>
  <si>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</si>
  <si>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</si>
  <si>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</si>
  <si>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</si>
  <si>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</si>
  <si>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</si>
  <si>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</si>
  <si>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</si>
  <si>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</si>
  <si>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</si>
  <si>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</si>
  <si>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</si>
  <si>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</si>
  <si>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</si>
  <si>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</si>
  <si>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</si>
  <si>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</si>
  <si>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</si>
  <si>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</si>
  <si>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</si>
  <si>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</si>
  <si>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</si>
  <si>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</si>
  <si>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</si>
  <si>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</si>
  <si>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</si>
  <si>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</si>
  <si>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</si>
  <si>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</si>
  <si>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</si>
  <si>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</si>
  <si>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</si>
  <si>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</si>
  <si>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</si>
  <si>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</si>
  <si>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</si>
  <si>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</si>
  <si>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</si>
  <si>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</si>
  <si>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</si>
  <si>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</si>
  <si>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</si>
  <si>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</si>
  <si>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</si>
  <si>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</si>
  <si>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</si>
  <si>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</si>
  <si>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</si>
  <si>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</si>
  <si>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</si>
  <si>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</si>
  <si>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</si>
  <si>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</si>
  <si>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</si>
  <si>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</si>
  <si>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</si>
  <si>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</si>
  <si>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</si>
  <si>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</si>
  <si>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</si>
  <si>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</si>
  <si>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</si>
  <si>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</si>
  <si>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</si>
  <si>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</si>
  <si>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</si>
  <si>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</si>
  <si>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</si>
  <si>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</si>
  <si>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</si>
  <si>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</si>
  <si>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</si>
  <si>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</si>
  <si>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</si>
  <si>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</si>
  <si>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</si>
  <si>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</si>
  <si>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</si>
  <si>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</si>
  <si>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</si>
  <si>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</si>
  <si>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</si>
  <si>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</si>
  <si>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</si>
  <si>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</si>
  <si>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</si>
  <si>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</si>
  <si>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</si>
  <si>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</si>
  <si>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</si>
  <si>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</si>
  <si>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</si>
  <si>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</si>
  <si>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</si>
  <si>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</si>
  <si>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</si>
  <si>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</si>
  <si>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</si>
  <si>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</si>
  <si>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</si>
  <si>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</si>
  <si>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</si>
  <si>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</si>
  <si>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</si>
  <si>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</si>
  <si>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</si>
  <si>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</si>
  <si>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</si>
  <si>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</si>
  <si>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</si>
  <si>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</si>
  <si>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</si>
  <si>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</si>
  <si>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</si>
  <si>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</si>
  <si>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</si>
  <si>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</si>
  <si>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</si>
  <si>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</si>
  <si>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</si>
  <si>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</si>
  <si>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</si>
  <si>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</si>
  <si>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</si>
  <si>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</si>
  <si>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</si>
  <si>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</si>
  <si>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</si>
  <si>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</si>
  <si>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</si>
  <si>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</si>
  <si>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</si>
  <si>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</si>
  <si>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</si>
  <si>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</si>
  <si>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</si>
  <si>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</si>
  <si>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</si>
  <si>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</si>
  <si>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</si>
  <si>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</si>
  <si>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</si>
  <si>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</si>
  <si>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</si>
  <si>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</si>
  <si>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</si>
  <si>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</si>
  <si>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</si>
  <si>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</si>
  <si>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</si>
  <si>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</si>
  <si>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</si>
  <si>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</si>
  <si>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</si>
  <si>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</si>
  <si>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</si>
  <si>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</si>
  <si>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</si>
  <si>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</si>
  <si>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</si>
  <si>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</si>
  <si>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</si>
  <si>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</si>
  <si>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</si>
  <si>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</si>
  <si>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</si>
  <si>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</si>
  <si>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</si>
  <si>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</si>
  <si>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</si>
  <si>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</si>
  <si>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</si>
  <si>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</si>
  <si>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</si>
  <si>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</si>
  <si>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</si>
  <si>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</si>
  <si>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</si>
  <si>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</si>
  <si>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</si>
  <si>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</si>
  <si>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</si>
  <si>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</si>
  <si>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</si>
  <si>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</si>
  <si>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</si>
  <si>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</si>
  <si>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</si>
  <si>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</si>
  <si>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</si>
  <si>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</si>
  <si>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</si>
  <si>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</si>
  <si>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</si>
  <si>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</si>
  <si>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</si>
  <si>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</si>
  <si>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</si>
  <si>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</si>
  <si>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</si>
  <si>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</si>
  <si>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</si>
  <si>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</si>
  <si>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</si>
  <si>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</si>
  <si>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</si>
  <si>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</si>
  <si>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</si>
  <si>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</si>
  <si>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</si>
  <si>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</si>
  <si>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</si>
  <si>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</si>
  <si>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</si>
  <si>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</si>
  <si>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</si>
  <si>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</si>
  <si>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</si>
  <si>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</si>
  <si>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</si>
  <si>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</si>
  <si>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</si>
  <si>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</si>
  <si>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</si>
  <si>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</si>
  <si>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</si>
  <si>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</si>
  <si>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</si>
  <si>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</si>
  <si>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</si>
  <si>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</si>
  <si>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Levesque Bernard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</si>
  <si>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</si>
  <si>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</si>
  <si>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</si>
  <si>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</si>
  <si>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</si>
  <si>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</si>
  <si>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</si>
  <si>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</si>
  <si>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</si>
  <si>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</si>
  <si>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</si>
  <si>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</si>
  <si>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</si>
  <si>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</si>
  <si>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</si>
  <si>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</si>
  <si>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Cherbourg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</si>
  <si>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</si>
  <si>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</si>
  <si>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</si>
  <si>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</si>
  <si>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</si>
  <si>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</si>
  <si>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</si>
  <si>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</si>
  <si>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</si>
  <si>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</si>
  <si>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</si>
  <si>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</si>
  <si>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</si>
  <si>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</si>
  <si>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</si>
  <si>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</si>
  <si>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</si>
  <si>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</si>
  <si>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Canteux Thierry</t>
  </si>
  <si>
    <t>Leparquier Didier</t>
  </si>
  <si>
    <t>NIOBEY  Simon</t>
  </si>
  <si>
    <t>Régionale   1  Equipe   1</t>
  </si>
  <si>
    <t>Régionale   1  Equipe   2</t>
  </si>
  <si>
    <t>33  PODIUMS : hors 1 ère place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</si>
  <si>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</si>
  <si>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</si>
  <si>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</si>
  <si>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</si>
  <si>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</si>
  <si>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</si>
  <si>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</si>
  <si>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</si>
  <si>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</si>
  <si>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 xml:space="preserve">      3 èmes   places</t>
  </si>
  <si>
    <t>204,38 / 8</t>
  </si>
  <si>
    <t>J 1 comités</t>
  </si>
  <si>
    <t xml:space="preserve"> 1    2 èmes   places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</si>
  <si>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</si>
  <si>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</si>
  <si>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</si>
  <si>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</si>
  <si>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victoire et score, le boss, quoi !</t>
  </si>
  <si>
    <t>10 99377</t>
  </si>
  <si>
    <t>1  61953</t>
  </si>
  <si>
    <t>91 71368</t>
  </si>
  <si>
    <t>sa moyenne n'est donc  pas usurpée !</t>
  </si>
  <si>
    <t>SEPT</t>
  </si>
  <si>
    <t>MANQUE</t>
  </si>
  <si>
    <t>6 LIGNES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</si>
  <si>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</si>
  <si>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</si>
  <si>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</si>
  <si>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</si>
  <si>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</si>
  <si>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</si>
  <si>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</si>
  <si>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</si>
  <si>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</si>
  <si>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</si>
  <si>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</si>
  <si>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cela s'appelle démarrer fort !</t>
  </si>
  <si>
    <t>départ honorable !</t>
  </si>
  <si>
    <t>politique des petits pas !</t>
  </si>
  <si>
    <t>moi, j' assure !</t>
  </si>
  <si>
    <t>9 èmes</t>
  </si>
  <si>
    <t>7 ème</t>
  </si>
  <si>
    <t>12 èmes</t>
  </si>
  <si>
    <t>17 ème</t>
  </si>
  <si>
    <t>10 èmes</t>
  </si>
  <si>
    <t>bonne reprise  !</t>
  </si>
  <si>
    <t>la courbe est tracée, à suivre !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</si>
  <si>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</si>
  <si>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</si>
  <si>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</si>
  <si>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</si>
  <si>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</si>
  <si>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</si>
  <si>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</si>
  <si>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</si>
  <si>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</si>
  <si>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</si>
  <si>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</si>
  <si>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</si>
  <si>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</si>
  <si>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</si>
  <si>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</si>
  <si>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</si>
  <si>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</si>
  <si>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</si>
  <si>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</si>
  <si>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</si>
  <si>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</si>
  <si>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</si>
  <si>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</si>
  <si>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</si>
  <si>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bonne progression, à suivre !</t>
  </si>
  <si>
    <t>ne pas s'arrêter là !</t>
  </si>
  <si>
    <t>la voie est bonne !</t>
  </si>
  <si>
    <t>minimum correct !</t>
  </si>
  <si>
    <t>prends du Mars !</t>
  </si>
  <si>
    <t xml:space="preserve">entame  non cata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</si>
</sst>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0" fontId="15" fillId="13" borderId="0" xfId="0" applyFont="1" applyFill="1"/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20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4"/>
  <sheetViews>
    <sheetView tabSelected="1" workbookViewId="0">
      <selection activeCell="K115" sqref="K11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8" width="9.7109375" customWidth="1"/>
    <col min="9" max="9" width="10.7109375" customWidth="1"/>
    <col min="10" max="10" width="8.5703125" customWidth="1"/>
    <col min="11" max="11" width="36.140625" customWidth="1"/>
    <col min="12" max="12" width="12.42578125" customWidth="1"/>
    <col min="13" max="13" width="2.28515625" customWidth="1"/>
    <col min="14" max="14" width="9.28515625" customWidth="1"/>
    <col min="15" max="15" width="2.42578125" customWidth="1"/>
    <col min="16" max="16" width="9.85546875" customWidth="1"/>
  </cols>
  <sheetData>
    <row r="1" spans="1:18" ht="15.75" x14ac:dyDescent="0.25">
      <c r="A1" s="55" t="s">
        <v>286</v>
      </c>
    </row>
    <row r="4" spans="1:18" x14ac:dyDescent="0.25">
      <c r="A4" s="1"/>
      <c r="B4" s="142" t="s">
        <v>0</v>
      </c>
      <c r="C4" s="2"/>
      <c r="D4" s="106" t="s">
        <v>230</v>
      </c>
      <c r="E4" s="106" t="s">
        <v>319</v>
      </c>
      <c r="F4" s="238" t="s">
        <v>342</v>
      </c>
      <c r="G4" s="238" t="s">
        <v>338</v>
      </c>
      <c r="H4" s="238" t="s">
        <v>342</v>
      </c>
      <c r="I4" s="117"/>
      <c r="J4" s="118"/>
      <c r="L4" s="4"/>
      <c r="N4" s="5" t="s">
        <v>261</v>
      </c>
      <c r="P4" s="6" t="s">
        <v>1</v>
      </c>
    </row>
    <row r="5" spans="1:18" x14ac:dyDescent="0.25">
      <c r="A5" s="137" t="s">
        <v>13</v>
      </c>
      <c r="B5" s="137"/>
      <c r="C5" s="7"/>
      <c r="D5" s="119" t="s">
        <v>234</v>
      </c>
      <c r="E5" s="107"/>
      <c r="F5" s="119"/>
      <c r="G5" s="119"/>
      <c r="H5" s="119"/>
      <c r="I5" s="246" t="s">
        <v>287</v>
      </c>
      <c r="J5" s="247"/>
      <c r="L5" s="8"/>
      <c r="N5" s="9" t="s">
        <v>3</v>
      </c>
      <c r="P5" s="10" t="s">
        <v>4</v>
      </c>
    </row>
    <row r="6" spans="1:18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45">
        <v>44836</v>
      </c>
      <c r="I6" s="120"/>
      <c r="J6" s="121"/>
      <c r="L6" s="4"/>
      <c r="N6" s="9" t="s">
        <v>2</v>
      </c>
      <c r="P6" s="10" t="s">
        <v>6</v>
      </c>
    </row>
    <row r="7" spans="1:18" x14ac:dyDescent="0.25">
      <c r="A7" s="137">
        <v>2021</v>
      </c>
      <c r="B7" s="143" t="s">
        <v>7</v>
      </c>
      <c r="C7" s="7"/>
      <c r="D7" s="122" t="s">
        <v>206</v>
      </c>
      <c r="E7" s="122" t="s">
        <v>320</v>
      </c>
      <c r="F7" s="122" t="s">
        <v>320</v>
      </c>
      <c r="G7" s="122" t="s">
        <v>339</v>
      </c>
      <c r="H7" s="122" t="s">
        <v>320</v>
      </c>
      <c r="I7" s="114" t="s">
        <v>8</v>
      </c>
      <c r="J7" s="114" t="s">
        <v>9</v>
      </c>
      <c r="L7" s="4"/>
      <c r="N7" s="9" t="s">
        <v>262</v>
      </c>
      <c r="P7" s="10" t="s">
        <v>13</v>
      </c>
    </row>
    <row r="8" spans="1:18" x14ac:dyDescent="0.25">
      <c r="A8" s="137"/>
      <c r="B8" s="143" t="s">
        <v>10</v>
      </c>
      <c r="C8" s="7"/>
      <c r="D8" s="109" t="s">
        <v>292</v>
      </c>
      <c r="E8" s="239"/>
      <c r="F8" s="109" t="s">
        <v>343</v>
      </c>
      <c r="G8" s="109" t="s">
        <v>340</v>
      </c>
      <c r="H8" s="109" t="s">
        <v>355</v>
      </c>
      <c r="I8" s="114" t="s">
        <v>11</v>
      </c>
      <c r="J8" s="114" t="s">
        <v>12</v>
      </c>
      <c r="L8" s="4"/>
      <c r="N8" s="220" t="s">
        <v>307</v>
      </c>
      <c r="P8" s="10" t="s">
        <v>293</v>
      </c>
    </row>
    <row r="9" spans="1:18" x14ac:dyDescent="0.25">
      <c r="A9" s="137">
        <v>2022</v>
      </c>
      <c r="B9" s="137"/>
      <c r="C9" s="7"/>
      <c r="D9" s="109"/>
      <c r="E9" s="109"/>
      <c r="F9" s="109" t="s">
        <v>344</v>
      </c>
      <c r="G9" s="109" t="s">
        <v>341</v>
      </c>
      <c r="H9" s="109"/>
      <c r="I9" s="114" t="s">
        <v>15</v>
      </c>
      <c r="J9" s="114" t="s">
        <v>16</v>
      </c>
      <c r="K9" s="190"/>
      <c r="L9" s="8"/>
      <c r="N9" s="219">
        <v>2022</v>
      </c>
      <c r="P9" s="10"/>
    </row>
    <row r="10" spans="1:18" x14ac:dyDescent="0.25">
      <c r="A10" s="12"/>
      <c r="B10" s="144" t="s">
        <v>17</v>
      </c>
      <c r="C10" s="13"/>
      <c r="D10" s="110" t="s">
        <v>18</v>
      </c>
      <c r="E10" s="110" t="s">
        <v>311</v>
      </c>
      <c r="F10" s="110" t="s">
        <v>18</v>
      </c>
      <c r="G10" s="110" t="s">
        <v>345</v>
      </c>
      <c r="H10" s="110" t="s">
        <v>350</v>
      </c>
      <c r="I10" s="115" t="s">
        <v>14</v>
      </c>
      <c r="J10" s="116"/>
      <c r="L10" s="14"/>
      <c r="N10" s="15"/>
      <c r="P10" s="16"/>
    </row>
    <row r="11" spans="1:18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5" t="str">
        <f>IF(SUM(D11:F11)=0,"",SUM(D11:F11))</f>
        <v/>
      </c>
      <c r="J11" s="19"/>
      <c r="K11" s="20"/>
      <c r="L11" s="21" t="s">
        <v>19</v>
      </c>
      <c r="N11" s="112">
        <v>5271</v>
      </c>
      <c r="P11" s="18"/>
    </row>
    <row r="12" spans="1:18" x14ac:dyDescent="0.25">
      <c r="A12" s="114">
        <v>40</v>
      </c>
      <c r="B12" s="124" t="s">
        <v>21</v>
      </c>
      <c r="C12" s="22" t="s">
        <v>22</v>
      </c>
      <c r="D12" s="147"/>
      <c r="E12" s="147"/>
      <c r="F12" s="227"/>
      <c r="G12" s="240"/>
      <c r="H12" s="243"/>
      <c r="I12" s="145" t="str">
        <f>IF(SUM(D12:F12)=0,"",SUM(D12:F12))</f>
        <v/>
      </c>
      <c r="J12" s="114" t="str">
        <f>IF(COUNTA(D12:F12)=0,"",COUNTA(D12:F12))</f>
        <v/>
      </c>
      <c r="K12" s="223"/>
      <c r="L12" s="24" t="s">
        <v>21</v>
      </c>
      <c r="N12" s="114">
        <v>40</v>
      </c>
      <c r="P12" s="18"/>
      <c r="Q12" s="199"/>
      <c r="R12" s="200"/>
    </row>
    <row r="13" spans="1:18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 t="str">
        <f t="shared" ref="I13:I28" si="0">IF(I11="","",I11/I12)</f>
        <v/>
      </c>
      <c r="J13" s="25"/>
      <c r="K13" s="160"/>
      <c r="L13" s="133" t="s">
        <v>23</v>
      </c>
      <c r="N13" s="138">
        <f t="shared" ref="N13" si="1">IF(N11="","",N11/N12)</f>
        <v>131.77500000000001</v>
      </c>
      <c r="P13" s="141"/>
      <c r="Q13" s="199"/>
      <c r="R13" s="200"/>
    </row>
    <row r="14" spans="1:18" x14ac:dyDescent="0.25">
      <c r="A14" s="139">
        <v>5865</v>
      </c>
      <c r="B14" s="37" t="s">
        <v>249</v>
      </c>
      <c r="C14" s="17" t="s">
        <v>20</v>
      </c>
      <c r="D14" s="197"/>
      <c r="E14" s="166"/>
      <c r="F14" s="166"/>
      <c r="G14" s="139">
        <v>1090</v>
      </c>
      <c r="H14" s="139"/>
      <c r="I14" s="145">
        <f>IF(SUM(D14:H14)=0,"",SUM(D14:H14))</f>
        <v>1090</v>
      </c>
      <c r="J14" s="19"/>
      <c r="K14" s="160"/>
      <c r="L14" s="37" t="s">
        <v>249</v>
      </c>
      <c r="N14" s="139">
        <v>5865</v>
      </c>
      <c r="P14" s="150"/>
      <c r="Q14" s="182"/>
      <c r="R14" s="200"/>
    </row>
    <row r="15" spans="1:18" x14ac:dyDescent="0.25">
      <c r="A15" s="139">
        <v>52</v>
      </c>
      <c r="B15" s="134" t="s">
        <v>250</v>
      </c>
      <c r="C15" s="22" t="s">
        <v>22</v>
      </c>
      <c r="D15" s="197"/>
      <c r="E15" s="166"/>
      <c r="F15" s="166"/>
      <c r="G15" s="139">
        <v>8</v>
      </c>
      <c r="H15" s="139"/>
      <c r="I15" s="145">
        <f>IF(SUM(D15:H15)=0,"",SUM(D15:H15))</f>
        <v>8</v>
      </c>
      <c r="J15" s="114">
        <f>IF(COUNTA(D15:H15)=0,"",COUNTA(D15:H15))</f>
        <v>1</v>
      </c>
      <c r="K15" s="160" t="s">
        <v>348</v>
      </c>
      <c r="L15" s="134" t="s">
        <v>250</v>
      </c>
      <c r="N15" s="139">
        <v>52</v>
      </c>
      <c r="P15" s="150"/>
      <c r="Q15" s="199"/>
      <c r="R15" s="199"/>
    </row>
    <row r="16" spans="1:18" x14ac:dyDescent="0.25">
      <c r="A16" s="138">
        <f>A14/A15</f>
        <v>112.78846153846153</v>
      </c>
      <c r="B16" s="135" t="s">
        <v>251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>
        <f t="shared" ref="I16" si="2">IF(I14="","",I14/I15)</f>
        <v>136.25</v>
      </c>
      <c r="J16" s="25"/>
      <c r="K16" s="160"/>
      <c r="L16" s="134" t="s">
        <v>251</v>
      </c>
      <c r="N16" s="138">
        <f t="shared" ref="N16" si="3">IF(N14="","",N14/N15)</f>
        <v>112.78846153846153</v>
      </c>
      <c r="P16" s="141">
        <f>I16-A16</f>
        <v>23.461538461538467</v>
      </c>
      <c r="Q16" s="199"/>
      <c r="R16" s="199"/>
    </row>
    <row r="17" spans="1:18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45" t="str">
        <f t="shared" ref="I17:I18" si="4">IF(SUM(D17:F17)=0,"",SUM(D17:F17))</f>
        <v/>
      </c>
      <c r="J17" s="19"/>
      <c r="K17" s="23"/>
      <c r="L17" s="26" t="s">
        <v>25</v>
      </c>
      <c r="N17" s="139">
        <v>2315</v>
      </c>
      <c r="P17" s="145"/>
      <c r="Q17" s="200"/>
      <c r="R17" s="182"/>
    </row>
    <row r="18" spans="1:18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45" t="str">
        <f t="shared" si="4"/>
        <v/>
      </c>
      <c r="J18" s="114" t="str">
        <f t="shared" ref="J18" si="5">IF(COUNTA(D18:F18)=0,"",COUNTA(D18:F18))</f>
        <v/>
      </c>
      <c r="K18" s="160"/>
      <c r="L18" s="27" t="s">
        <v>26</v>
      </c>
      <c r="N18" s="139">
        <v>12</v>
      </c>
      <c r="P18" s="145"/>
    </row>
    <row r="19" spans="1:18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38" t="str">
        <f t="shared" si="0"/>
        <v/>
      </c>
      <c r="J19" s="25"/>
      <c r="K19" s="160"/>
      <c r="L19" s="135" t="s">
        <v>27</v>
      </c>
      <c r="N19" s="138">
        <f t="shared" ref="N19" si="6">IF(N17="","",N17/N18)</f>
        <v>192.91666666666666</v>
      </c>
      <c r="P19" s="141"/>
    </row>
    <row r="20" spans="1:18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45" t="str">
        <f t="shared" ref="I20:I21" si="7">IF(SUM(D20:F20)=0,"",SUM(D20:F20))</f>
        <v/>
      </c>
      <c r="J20" s="19"/>
      <c r="K20" s="28"/>
      <c r="L20" s="29" t="s">
        <v>28</v>
      </c>
      <c r="N20" s="139">
        <v>1352</v>
      </c>
      <c r="P20" s="145"/>
    </row>
    <row r="21" spans="1:18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45" t="str">
        <f t="shared" si="7"/>
        <v/>
      </c>
      <c r="J21" s="114" t="str">
        <f t="shared" ref="J21" si="8">IF(COUNTA(D21:F21)=0,"",COUNTA(D21:F21))</f>
        <v/>
      </c>
      <c r="K21" s="160"/>
      <c r="L21" s="27" t="s">
        <v>29</v>
      </c>
      <c r="N21" s="139">
        <v>12</v>
      </c>
      <c r="P21" s="145"/>
    </row>
    <row r="22" spans="1:18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38" t="str">
        <f t="shared" si="0"/>
        <v/>
      </c>
      <c r="J22" s="25"/>
      <c r="K22" s="28"/>
      <c r="L22" s="161" t="s">
        <v>30</v>
      </c>
      <c r="N22" s="138">
        <f t="shared" ref="N22" si="9">IF(N20="","",N20/N21)</f>
        <v>112.66666666666667</v>
      </c>
      <c r="P22" s="141"/>
    </row>
    <row r="23" spans="1:18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45" t="str">
        <f t="shared" ref="I23:I24" si="10">IF(SUM(D23:F23)=0,"",SUM(D23:F23))</f>
        <v/>
      </c>
      <c r="J23" s="19"/>
      <c r="K23" s="30"/>
      <c r="L23" s="21" t="s">
        <v>31</v>
      </c>
      <c r="N23" s="112"/>
      <c r="P23" s="145"/>
    </row>
    <row r="24" spans="1:18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45" t="str">
        <f t="shared" si="10"/>
        <v/>
      </c>
      <c r="J24" s="114" t="str">
        <f t="shared" ref="J24" si="11">IF(COUNTA(D24:F24)=0,"",COUNTA(D24:F24))</f>
        <v/>
      </c>
      <c r="K24" s="160"/>
      <c r="L24" s="31" t="s">
        <v>32</v>
      </c>
      <c r="M24" s="32"/>
      <c r="N24" s="112"/>
      <c r="P24" s="145"/>
    </row>
    <row r="25" spans="1:18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38" t="str">
        <f t="shared" si="0"/>
        <v/>
      </c>
      <c r="J25" s="25"/>
      <c r="K25" s="23"/>
      <c r="L25" s="133" t="s">
        <v>33</v>
      </c>
      <c r="M25" s="32"/>
      <c r="N25" s="138"/>
      <c r="O25" s="30"/>
      <c r="P25" s="141"/>
    </row>
    <row r="26" spans="1:18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45" t="str">
        <f t="shared" ref="I26:I27" si="12">IF(SUM(D26:F26)=0,"",SUM(D26:F26))</f>
        <v/>
      </c>
      <c r="J26" s="19"/>
      <c r="K26" s="23"/>
      <c r="L26" s="33" t="s">
        <v>31</v>
      </c>
      <c r="M26" s="32"/>
      <c r="N26" s="112">
        <v>1068</v>
      </c>
      <c r="O26" s="34"/>
      <c r="P26" s="145"/>
    </row>
    <row r="27" spans="1:18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45" t="str">
        <f t="shared" si="12"/>
        <v/>
      </c>
      <c r="J27" s="114" t="str">
        <f t="shared" ref="J27" si="13">IF(COUNTA(D27:F27)=0,"",COUNTA(D27:F27))</f>
        <v/>
      </c>
      <c r="K27" s="160"/>
      <c r="L27" s="27" t="s">
        <v>34</v>
      </c>
      <c r="M27" s="32"/>
      <c r="N27" s="112">
        <v>7</v>
      </c>
      <c r="O27" s="34"/>
      <c r="P27" s="145"/>
    </row>
    <row r="28" spans="1:18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38" t="str">
        <f t="shared" si="0"/>
        <v/>
      </c>
      <c r="J28" s="25"/>
      <c r="K28" s="23"/>
      <c r="L28" s="135" t="s">
        <v>35</v>
      </c>
      <c r="M28" s="32"/>
      <c r="N28" s="138">
        <f t="shared" ref="N28" si="14">IF(N26="","",N26/N27)</f>
        <v>152.57142857142858</v>
      </c>
      <c r="O28" s="30"/>
      <c r="P28" s="141"/>
    </row>
    <row r="29" spans="1:18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45">
        <f t="shared" ref="I29:I30" si="15">IF(SUM(D29:H29)=0,"",SUM(D29:H29))</f>
        <v>6682</v>
      </c>
      <c r="J29" s="19"/>
      <c r="K29" s="20"/>
      <c r="L29" s="36" t="s">
        <v>37</v>
      </c>
      <c r="M29" s="30"/>
      <c r="N29" s="112">
        <v>52442</v>
      </c>
      <c r="O29" s="30"/>
      <c r="P29" s="145"/>
    </row>
    <row r="30" spans="1:18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45">
        <f t="shared" si="15"/>
        <v>38</v>
      </c>
      <c r="J30" s="114">
        <f t="shared" ref="J30:J34" si="16">IF(COUNTA(D30:H30)=0,"",COUNTA(D30:H30))</f>
        <v>3</v>
      </c>
      <c r="K30" s="189" t="s">
        <v>360</v>
      </c>
      <c r="L30" s="31" t="s">
        <v>38</v>
      </c>
      <c r="M30" s="30"/>
      <c r="N30" s="112">
        <v>300</v>
      </c>
      <c r="O30" s="30"/>
      <c r="P30" s="145"/>
    </row>
    <row r="31" spans="1:18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 t="shared" ref="I31:I34" si="17">IF(I29="","",I29/I30)</f>
        <v>175.84210526315789</v>
      </c>
      <c r="J31" s="25"/>
      <c r="K31" s="160"/>
      <c r="L31" s="133" t="s">
        <v>39</v>
      </c>
      <c r="M31" s="30"/>
      <c r="N31" s="138">
        <f t="shared" ref="N31" si="18">IF(N29="","",N29/N30)</f>
        <v>174.80666666666667</v>
      </c>
      <c r="O31" s="30"/>
      <c r="P31" s="141">
        <f>I31-A31</f>
        <v>1.0354385964912183</v>
      </c>
    </row>
    <row r="32" spans="1:18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45">
        <f t="shared" ref="I32:I33" si="19">IF(SUM(D32:H32)=0,"",SUM(D32:H32))</f>
        <v>1635</v>
      </c>
      <c r="J32" s="19"/>
      <c r="K32" s="187"/>
      <c r="L32" s="37" t="s">
        <v>40</v>
      </c>
      <c r="M32" s="30"/>
      <c r="N32" s="112">
        <v>19153</v>
      </c>
      <c r="O32" s="30"/>
      <c r="P32" s="145"/>
    </row>
    <row r="33" spans="1:16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45">
        <f t="shared" si="19"/>
        <v>8</v>
      </c>
      <c r="J33" s="114">
        <f t="shared" ref="J33:J34" si="20">IF(COUNTA(D33:H33)=0,"",COUNTA(D33:H33))</f>
        <v>1</v>
      </c>
      <c r="K33" s="160" t="s">
        <v>302</v>
      </c>
      <c r="L33" s="27" t="s">
        <v>41</v>
      </c>
      <c r="M33" s="30"/>
      <c r="N33" s="112">
        <v>106</v>
      </c>
      <c r="O33" s="30"/>
      <c r="P33" s="145"/>
    </row>
    <row r="34" spans="1:16" x14ac:dyDescent="0.25">
      <c r="A34" s="138">
        <f>A32/A33</f>
        <v>180.68867924528303</v>
      </c>
      <c r="B34" s="135" t="s">
        <v>42</v>
      </c>
      <c r="C34" s="22" t="s">
        <v>24</v>
      </c>
      <c r="D34" s="192">
        <f>+D32/D33</f>
        <v>204.375</v>
      </c>
      <c r="E34" s="138"/>
      <c r="F34" s="138"/>
      <c r="G34" s="138"/>
      <c r="H34" s="138"/>
      <c r="I34" s="192">
        <f t="shared" si="17"/>
        <v>204.375</v>
      </c>
      <c r="J34" s="25"/>
      <c r="K34" s="160"/>
      <c r="L34" s="135" t="s">
        <v>42</v>
      </c>
      <c r="M34" s="30"/>
      <c r="N34" s="138">
        <f t="shared" ref="N34" si="21">IF(N32="","",N32/N33)</f>
        <v>180.68867924528303</v>
      </c>
      <c r="O34" s="30"/>
      <c r="P34" s="141">
        <f>I34-A34</f>
        <v>23.686320754716974</v>
      </c>
    </row>
    <row r="35" spans="1:16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45" t="str">
        <f t="shared" ref="I35:I36" si="22">IF(SUM(D35:F35)=0,"",SUM(D35:F35))</f>
        <v/>
      </c>
      <c r="J35" s="19"/>
      <c r="K35" s="23"/>
      <c r="L35" s="37" t="s">
        <v>40</v>
      </c>
      <c r="N35" s="112">
        <v>4007</v>
      </c>
      <c r="P35" s="145"/>
    </row>
    <row r="36" spans="1:16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45" t="str">
        <f t="shared" si="22"/>
        <v/>
      </c>
      <c r="J36" s="114" t="str">
        <f t="shared" ref="J36" si="23">IF(COUNTA(D36:F36)=0,"",COUNTA(D36:F36))</f>
        <v/>
      </c>
      <c r="K36" s="160"/>
      <c r="L36" s="27" t="s">
        <v>43</v>
      </c>
      <c r="N36" s="112">
        <v>21</v>
      </c>
      <c r="P36" s="145"/>
    </row>
    <row r="37" spans="1:16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38" t="str">
        <f t="shared" ref="I37:I52" si="24">IF(I35="","",I35/I36)</f>
        <v/>
      </c>
      <c r="J37" s="25"/>
      <c r="K37" s="23"/>
      <c r="L37" s="135" t="s">
        <v>44</v>
      </c>
      <c r="M37" s="30"/>
      <c r="N37" s="138">
        <f t="shared" ref="N37" si="25">IF(N35="","",N35/N36)</f>
        <v>190.8095238095238</v>
      </c>
      <c r="O37" s="30"/>
      <c r="P37" s="141"/>
    </row>
    <row r="38" spans="1:16" x14ac:dyDescent="0.25">
      <c r="A38" s="139">
        <v>1013</v>
      </c>
      <c r="B38" s="37" t="s">
        <v>257</v>
      </c>
      <c r="C38" s="17" t="s">
        <v>20</v>
      </c>
      <c r="D38" s="166"/>
      <c r="E38" s="150"/>
      <c r="F38" s="150"/>
      <c r="G38" s="150"/>
      <c r="H38" s="150"/>
      <c r="I38" s="145" t="str">
        <f t="shared" ref="I38:I39" si="26">IF(SUM(D38:F38)=0,"",SUM(D38:F38))</f>
        <v/>
      </c>
      <c r="J38" s="19"/>
      <c r="K38" s="23"/>
      <c r="L38" s="37" t="s">
        <v>257</v>
      </c>
      <c r="M38" s="30"/>
      <c r="N38" s="139">
        <v>1013</v>
      </c>
      <c r="O38" s="30"/>
      <c r="P38" s="150"/>
    </row>
    <row r="39" spans="1:16" x14ac:dyDescent="0.25">
      <c r="A39" s="139">
        <v>8</v>
      </c>
      <c r="B39" s="27" t="s">
        <v>263</v>
      </c>
      <c r="C39" s="22" t="s">
        <v>22</v>
      </c>
      <c r="D39" s="166"/>
      <c r="E39" s="150"/>
      <c r="F39" s="150"/>
      <c r="G39" s="150"/>
      <c r="H39" s="150"/>
      <c r="I39" s="145" t="str">
        <f t="shared" si="26"/>
        <v/>
      </c>
      <c r="J39" s="114" t="str">
        <f t="shared" ref="J39" si="27">IF(COUNTA(D39:F39)=0,"",COUNTA(D39:F39))</f>
        <v/>
      </c>
      <c r="K39" s="160"/>
      <c r="L39" s="27" t="s">
        <v>263</v>
      </c>
      <c r="M39" s="30"/>
      <c r="N39" s="139">
        <v>8</v>
      </c>
      <c r="O39" s="30"/>
      <c r="P39" s="150"/>
    </row>
    <row r="40" spans="1:16" x14ac:dyDescent="0.25">
      <c r="A40" s="138">
        <f>A38/A39</f>
        <v>126.625</v>
      </c>
      <c r="B40" s="135" t="s">
        <v>258</v>
      </c>
      <c r="C40" s="22" t="s">
        <v>24</v>
      </c>
      <c r="D40" s="166"/>
      <c r="E40" s="150"/>
      <c r="F40" s="141"/>
      <c r="G40" s="141"/>
      <c r="H40" s="141"/>
      <c r="I40" s="138" t="str">
        <f t="shared" si="24"/>
        <v/>
      </c>
      <c r="J40" s="25"/>
      <c r="K40" s="23"/>
      <c r="L40" s="135" t="s">
        <v>258</v>
      </c>
      <c r="M40" s="30"/>
      <c r="N40" s="138">
        <f t="shared" ref="N40" si="28">IF(N38="","",N38/N39)</f>
        <v>126.625</v>
      </c>
      <c r="O40" s="30"/>
      <c r="P40" s="141"/>
    </row>
    <row r="41" spans="1:16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45">
        <f t="shared" ref="I41:I42" si="29">IF(SUM(D41:H41)=0,"",SUM(D41:H41))</f>
        <v>2926</v>
      </c>
      <c r="J41" s="19"/>
      <c r="L41" s="37" t="s">
        <v>45</v>
      </c>
      <c r="N41" s="112">
        <v>22704</v>
      </c>
      <c r="P41" s="145"/>
    </row>
    <row r="42" spans="1:16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45">
        <f t="shared" si="29"/>
        <v>15</v>
      </c>
      <c r="J42" s="114">
        <f t="shared" ref="J42:J46" si="30">IF(COUNTA(D42:H42)=0,"",COUNTA(D42:H42))</f>
        <v>1</v>
      </c>
      <c r="K42" s="160" t="s">
        <v>321</v>
      </c>
      <c r="L42" s="27" t="s">
        <v>46</v>
      </c>
      <c r="N42" s="112">
        <v>124</v>
      </c>
      <c r="P42" s="145"/>
    </row>
    <row r="43" spans="1:16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38">
        <f t="shared" ref="F43" si="31">IF(F41="","",F41/F42)</f>
        <v>195.06666666666666</v>
      </c>
      <c r="G43" s="138"/>
      <c r="H43" s="138"/>
      <c r="I43" s="255">
        <f t="shared" ref="I43:I46" si="32">IF(I41="","",I41/I42)</f>
        <v>195.06666666666666</v>
      </c>
      <c r="J43" s="25"/>
      <c r="K43" s="160"/>
      <c r="L43" s="135" t="s">
        <v>47</v>
      </c>
      <c r="M43" s="30"/>
      <c r="N43" s="138">
        <f t="shared" ref="N43" si="33">IF(N41="","",N41/N42)</f>
        <v>183.09677419354838</v>
      </c>
      <c r="O43" s="30"/>
      <c r="P43" s="141">
        <f>I43-A43</f>
        <v>11.969892473118279</v>
      </c>
    </row>
    <row r="44" spans="1:16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45">
        <f t="shared" ref="I44:I45" si="34">IF(SUM(D44:H44)=0,"",SUM(D44:H44))</f>
        <v>2420</v>
      </c>
      <c r="J44" s="19"/>
      <c r="K44" s="160"/>
      <c r="L44" s="36" t="s">
        <v>45</v>
      </c>
      <c r="M44" s="30"/>
      <c r="N44" s="112">
        <v>9967</v>
      </c>
      <c r="O44" s="30"/>
      <c r="P44" s="145"/>
    </row>
    <row r="45" spans="1:16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45">
        <f t="shared" si="34"/>
        <v>15</v>
      </c>
      <c r="J45" s="114">
        <f t="shared" ref="J45:J46" si="35">IF(COUNTA(D45:H45)=0,"",COUNTA(D45:H45))</f>
        <v>1</v>
      </c>
      <c r="K45" s="160" t="s">
        <v>322</v>
      </c>
      <c r="L45" s="38" t="s">
        <v>48</v>
      </c>
      <c r="M45" s="30"/>
      <c r="N45" s="112">
        <v>62</v>
      </c>
      <c r="O45" s="30"/>
      <c r="P45" s="145"/>
    </row>
    <row r="46" spans="1:16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>
        <f t="shared" si="32"/>
        <v>161.33333333333334</v>
      </c>
      <c r="J46" s="25"/>
      <c r="K46" s="23"/>
      <c r="L46" s="133" t="s">
        <v>49</v>
      </c>
      <c r="M46" s="30"/>
      <c r="N46" s="138">
        <f t="shared" ref="N46" si="36">IF(N44="","",N44/N45)</f>
        <v>160.75806451612902</v>
      </c>
      <c r="O46" s="30"/>
      <c r="P46" s="141">
        <f>I46-A46</f>
        <v>0.57526881720431788</v>
      </c>
    </row>
    <row r="47" spans="1:16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45" t="str">
        <f t="shared" ref="I47:I48" si="37">IF(SUM(D47:F47)=0,"",SUM(D47:F47))</f>
        <v/>
      </c>
      <c r="J47" s="19"/>
      <c r="K47" s="23"/>
      <c r="L47" s="36" t="s">
        <v>45</v>
      </c>
      <c r="M47" s="30"/>
      <c r="N47" s="112">
        <v>2579</v>
      </c>
      <c r="O47" s="30"/>
      <c r="P47" s="145"/>
    </row>
    <row r="48" spans="1:16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45" t="str">
        <f t="shared" si="37"/>
        <v/>
      </c>
      <c r="J48" s="114" t="str">
        <f t="shared" ref="J48" si="38">IF(COUNTA(D48:F48)=0,"",COUNTA(D48:F48))</f>
        <v/>
      </c>
      <c r="K48" s="160"/>
      <c r="L48" s="31" t="s">
        <v>50</v>
      </c>
      <c r="M48" s="30"/>
      <c r="N48" s="112">
        <v>18</v>
      </c>
      <c r="O48" s="30"/>
      <c r="P48" s="145"/>
    </row>
    <row r="49" spans="1:16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38" t="str">
        <f t="shared" si="24"/>
        <v/>
      </c>
      <c r="J49" s="25"/>
      <c r="K49" s="23"/>
      <c r="L49" s="133" t="s">
        <v>51</v>
      </c>
      <c r="M49" s="30"/>
      <c r="N49" s="138">
        <f t="shared" ref="N49" si="39">IF(N47="","",N47/N48)</f>
        <v>143.27777777777777</v>
      </c>
      <c r="O49" s="30"/>
      <c r="P49" s="141"/>
    </row>
    <row r="50" spans="1:16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45" t="str">
        <f t="shared" ref="I50:I51" si="40">IF(SUM(D50:F50)=0,"",SUM(D50:F50))</f>
        <v/>
      </c>
      <c r="J50" s="19"/>
      <c r="K50" s="23"/>
      <c r="L50" s="37" t="s">
        <v>45</v>
      </c>
      <c r="M50" s="30"/>
      <c r="N50" s="139">
        <v>6917</v>
      </c>
      <c r="O50" s="30"/>
      <c r="P50" s="150"/>
    </row>
    <row r="51" spans="1:16" x14ac:dyDescent="0.25">
      <c r="A51" s="139">
        <v>44</v>
      </c>
      <c r="B51" s="27" t="s">
        <v>255</v>
      </c>
      <c r="C51" s="22" t="s">
        <v>22</v>
      </c>
      <c r="D51" s="114"/>
      <c r="E51" s="114"/>
      <c r="F51" s="114"/>
      <c r="G51" s="114"/>
      <c r="H51" s="114"/>
      <c r="I51" s="145" t="str">
        <f t="shared" si="40"/>
        <v/>
      </c>
      <c r="J51" s="114" t="str">
        <f t="shared" ref="J51" si="41">IF(COUNTA(D51:F51)=0,"",COUNTA(D51:F51))</f>
        <v/>
      </c>
      <c r="K51" s="160"/>
      <c r="L51" s="27" t="s">
        <v>255</v>
      </c>
      <c r="M51" s="30"/>
      <c r="N51" s="139">
        <v>44</v>
      </c>
      <c r="O51" s="30"/>
      <c r="P51" s="150"/>
    </row>
    <row r="52" spans="1:16" x14ac:dyDescent="0.25">
      <c r="A52" s="138">
        <f>A50/A51</f>
        <v>157.20454545454547</v>
      </c>
      <c r="B52" s="135" t="s">
        <v>256</v>
      </c>
      <c r="C52" s="22" t="s">
        <v>24</v>
      </c>
      <c r="D52" s="151"/>
      <c r="E52" s="151"/>
      <c r="F52" s="151"/>
      <c r="G52" s="151"/>
      <c r="H52" s="151"/>
      <c r="I52" s="138" t="str">
        <f t="shared" si="24"/>
        <v/>
      </c>
      <c r="J52" s="25"/>
      <c r="K52" s="23"/>
      <c r="L52" s="135" t="s">
        <v>256</v>
      </c>
      <c r="M52" s="30"/>
      <c r="N52" s="138">
        <f t="shared" ref="N52" si="42">IF(N50="","",N50/N51)</f>
        <v>157.20454545454547</v>
      </c>
      <c r="O52" s="30"/>
      <c r="P52" s="141"/>
    </row>
    <row r="53" spans="1:16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f>IF(SUM(D53:H53)=0,"",SUM(D53:H53))</f>
        <v>7692</v>
      </c>
      <c r="J53" s="19"/>
      <c r="K53" s="160"/>
      <c r="L53" s="37" t="s">
        <v>52</v>
      </c>
      <c r="M53" s="39"/>
      <c r="N53" s="112">
        <v>41796</v>
      </c>
      <c r="O53" s="39"/>
      <c r="P53" s="145"/>
    </row>
    <row r="54" spans="1:16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f>IF(SUM(D54:H54)=0,"",SUM(D54:H54))</f>
        <v>41</v>
      </c>
      <c r="J54" s="114">
        <f>IF(COUNTA(D54:H54)=0,"",COUNTA(D54:H54))</f>
        <v>3</v>
      </c>
      <c r="K54" s="189" t="s">
        <v>331</v>
      </c>
      <c r="L54" s="27" t="s">
        <v>53</v>
      </c>
      <c r="M54" s="39"/>
      <c r="N54" s="112">
        <v>218</v>
      </c>
      <c r="O54" s="39"/>
      <c r="P54" s="145"/>
    </row>
    <row r="55" spans="1:16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 t="shared" ref="I55" si="43">IF(I53="","",I53/I54)</f>
        <v>187.60975609756099</v>
      </c>
      <c r="J55" s="25"/>
      <c r="K55" s="196"/>
      <c r="L55" s="135" t="s">
        <v>54</v>
      </c>
      <c r="M55" s="39"/>
      <c r="N55" s="138">
        <f t="shared" ref="N55" si="44">IF(N53="","",N53/N54)</f>
        <v>191.72477064220183</v>
      </c>
      <c r="O55" s="39"/>
      <c r="P55" s="141">
        <f>I55-A55</f>
        <v>-4.115014544640843</v>
      </c>
    </row>
    <row r="56" spans="1:16" x14ac:dyDescent="0.25">
      <c r="A56" s="166"/>
      <c r="B56" s="37" t="s">
        <v>332</v>
      </c>
      <c r="C56" s="17" t="s">
        <v>20</v>
      </c>
      <c r="D56" s="166"/>
      <c r="E56" s="166"/>
      <c r="F56" s="166"/>
      <c r="G56" s="166"/>
      <c r="H56" s="166"/>
      <c r="I56" s="166"/>
      <c r="J56" s="19"/>
      <c r="K56" s="196"/>
      <c r="L56" s="37" t="s">
        <v>332</v>
      </c>
      <c r="M56" s="39"/>
      <c r="N56" s="166"/>
      <c r="O56" s="39"/>
      <c r="P56" s="150"/>
    </row>
    <row r="57" spans="1:16" x14ac:dyDescent="0.25">
      <c r="A57" s="166"/>
      <c r="B57" s="134" t="s">
        <v>333</v>
      </c>
      <c r="C57" s="22" t="s">
        <v>22</v>
      </c>
      <c r="D57" s="166"/>
      <c r="E57" s="166"/>
      <c r="F57" s="166"/>
      <c r="G57" s="166"/>
      <c r="H57" s="166"/>
      <c r="I57" s="166"/>
      <c r="J57" s="19"/>
      <c r="K57" s="196"/>
      <c r="L57" s="134" t="s">
        <v>333</v>
      </c>
      <c r="M57" s="39"/>
      <c r="N57" s="166"/>
      <c r="O57" s="39"/>
      <c r="P57" s="150"/>
    </row>
    <row r="58" spans="1:16" x14ac:dyDescent="0.25">
      <c r="A58" s="166"/>
      <c r="B58" s="135" t="s">
        <v>334</v>
      </c>
      <c r="C58" s="22" t="s">
        <v>24</v>
      </c>
      <c r="D58" s="138"/>
      <c r="E58" s="138"/>
      <c r="F58" s="138"/>
      <c r="G58" s="138"/>
      <c r="H58" s="138"/>
      <c r="I58" s="138"/>
      <c r="J58" s="25"/>
      <c r="K58" s="196"/>
      <c r="L58" s="135" t="s">
        <v>334</v>
      </c>
      <c r="M58" s="39"/>
      <c r="N58" s="166"/>
      <c r="O58" s="39"/>
      <c r="P58" s="141"/>
    </row>
    <row r="59" spans="1:16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f>IF(SUM(D59:H59)=0,"",SUM(D59:H59))</f>
        <v>6303</v>
      </c>
      <c r="J59" s="19"/>
      <c r="K59" s="23"/>
      <c r="L59" s="37" t="s">
        <v>55</v>
      </c>
      <c r="M59" s="39"/>
      <c r="N59" s="111">
        <v>21668</v>
      </c>
      <c r="O59" s="39"/>
      <c r="P59" s="145"/>
    </row>
    <row r="60" spans="1:16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f>IF(SUM(D60:H60)=0,"",SUM(D60:H60))</f>
        <v>33</v>
      </c>
      <c r="J60" s="114">
        <f>IF(COUNTA(D60:H60)=0,"",COUNTA(D60:H60))</f>
        <v>2</v>
      </c>
      <c r="K60" s="189" t="s">
        <v>359</v>
      </c>
      <c r="L60" s="27" t="s">
        <v>56</v>
      </c>
      <c r="M60" s="39"/>
      <c r="N60" s="114">
        <v>113</v>
      </c>
      <c r="O60" s="39"/>
      <c r="P60" s="145"/>
    </row>
    <row r="61" spans="1:16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255">
        <f t="shared" ref="I61" si="45">IF(I59="","",I59/I60)</f>
        <v>191</v>
      </c>
      <c r="J61" s="25"/>
      <c r="K61" s="160"/>
      <c r="L61" s="135" t="s">
        <v>57</v>
      </c>
      <c r="M61" s="39"/>
      <c r="N61" s="138">
        <f t="shared" ref="N61" si="46">IF(N59="","",N59/N60)</f>
        <v>191.75221238938053</v>
      </c>
      <c r="O61" s="39"/>
      <c r="P61" s="141">
        <f>I61-A61</f>
        <v>-0.75221238938053148</v>
      </c>
    </row>
    <row r="62" spans="1:16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 t="str">
        <f t="shared" ref="I62:I63" si="47">IF(SUM(D62:F62)=0,"",SUM(D62:F62))</f>
        <v/>
      </c>
      <c r="J62" s="19"/>
      <c r="K62" s="23"/>
      <c r="L62" s="37" t="s">
        <v>58</v>
      </c>
      <c r="M62" s="39"/>
      <c r="N62" s="114">
        <v>9170</v>
      </c>
      <c r="O62" s="39"/>
      <c r="P62" s="145"/>
    </row>
    <row r="63" spans="1:16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 t="str">
        <f t="shared" si="47"/>
        <v/>
      </c>
      <c r="J63" s="114" t="str">
        <f t="shared" ref="J63" si="48">IF(COUNTA(D63:F63)=0,"",COUNTA(D63:F63))</f>
        <v/>
      </c>
      <c r="K63" s="160"/>
      <c r="L63" s="27" t="s">
        <v>59</v>
      </c>
      <c r="M63" s="39"/>
      <c r="N63" s="114">
        <v>61</v>
      </c>
      <c r="O63" s="39"/>
      <c r="P63" s="145"/>
    </row>
    <row r="64" spans="1:16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 t="str">
        <f t="shared" ref="I55:I79" si="49">IF(I62="","",I62/I63)</f>
        <v/>
      </c>
      <c r="J64" s="25"/>
      <c r="K64" s="160"/>
      <c r="L64" s="135" t="s">
        <v>60</v>
      </c>
      <c r="M64" s="39"/>
      <c r="N64" s="138">
        <f t="shared" ref="N64" si="50">IF(N62="","",N62/N63)</f>
        <v>150.32786885245901</v>
      </c>
      <c r="O64" s="39"/>
      <c r="P64" s="141"/>
    </row>
    <row r="65" spans="1:16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 t="str">
        <f t="shared" ref="I65:I66" si="51">IF(SUM(D65:F65)=0,"",SUM(D65:F65))</f>
        <v/>
      </c>
      <c r="J65" s="19"/>
      <c r="K65" s="23"/>
      <c r="L65" s="37" t="s">
        <v>61</v>
      </c>
      <c r="M65" s="39"/>
      <c r="N65" s="112">
        <v>1984</v>
      </c>
      <c r="O65" s="39"/>
      <c r="P65" s="145"/>
    </row>
    <row r="66" spans="1:16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 t="str">
        <f t="shared" si="51"/>
        <v/>
      </c>
      <c r="J66" s="114" t="str">
        <f t="shared" ref="J66" si="52">IF(COUNTA(D66:F66)=0,"",COUNTA(D66:F66))</f>
        <v/>
      </c>
      <c r="K66" s="160"/>
      <c r="L66" s="27" t="s">
        <v>34</v>
      </c>
      <c r="M66" s="39"/>
      <c r="N66" s="112">
        <v>12</v>
      </c>
      <c r="O66" s="39"/>
      <c r="P66" s="145"/>
    </row>
    <row r="67" spans="1:16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 t="str">
        <f t="shared" si="49"/>
        <v/>
      </c>
      <c r="J67" s="25"/>
      <c r="K67" s="160"/>
      <c r="L67" s="135" t="s">
        <v>62</v>
      </c>
      <c r="M67" s="39"/>
      <c r="N67" s="138">
        <f t="shared" ref="N67" si="53">IF(N65="","",N65/N66)</f>
        <v>165.33333333333334</v>
      </c>
      <c r="O67" s="39"/>
      <c r="P67" s="141"/>
    </row>
    <row r="68" spans="1:16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 t="str">
        <f t="shared" ref="I68:I69" si="54">IF(SUM(D68:F68)=0,"",SUM(D68:F68))</f>
        <v/>
      </c>
      <c r="J68" s="19"/>
      <c r="K68" s="23"/>
      <c r="L68" s="40" t="s">
        <v>63</v>
      </c>
      <c r="M68" s="39"/>
      <c r="N68" s="112">
        <v>8576</v>
      </c>
      <c r="O68" s="39"/>
      <c r="P68" s="145"/>
    </row>
    <row r="69" spans="1:16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 t="str">
        <f t="shared" si="54"/>
        <v/>
      </c>
      <c r="J69" s="114" t="str">
        <f t="shared" ref="J69" si="55">IF(COUNTA(D69:F69)=0,"",COUNTA(D69:F69))</f>
        <v/>
      </c>
      <c r="K69" s="160"/>
      <c r="L69" s="31" t="s">
        <v>64</v>
      </c>
      <c r="M69" s="39"/>
      <c r="N69" s="112">
        <v>60</v>
      </c>
      <c r="O69" s="39"/>
      <c r="P69" s="145"/>
    </row>
    <row r="70" spans="1:16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 t="str">
        <f t="shared" si="49"/>
        <v/>
      </c>
      <c r="J70" s="25"/>
      <c r="K70" s="160"/>
      <c r="L70" s="133" t="s">
        <v>65</v>
      </c>
      <c r="M70" s="39"/>
      <c r="N70" s="138">
        <f t="shared" ref="N70" si="56">IF(N68="","",N68/N69)</f>
        <v>142.93333333333334</v>
      </c>
      <c r="O70" s="39"/>
      <c r="P70" s="141"/>
    </row>
    <row r="71" spans="1:16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>
        <f>IF(SUM(D71:H71)=0,"",SUM(D71:H71))</f>
        <v>4119</v>
      </c>
      <c r="J71" s="19"/>
      <c r="K71" s="23"/>
      <c r="L71" s="35" t="s">
        <v>66</v>
      </c>
      <c r="M71" s="39"/>
      <c r="N71" s="112">
        <v>37878</v>
      </c>
      <c r="O71" s="39"/>
      <c r="P71" s="145"/>
    </row>
    <row r="72" spans="1:16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>
        <f>IF(SUM(D72:H72)=0,"",SUM(D72:H72))</f>
        <v>23</v>
      </c>
      <c r="J72" s="114">
        <f>IF(COUNTA(D72:H72)=0,"",COUNTA(D72:H72))</f>
        <v>2</v>
      </c>
      <c r="K72" s="160" t="s">
        <v>323</v>
      </c>
      <c r="L72" s="27" t="s">
        <v>67</v>
      </c>
      <c r="M72" s="39"/>
      <c r="N72" s="112">
        <v>209</v>
      </c>
      <c r="O72" s="39"/>
      <c r="P72" s="145"/>
    </row>
    <row r="73" spans="1:16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>
        <f t="shared" ref="I73" si="57">IF(I71="","",I71/I72)</f>
        <v>179.08695652173913</v>
      </c>
      <c r="J73" s="25"/>
      <c r="K73" s="160"/>
      <c r="L73" s="135" t="s">
        <v>68</v>
      </c>
      <c r="M73" s="39"/>
      <c r="N73" s="138">
        <f t="shared" ref="N73" si="58">IF(N71="","",N71/N72)</f>
        <v>181.23444976076556</v>
      </c>
      <c r="O73" s="39"/>
      <c r="P73" s="141">
        <f>I73-A73</f>
        <v>-2.1474932390264314</v>
      </c>
    </row>
    <row r="74" spans="1:16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 t="str">
        <f t="shared" ref="I74:I75" si="59">IF(SUM(D74:F74)=0,"",SUM(D74:F74))</f>
        <v/>
      </c>
      <c r="J74" s="19"/>
      <c r="K74" s="23"/>
      <c r="L74" s="37" t="s">
        <v>69</v>
      </c>
      <c r="M74" s="39"/>
      <c r="N74" s="112">
        <v>16123</v>
      </c>
      <c r="O74" s="39"/>
      <c r="P74" s="145"/>
    </row>
    <row r="75" spans="1:16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 t="str">
        <f t="shared" si="59"/>
        <v/>
      </c>
      <c r="J75" s="114" t="str">
        <f t="shared" ref="J75" si="60">IF(COUNTA(D75:F75)=0,"",COUNTA(D75:F75))</f>
        <v/>
      </c>
      <c r="K75" s="160"/>
      <c r="L75" s="27" t="s">
        <v>70</v>
      </c>
      <c r="M75" s="39"/>
      <c r="N75" s="112">
        <v>89</v>
      </c>
      <c r="O75" s="39"/>
      <c r="P75" s="145"/>
    </row>
    <row r="76" spans="1:16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 t="str">
        <f t="shared" si="49"/>
        <v/>
      </c>
      <c r="J76" s="25"/>
      <c r="K76" s="160"/>
      <c r="L76" s="135" t="s">
        <v>71</v>
      </c>
      <c r="M76" s="39"/>
      <c r="N76" s="138">
        <f t="shared" ref="N76" si="61">IF(N74="","",N74/N75)</f>
        <v>181.15730337078651</v>
      </c>
      <c r="O76" s="39"/>
      <c r="P76" s="141"/>
    </row>
    <row r="77" spans="1:16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 t="str">
        <f t="shared" ref="I77:I78" si="62">IF(SUM(D77:F77)=0,"",SUM(D77:F77))</f>
        <v/>
      </c>
      <c r="J77" s="19"/>
      <c r="K77" s="20"/>
      <c r="L77" s="40" t="s">
        <v>69</v>
      </c>
      <c r="M77" s="39"/>
      <c r="N77" s="139">
        <v>13318</v>
      </c>
      <c r="O77" s="39"/>
      <c r="P77" s="145"/>
    </row>
    <row r="78" spans="1:16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 t="str">
        <f t="shared" si="62"/>
        <v/>
      </c>
      <c r="J78" s="114" t="str">
        <f t="shared" ref="J78" si="63">IF(COUNTA(D78:F78)=0,"",COUNTA(D78:F78))</f>
        <v/>
      </c>
      <c r="K78" s="160"/>
      <c r="L78" s="31" t="s">
        <v>72</v>
      </c>
      <c r="M78" s="39"/>
      <c r="N78" s="139">
        <v>76</v>
      </c>
      <c r="O78" s="39"/>
      <c r="P78" s="145"/>
    </row>
    <row r="79" spans="1:16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 t="str">
        <f t="shared" si="49"/>
        <v/>
      </c>
      <c r="J79" s="25"/>
      <c r="K79" s="160"/>
      <c r="L79" s="133" t="s">
        <v>73</v>
      </c>
      <c r="M79" s="39"/>
      <c r="N79" s="138">
        <f t="shared" ref="N79" si="64">IF(N77="","",N77/N78)</f>
        <v>175.23684210526315</v>
      </c>
      <c r="O79" s="39"/>
      <c r="P79" s="141"/>
    </row>
    <row r="80" spans="1:16" x14ac:dyDescent="0.25">
      <c r="A80" s="166"/>
      <c r="B80" s="230" t="s">
        <v>335</v>
      </c>
      <c r="C80" s="17" t="s">
        <v>20</v>
      </c>
      <c r="D80" s="150"/>
      <c r="E80" s="166"/>
      <c r="F80" s="166"/>
      <c r="G80" s="166"/>
      <c r="H80" s="166"/>
      <c r="I80" s="166"/>
      <c r="J80" s="19"/>
      <c r="K80" s="160"/>
      <c r="L80" s="230" t="s">
        <v>335</v>
      </c>
      <c r="M80" s="39"/>
      <c r="N80" s="166"/>
      <c r="O80" s="39"/>
      <c r="P80" s="150"/>
    </row>
    <row r="81" spans="1:18" x14ac:dyDescent="0.25">
      <c r="A81" s="166"/>
      <c r="B81" s="229" t="s">
        <v>336</v>
      </c>
      <c r="C81" s="22" t="s">
        <v>22</v>
      </c>
      <c r="D81" s="150"/>
      <c r="E81" s="166"/>
      <c r="F81" s="166"/>
      <c r="G81" s="166"/>
      <c r="H81" s="166"/>
      <c r="I81" s="166"/>
      <c r="J81" s="19"/>
      <c r="K81" s="160"/>
      <c r="L81" s="229" t="s">
        <v>336</v>
      </c>
      <c r="M81" s="39"/>
      <c r="N81" s="166"/>
      <c r="O81" s="39"/>
      <c r="P81" s="150"/>
    </row>
    <row r="82" spans="1:18" x14ac:dyDescent="0.25">
      <c r="A82" s="138"/>
      <c r="B82" s="231" t="s">
        <v>337</v>
      </c>
      <c r="C82" s="22" t="s">
        <v>24</v>
      </c>
      <c r="D82" s="141"/>
      <c r="E82" s="138"/>
      <c r="F82" s="138"/>
      <c r="G82" s="138"/>
      <c r="H82" s="138"/>
      <c r="I82" s="138"/>
      <c r="J82" s="25"/>
      <c r="K82" s="160"/>
      <c r="L82" s="231" t="s">
        <v>337</v>
      </c>
      <c r="M82" s="39"/>
      <c r="N82" s="138"/>
      <c r="O82" s="39"/>
      <c r="P82" s="141"/>
    </row>
    <row r="83" spans="1:18" x14ac:dyDescent="0.25">
      <c r="A83" s="139">
        <v>30507</v>
      </c>
      <c r="B83" s="230" t="s">
        <v>289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45">
        <f t="shared" ref="I83:I84" si="65">IF(SUM(D83:H83)=0,"",SUM(D83:H83))</f>
        <v>5507</v>
      </c>
      <c r="J83" s="19"/>
      <c r="K83" s="160"/>
      <c r="L83" s="230" t="s">
        <v>289</v>
      </c>
      <c r="M83" s="39"/>
      <c r="N83" s="139">
        <v>30507</v>
      </c>
      <c r="O83" s="39"/>
      <c r="P83" s="150"/>
    </row>
    <row r="84" spans="1:18" x14ac:dyDescent="0.25">
      <c r="A84" s="139">
        <v>162</v>
      </c>
      <c r="B84" s="229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45">
        <f t="shared" si="65"/>
        <v>30</v>
      </c>
      <c r="J84" s="114">
        <f t="shared" ref="J84:J91" si="66">IF(COUNTA(D84:H84)=0,"",COUNTA(D84:H84))</f>
        <v>2</v>
      </c>
      <c r="K84" s="189" t="s">
        <v>358</v>
      </c>
      <c r="L84" s="229" t="s">
        <v>26</v>
      </c>
      <c r="M84" s="39"/>
      <c r="N84" s="139">
        <v>162</v>
      </c>
      <c r="O84" s="39"/>
      <c r="P84" s="150"/>
    </row>
    <row r="85" spans="1:18" x14ac:dyDescent="0.25">
      <c r="A85" s="138">
        <f>A83/A84</f>
        <v>188.31481481481481</v>
      </c>
      <c r="B85" s="231" t="s">
        <v>304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 t="shared" ref="I85:I91" si="67">IF(I83="","",I83/I84)</f>
        <v>183.56666666666666</v>
      </c>
      <c r="J85" s="25"/>
      <c r="K85" s="160"/>
      <c r="L85" s="231" t="s">
        <v>304</v>
      </c>
      <c r="M85" s="39"/>
      <c r="N85" s="138">
        <f t="shared" ref="N85" si="68">IF(N83="","",N83/N84)</f>
        <v>188.31481481481481</v>
      </c>
      <c r="O85" s="39"/>
      <c r="P85" s="141">
        <f>I85-A85</f>
        <v>-4.7481481481481467</v>
      </c>
    </row>
    <row r="86" spans="1:18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>
        <f t="shared" ref="I86:I87" si="69">IF(SUM(D86:H86)=0,"",SUM(D86:H86))</f>
        <v>5564</v>
      </c>
      <c r="J86" s="19"/>
      <c r="K86" s="160"/>
      <c r="L86" s="40" t="s">
        <v>74</v>
      </c>
      <c r="M86" s="39"/>
      <c r="N86" s="112">
        <v>10152</v>
      </c>
      <c r="O86" s="39"/>
      <c r="P86" s="145"/>
      <c r="Q86" t="s">
        <v>308</v>
      </c>
    </row>
    <row r="87" spans="1:18" x14ac:dyDescent="0.25">
      <c r="A87" s="112">
        <v>72</v>
      </c>
      <c r="B87" s="232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>
        <f t="shared" si="69"/>
        <v>38</v>
      </c>
      <c r="J87" s="114">
        <f t="shared" ref="J87:J91" si="70">IF(COUNTA(D87:H87)=0,"",COUNTA(D87:H87))</f>
        <v>3</v>
      </c>
      <c r="K87" s="189" t="s">
        <v>356</v>
      </c>
      <c r="L87" s="31" t="s">
        <v>75</v>
      </c>
      <c r="M87" s="39"/>
      <c r="N87" s="112">
        <v>66</v>
      </c>
      <c r="O87" s="39"/>
      <c r="P87" s="145"/>
      <c r="Q87" t="s">
        <v>309</v>
      </c>
    </row>
    <row r="88" spans="1:18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>
        <f t="shared" si="67"/>
        <v>146.42105263157896</v>
      </c>
      <c r="J88" s="25"/>
      <c r="K88" s="20"/>
      <c r="L88" s="133" t="s">
        <v>76</v>
      </c>
      <c r="M88" s="39"/>
      <c r="N88" s="138">
        <f t="shared" ref="N88" si="71">IF(N86="","",N86/N87)</f>
        <v>153.81818181818181</v>
      </c>
      <c r="O88" s="39"/>
      <c r="P88" s="141">
        <f>I88-A88</f>
        <v>-5.8983918128654977</v>
      </c>
    </row>
    <row r="89" spans="1:18" x14ac:dyDescent="0.25">
      <c r="A89" s="139">
        <v>0</v>
      </c>
      <c r="B89" s="233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45">
        <f t="shared" ref="I89:I90" si="72">IF(SUM(D89:H89)=0,"",SUM(D89:H89))</f>
        <v>2519</v>
      </c>
      <c r="J89" s="19"/>
      <c r="K89" s="20"/>
      <c r="L89" s="233" t="s">
        <v>77</v>
      </c>
      <c r="M89" s="39"/>
      <c r="N89" s="166"/>
      <c r="O89" s="39"/>
      <c r="P89" s="150"/>
    </row>
    <row r="90" spans="1:18" x14ac:dyDescent="0.25">
      <c r="A90" s="166"/>
      <c r="B90" s="232" t="s">
        <v>290</v>
      </c>
      <c r="C90" s="22" t="s">
        <v>22</v>
      </c>
      <c r="D90" s="166"/>
      <c r="E90" s="166"/>
      <c r="F90" s="139">
        <v>15</v>
      </c>
      <c r="G90" s="139"/>
      <c r="H90" s="139"/>
      <c r="I90" s="145">
        <f t="shared" si="72"/>
        <v>15</v>
      </c>
      <c r="J90" s="114">
        <f t="shared" ref="J90:J91" si="73">IF(COUNTA(D90:H90)=0,"",COUNTA(D90:H90))</f>
        <v>1</v>
      </c>
      <c r="K90" s="160" t="s">
        <v>330</v>
      </c>
      <c r="L90" s="232" t="s">
        <v>290</v>
      </c>
      <c r="M90" s="39"/>
      <c r="N90" s="166"/>
      <c r="O90" s="39"/>
      <c r="P90" s="150"/>
    </row>
    <row r="91" spans="1:18" x14ac:dyDescent="0.25">
      <c r="A91" s="138"/>
      <c r="B91" s="234" t="s">
        <v>305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 t="shared" si="67"/>
        <v>167.93333333333334</v>
      </c>
      <c r="J91" s="25"/>
      <c r="K91" s="20"/>
      <c r="L91" s="234" t="s">
        <v>305</v>
      </c>
      <c r="M91" s="39"/>
      <c r="N91" s="138"/>
      <c r="O91" s="39"/>
      <c r="P91" s="141"/>
    </row>
    <row r="92" spans="1:18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 t="str">
        <f t="shared" ref="I92:I93" si="74">IF(SUM(D92:F92)=0,"",SUM(D92:F92))</f>
        <v/>
      </c>
      <c r="J92" s="19"/>
      <c r="K92" s="23"/>
      <c r="L92" s="37" t="s">
        <v>77</v>
      </c>
      <c r="M92" s="39"/>
      <c r="N92" s="139">
        <v>2257</v>
      </c>
      <c r="O92" s="39"/>
      <c r="P92" s="145"/>
      <c r="R92" s="181"/>
    </row>
    <row r="93" spans="1:18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 t="str">
        <f t="shared" si="74"/>
        <v/>
      </c>
      <c r="J93" s="114" t="str">
        <f t="shared" ref="J93" si="75">IF(COUNTA(D93:F93)=0,"",COUNTA(D93:F93))</f>
        <v/>
      </c>
      <c r="K93" s="160"/>
      <c r="L93" s="27" t="s">
        <v>78</v>
      </c>
      <c r="M93" s="39"/>
      <c r="N93" s="139">
        <v>15</v>
      </c>
      <c r="O93" s="39"/>
      <c r="P93" s="145"/>
      <c r="R93" s="181"/>
    </row>
    <row r="94" spans="1:18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38" t="str">
        <f t="shared" ref="I85:I109" si="76">IF(I92="","",I92/I93)</f>
        <v/>
      </c>
      <c r="J94" s="25"/>
      <c r="K94" s="23"/>
      <c r="L94" s="135" t="s">
        <v>79</v>
      </c>
      <c r="M94" s="39"/>
      <c r="N94" s="138">
        <f t="shared" ref="N94" si="77">IF(N92="","",N92/N93)</f>
        <v>150.46666666666667</v>
      </c>
      <c r="O94" s="39"/>
      <c r="P94" s="141"/>
      <c r="R94" s="182"/>
    </row>
    <row r="95" spans="1:18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 t="str">
        <f t="shared" ref="I95:I96" si="78">IF(SUM(D95:F95)=0,"",SUM(D95:F95))</f>
        <v/>
      </c>
      <c r="J95" s="19"/>
      <c r="K95" s="160"/>
      <c r="L95" s="40" t="s">
        <v>80</v>
      </c>
      <c r="M95" s="39"/>
      <c r="N95" s="112">
        <v>4431</v>
      </c>
      <c r="O95" s="39"/>
      <c r="P95" s="145"/>
      <c r="R95" s="183"/>
    </row>
    <row r="96" spans="1:18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 t="str">
        <f t="shared" si="78"/>
        <v/>
      </c>
      <c r="J96" s="114" t="str">
        <f t="shared" ref="J96" si="79">IF(COUNTA(D96:F96)=0,"",COUNTA(D96:F96))</f>
        <v/>
      </c>
      <c r="K96" s="160"/>
      <c r="L96" s="31" t="s">
        <v>81</v>
      </c>
      <c r="M96" s="39"/>
      <c r="N96" s="112">
        <v>28</v>
      </c>
      <c r="O96" s="39"/>
      <c r="P96" s="145"/>
      <c r="R96" s="183"/>
    </row>
    <row r="97" spans="1:18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38" t="str">
        <f t="shared" si="76"/>
        <v/>
      </c>
      <c r="J97" s="25"/>
      <c r="K97" s="23"/>
      <c r="L97" s="133" t="s">
        <v>82</v>
      </c>
      <c r="M97" s="39"/>
      <c r="N97" s="138">
        <f t="shared" ref="N97" si="80">IF(N95="","",N95/N96)</f>
        <v>158.25</v>
      </c>
      <c r="O97" s="39"/>
      <c r="P97" s="141"/>
      <c r="R97" s="182"/>
    </row>
    <row r="98" spans="1:18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 t="str">
        <f t="shared" ref="I98:I99" si="81">IF(SUM(D98:F98)=0,"",SUM(D98:F98))</f>
        <v/>
      </c>
      <c r="J98" s="19"/>
      <c r="K98" s="23"/>
      <c r="L98" s="37" t="s">
        <v>83</v>
      </c>
      <c r="M98" s="39"/>
      <c r="N98" s="112">
        <v>5880</v>
      </c>
      <c r="O98" s="39"/>
      <c r="P98" s="150"/>
      <c r="R98" s="183"/>
    </row>
    <row r="99" spans="1:18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 t="str">
        <f t="shared" si="81"/>
        <v/>
      </c>
      <c r="J99" s="114" t="str">
        <f t="shared" ref="J99" si="82">IF(COUNTA(D99:F99)=0,"",COUNTA(D99:F99))</f>
        <v/>
      </c>
      <c r="K99" s="160"/>
      <c r="L99" s="27" t="s">
        <v>84</v>
      </c>
      <c r="M99" s="39"/>
      <c r="N99" s="114">
        <v>36</v>
      </c>
      <c r="O99" s="39"/>
      <c r="P99" s="145"/>
      <c r="R99" s="184"/>
    </row>
    <row r="100" spans="1:18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38" t="str">
        <f t="shared" si="76"/>
        <v/>
      </c>
      <c r="J100" s="25"/>
      <c r="K100" s="23"/>
      <c r="L100" s="135" t="s">
        <v>85</v>
      </c>
      <c r="M100" s="39"/>
      <c r="N100" s="138">
        <f t="shared" ref="N100" si="83">IF(N98="","",N98/N99)</f>
        <v>163.33333333333334</v>
      </c>
      <c r="O100" s="39"/>
      <c r="P100" s="141"/>
      <c r="R100" s="182"/>
    </row>
    <row r="101" spans="1:18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 t="str">
        <f t="shared" ref="I101:I102" si="84">IF(SUM(D101:F101)=0,"",SUM(D101:F101))</f>
        <v/>
      </c>
      <c r="J101" s="19"/>
      <c r="K101" s="160"/>
      <c r="L101" s="40" t="s">
        <v>86</v>
      </c>
      <c r="M101" s="39"/>
      <c r="N101" s="114">
        <v>917</v>
      </c>
      <c r="O101" s="39"/>
      <c r="P101" s="145"/>
      <c r="R101" s="184"/>
    </row>
    <row r="102" spans="1:18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 t="str">
        <f t="shared" si="84"/>
        <v/>
      </c>
      <c r="J102" s="114" t="str">
        <f t="shared" ref="J102" si="85">IF(COUNTA(D102:F102)=0,"",COUNTA(D102:F102))</f>
        <v/>
      </c>
      <c r="K102" s="160"/>
      <c r="L102" s="31" t="s">
        <v>87</v>
      </c>
      <c r="M102" s="39"/>
      <c r="N102" s="114">
        <v>6</v>
      </c>
      <c r="O102" s="39"/>
      <c r="P102" s="145"/>
      <c r="R102" s="184"/>
    </row>
    <row r="103" spans="1:18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 t="str">
        <f t="shared" si="76"/>
        <v/>
      </c>
      <c r="J103" s="25"/>
      <c r="K103" s="23"/>
      <c r="L103" s="133" t="s">
        <v>88</v>
      </c>
      <c r="M103" s="39"/>
      <c r="N103" s="138">
        <f t="shared" ref="N103" si="86">IF(N101="","",N101/N102)</f>
        <v>152.83333333333334</v>
      </c>
      <c r="O103" s="39"/>
      <c r="P103" s="141"/>
      <c r="R103" s="182"/>
    </row>
    <row r="104" spans="1:18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 t="str">
        <f t="shared" ref="I104:I105" si="87">IF(SUM(D104:F104)=0,"",SUM(D104:F104))</f>
        <v/>
      </c>
      <c r="J104" s="19"/>
      <c r="K104" s="20"/>
      <c r="L104" s="37" t="s">
        <v>89</v>
      </c>
      <c r="M104" s="39"/>
      <c r="N104" s="139">
        <v>17641</v>
      </c>
      <c r="O104" s="39"/>
      <c r="P104" s="145"/>
      <c r="R104" s="181"/>
    </row>
    <row r="105" spans="1:18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 t="str">
        <f t="shared" si="87"/>
        <v/>
      </c>
      <c r="J105" s="114" t="str">
        <f t="shared" ref="J105" si="88">IF(COUNTA(D105:F105)=0,"",COUNTA(D105:F105))</f>
        <v/>
      </c>
      <c r="K105" s="160"/>
      <c r="L105" s="27" t="s">
        <v>90</v>
      </c>
      <c r="M105" s="39"/>
      <c r="N105" s="139">
        <v>92</v>
      </c>
      <c r="O105" s="39"/>
      <c r="P105" s="145"/>
      <c r="R105" s="181"/>
    </row>
    <row r="106" spans="1:18" x14ac:dyDescent="0.25">
      <c r="A106" s="169">
        <f>A104/A105</f>
        <v>191.75</v>
      </c>
      <c r="B106" s="135" t="s">
        <v>91</v>
      </c>
      <c r="C106" s="22" t="s">
        <v>24</v>
      </c>
      <c r="D106" s="191"/>
      <c r="E106" s="169"/>
      <c r="F106" s="169"/>
      <c r="G106" s="169"/>
      <c r="H106" s="169"/>
      <c r="I106" s="138" t="str">
        <f t="shared" si="76"/>
        <v/>
      </c>
      <c r="J106" s="25"/>
      <c r="K106" s="208"/>
      <c r="L106" s="135" t="s">
        <v>91</v>
      </c>
      <c r="M106" s="39"/>
      <c r="N106" s="138">
        <f t="shared" ref="N106" si="89">IF(N104="","",N104/N105)</f>
        <v>191.75</v>
      </c>
      <c r="O106" s="39"/>
      <c r="P106" s="141"/>
      <c r="R106" s="182"/>
    </row>
    <row r="107" spans="1:18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 t="str">
        <f t="shared" ref="I107:I108" si="90">IF(SUM(D107:F107)=0,"",SUM(D107:F107))</f>
        <v/>
      </c>
      <c r="J107" s="19"/>
      <c r="K107" s="160"/>
      <c r="L107" s="40" t="s">
        <v>89</v>
      </c>
      <c r="M107" s="39"/>
      <c r="N107" s="112">
        <v>8273</v>
      </c>
      <c r="O107" s="39"/>
      <c r="P107" s="145"/>
      <c r="R107" s="183"/>
    </row>
    <row r="108" spans="1:18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 t="str">
        <f t="shared" si="90"/>
        <v/>
      </c>
      <c r="J108" s="114" t="str">
        <f t="shared" ref="J108" si="91">IF(COUNTA(D108:F108)=0,"",COUNTA(D108:F108))</f>
        <v/>
      </c>
      <c r="K108" s="160"/>
      <c r="L108" s="31" t="s">
        <v>92</v>
      </c>
      <c r="M108" s="39"/>
      <c r="N108" s="112">
        <v>47</v>
      </c>
      <c r="O108" s="39"/>
      <c r="P108" s="145"/>
      <c r="R108" s="183"/>
    </row>
    <row r="109" spans="1:18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 t="str">
        <f t="shared" si="76"/>
        <v/>
      </c>
      <c r="J109" s="25"/>
      <c r="K109" s="160"/>
      <c r="L109" s="133" t="s">
        <v>93</v>
      </c>
      <c r="M109" s="39"/>
      <c r="N109" s="138">
        <f t="shared" ref="N109" si="92">IF(N107="","",N107/N108)</f>
        <v>176.02127659574469</v>
      </c>
      <c r="O109" s="39"/>
      <c r="P109" s="141"/>
      <c r="R109" s="182"/>
    </row>
    <row r="110" spans="1:18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 t="str">
        <f t="shared" ref="I110:I111" si="93">IF(SUM(D110:F110)=0,"",SUM(D110:F110))</f>
        <v/>
      </c>
      <c r="J110" s="19"/>
      <c r="K110" s="23"/>
      <c r="L110" s="40" t="s">
        <v>94</v>
      </c>
      <c r="M110" s="39"/>
      <c r="N110" s="112">
        <v>3480</v>
      </c>
      <c r="O110" s="39"/>
      <c r="P110" s="145"/>
      <c r="R110" s="183"/>
    </row>
    <row r="111" spans="1:18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 t="str">
        <f t="shared" si="93"/>
        <v/>
      </c>
      <c r="J111" s="114" t="str">
        <f t="shared" ref="J111" si="94">IF(COUNTA(D111:F111)=0,"",COUNTA(D111:F111))</f>
        <v/>
      </c>
      <c r="K111" s="160"/>
      <c r="L111" s="31" t="s">
        <v>95</v>
      </c>
      <c r="M111" s="39"/>
      <c r="N111" s="112">
        <v>21</v>
      </c>
      <c r="O111" s="39"/>
      <c r="P111" s="145"/>
      <c r="R111" s="183"/>
    </row>
    <row r="112" spans="1:18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 t="str">
        <f t="shared" ref="I112:I139" si="95">IF(I110="","",I110/I111)</f>
        <v/>
      </c>
      <c r="J112" s="25"/>
      <c r="K112" s="23"/>
      <c r="L112" s="133" t="s">
        <v>96</v>
      </c>
      <c r="M112" s="39"/>
      <c r="N112" s="138">
        <f t="shared" ref="N112" si="96">IF(N110="","",N110/N111)</f>
        <v>165.71428571428572</v>
      </c>
      <c r="O112" s="39"/>
      <c r="P112" s="141"/>
      <c r="R112" s="182"/>
    </row>
    <row r="113" spans="1:18" x14ac:dyDescent="0.25">
      <c r="A113" s="139">
        <v>11747</v>
      </c>
      <c r="B113" s="40" t="s">
        <v>221</v>
      </c>
      <c r="C113" s="17" t="s">
        <v>20</v>
      </c>
      <c r="D113" s="150"/>
      <c r="E113" s="166"/>
      <c r="F113" s="166"/>
      <c r="G113" s="166"/>
      <c r="H113" s="139">
        <v>2007</v>
      </c>
      <c r="I113" s="145">
        <f t="shared" ref="I113:I114" si="97">IF(SUM(D113:H113)=0,"",SUM(D113:H113))</f>
        <v>2007</v>
      </c>
      <c r="J113" s="19"/>
      <c r="K113" s="23"/>
      <c r="L113" s="40" t="s">
        <v>221</v>
      </c>
      <c r="M113" s="39"/>
      <c r="N113" s="139">
        <v>11747</v>
      </c>
      <c r="O113" s="39"/>
      <c r="P113" s="150"/>
      <c r="R113" s="182"/>
    </row>
    <row r="114" spans="1:18" x14ac:dyDescent="0.25">
      <c r="A114" s="139">
        <v>84</v>
      </c>
      <c r="B114" s="132" t="s">
        <v>288</v>
      </c>
      <c r="C114" s="22" t="s">
        <v>22</v>
      </c>
      <c r="D114" s="150"/>
      <c r="E114" s="166"/>
      <c r="F114" s="166"/>
      <c r="G114" s="166"/>
      <c r="H114" s="139">
        <v>15</v>
      </c>
      <c r="I114" s="145">
        <f t="shared" si="97"/>
        <v>15</v>
      </c>
      <c r="J114" s="114">
        <f t="shared" ref="J114:J124" si="98">IF(COUNTA(D114:H114)=0,"",COUNTA(D114:H114))</f>
        <v>1</v>
      </c>
      <c r="K114" s="189" t="s">
        <v>361</v>
      </c>
      <c r="L114" s="132" t="s">
        <v>288</v>
      </c>
      <c r="M114" s="39"/>
      <c r="N114" s="139">
        <v>84</v>
      </c>
      <c r="O114" s="39"/>
      <c r="P114" s="150"/>
      <c r="R114" s="182"/>
    </row>
    <row r="115" spans="1:18" x14ac:dyDescent="0.25">
      <c r="A115" s="138">
        <f>A113/A114</f>
        <v>139.8452380952381</v>
      </c>
      <c r="B115" s="133" t="s">
        <v>303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>
        <f t="shared" ref="I115:I124" si="99">IF(I113="","",I113/I114)</f>
        <v>133.80000000000001</v>
      </c>
      <c r="J115" s="25"/>
      <c r="K115" s="23"/>
      <c r="L115" s="133" t="s">
        <v>303</v>
      </c>
      <c r="M115" s="39"/>
      <c r="N115" s="138">
        <f t="shared" ref="N115" si="100">IF(N113="","",N113/N114)</f>
        <v>139.8452380952381</v>
      </c>
      <c r="O115" s="39"/>
      <c r="P115" s="141"/>
      <c r="R115" s="182"/>
    </row>
    <row r="116" spans="1:18" x14ac:dyDescent="0.25">
      <c r="A116" s="139">
        <v>28407</v>
      </c>
      <c r="B116" s="40" t="s">
        <v>221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45">
        <f t="shared" ref="I116:I117" si="101">IF(SUM(D116:H116)=0,"",SUM(D116:H116))</f>
        <v>5411</v>
      </c>
      <c r="J116" s="19"/>
      <c r="K116" s="23"/>
      <c r="L116" s="40" t="s">
        <v>221</v>
      </c>
      <c r="M116" s="39"/>
      <c r="N116" s="139">
        <v>27383</v>
      </c>
      <c r="O116" s="39"/>
      <c r="P116" s="150"/>
      <c r="Q116" t="s">
        <v>308</v>
      </c>
    </row>
    <row r="117" spans="1:18" x14ac:dyDescent="0.25">
      <c r="A117" s="139">
        <v>161</v>
      </c>
      <c r="B117" s="132" t="s">
        <v>222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45">
        <f t="shared" si="101"/>
        <v>30</v>
      </c>
      <c r="J117" s="114">
        <f t="shared" ref="J117:J124" si="102">IF(COUNTA(D117:H117)=0,"",COUNTA(D117:H117))</f>
        <v>2</v>
      </c>
      <c r="K117" s="189" t="s">
        <v>357</v>
      </c>
      <c r="L117" s="132" t="s">
        <v>222</v>
      </c>
      <c r="M117" s="39"/>
      <c r="N117" s="139">
        <v>155</v>
      </c>
      <c r="O117" s="39"/>
      <c r="P117" s="150"/>
      <c r="Q117" t="s">
        <v>309</v>
      </c>
    </row>
    <row r="118" spans="1:18" x14ac:dyDescent="0.25">
      <c r="A118" s="138">
        <f>A116/A117</f>
        <v>176.44099378881987</v>
      </c>
      <c r="B118" s="178" t="s">
        <v>225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 t="shared" si="99"/>
        <v>180.36666666666667</v>
      </c>
      <c r="J118" s="25"/>
      <c r="K118" s="160"/>
      <c r="L118" s="178" t="s">
        <v>225</v>
      </c>
      <c r="M118" s="39"/>
      <c r="N118" s="138">
        <f t="shared" ref="N118" si="103">IF(N116="","",N116/N117)</f>
        <v>176.66451612903225</v>
      </c>
      <c r="O118" s="39"/>
      <c r="P118" s="141">
        <f>I118-A118</f>
        <v>3.9256728778468073</v>
      </c>
    </row>
    <row r="119" spans="1:18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>
        <f t="shared" ref="I119:I120" si="104">IF(SUM(D119:H119)=0,"",SUM(D119:H119))</f>
        <v>1336</v>
      </c>
      <c r="J119" s="19"/>
      <c r="K119" s="23"/>
      <c r="L119" s="40" t="s">
        <v>97</v>
      </c>
      <c r="M119" s="39"/>
      <c r="N119" s="112">
        <v>12985</v>
      </c>
      <c r="O119" s="39"/>
      <c r="P119" s="145"/>
    </row>
    <row r="120" spans="1:18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>
        <f t="shared" si="104"/>
        <v>8</v>
      </c>
      <c r="J120" s="114">
        <f t="shared" ref="J120:J124" si="105">IF(COUNTA(D120:H120)=0,"",COUNTA(D120:H120))</f>
        <v>1</v>
      </c>
      <c r="K120" s="160" t="s">
        <v>306</v>
      </c>
      <c r="L120" s="31" t="s">
        <v>98</v>
      </c>
      <c r="M120" s="39"/>
      <c r="N120" s="112">
        <v>78</v>
      </c>
      <c r="O120" s="39"/>
      <c r="P120" s="145"/>
    </row>
    <row r="121" spans="1:18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38">
        <f t="shared" si="99"/>
        <v>167</v>
      </c>
      <c r="J121" s="25"/>
      <c r="K121" s="23"/>
      <c r="L121" s="133" t="s">
        <v>99</v>
      </c>
      <c r="M121" s="39"/>
      <c r="N121" s="138">
        <f t="shared" ref="N121" si="106">IF(N119="","",N119/N120)</f>
        <v>166.47435897435898</v>
      </c>
      <c r="O121" s="39"/>
      <c r="P121" s="141">
        <f>I121-A121</f>
        <v>0.525641025641022</v>
      </c>
    </row>
    <row r="122" spans="1:18" x14ac:dyDescent="0.25">
      <c r="A122" s="139">
        <v>21054</v>
      </c>
      <c r="B122" s="37" t="s">
        <v>211</v>
      </c>
      <c r="C122" s="17" t="s">
        <v>20</v>
      </c>
      <c r="D122" s="150"/>
      <c r="E122" s="145"/>
      <c r="F122" s="145">
        <v>2692</v>
      </c>
      <c r="G122" s="145"/>
      <c r="H122" s="145"/>
      <c r="I122" s="145">
        <f t="shared" ref="I122:I123" si="107">IF(SUM(D122:H122)=0,"",SUM(D122:H122))</f>
        <v>2692</v>
      </c>
      <c r="J122" s="19"/>
      <c r="K122" s="23"/>
      <c r="L122" s="37" t="s">
        <v>211</v>
      </c>
      <c r="M122" s="39"/>
      <c r="N122" s="139">
        <v>21054</v>
      </c>
      <c r="O122" s="39"/>
      <c r="P122" s="150"/>
    </row>
    <row r="123" spans="1:18" x14ac:dyDescent="0.25">
      <c r="A123" s="139">
        <v>116</v>
      </c>
      <c r="B123" s="37" t="s">
        <v>212</v>
      </c>
      <c r="C123" s="22" t="s">
        <v>22</v>
      </c>
      <c r="D123" s="150"/>
      <c r="E123" s="150"/>
      <c r="F123" s="145">
        <v>15</v>
      </c>
      <c r="G123" s="145"/>
      <c r="H123" s="145"/>
      <c r="I123" s="145">
        <f t="shared" si="107"/>
        <v>15</v>
      </c>
      <c r="J123" s="114">
        <f t="shared" ref="J123:J124" si="108">IF(COUNTA(D123:H123)=0,"",COUNTA(D123:H123))</f>
        <v>1</v>
      </c>
      <c r="K123" s="160" t="s">
        <v>324</v>
      </c>
      <c r="L123" s="37" t="s">
        <v>212</v>
      </c>
      <c r="M123" s="39"/>
      <c r="N123" s="139">
        <v>116</v>
      </c>
      <c r="O123" s="39"/>
      <c r="P123" s="150"/>
    </row>
    <row r="124" spans="1:18" x14ac:dyDescent="0.25">
      <c r="A124" s="138">
        <f>A122/A123</f>
        <v>181.5</v>
      </c>
      <c r="B124" s="135" t="s">
        <v>213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>
        <f t="shared" si="99"/>
        <v>179.46666666666667</v>
      </c>
      <c r="J124" s="25"/>
      <c r="K124" s="23"/>
      <c r="L124" s="135" t="s">
        <v>213</v>
      </c>
      <c r="M124" s="39"/>
      <c r="N124" s="138">
        <f t="shared" ref="N124" si="109">IF(N122="","",N122/N123)</f>
        <v>181.5</v>
      </c>
      <c r="O124" s="39"/>
      <c r="P124" s="141">
        <f>I124-A124</f>
        <v>-2.0333333333333314</v>
      </c>
    </row>
    <row r="125" spans="1:18" x14ac:dyDescent="0.25">
      <c r="A125" s="139">
        <v>0</v>
      </c>
      <c r="B125" s="37" t="s">
        <v>211</v>
      </c>
      <c r="C125" s="17" t="s">
        <v>20</v>
      </c>
      <c r="D125" s="150"/>
      <c r="E125" s="150"/>
      <c r="F125" s="150"/>
      <c r="G125" s="150"/>
      <c r="H125" s="150"/>
      <c r="I125" s="145" t="str">
        <f t="shared" ref="I125:I126" si="110">IF(SUM(D125:F125)=0,"",SUM(D125:F125))</f>
        <v/>
      </c>
      <c r="J125" s="19"/>
      <c r="K125" s="23"/>
      <c r="L125" s="37" t="s">
        <v>211</v>
      </c>
      <c r="M125" s="39"/>
      <c r="N125" s="166"/>
      <c r="O125" s="39"/>
      <c r="P125" s="150"/>
    </row>
    <row r="126" spans="1:18" x14ac:dyDescent="0.25">
      <c r="A126" s="166"/>
      <c r="B126" s="134" t="s">
        <v>275</v>
      </c>
      <c r="C126" s="22" t="s">
        <v>22</v>
      </c>
      <c r="D126" s="150"/>
      <c r="E126" s="150"/>
      <c r="F126" s="150"/>
      <c r="G126" s="150"/>
      <c r="H126" s="150"/>
      <c r="I126" s="145" t="str">
        <f t="shared" si="110"/>
        <v/>
      </c>
      <c r="J126" s="114" t="str">
        <f t="shared" ref="J126" si="111">IF(COUNTA(D126:F126)=0,"",COUNTA(D126:F126))</f>
        <v/>
      </c>
      <c r="K126" s="23"/>
      <c r="L126" s="134" t="s">
        <v>275</v>
      </c>
      <c r="M126" s="39"/>
      <c r="N126" s="166"/>
      <c r="O126" s="39"/>
      <c r="P126" s="150"/>
    </row>
    <row r="127" spans="1:18" x14ac:dyDescent="0.25">
      <c r="A127" s="138"/>
      <c r="B127" s="135" t="s">
        <v>276</v>
      </c>
      <c r="C127" s="22" t="s">
        <v>24</v>
      </c>
      <c r="D127" s="141"/>
      <c r="E127" s="141"/>
      <c r="F127" s="141"/>
      <c r="G127" s="141"/>
      <c r="H127" s="141"/>
      <c r="I127" s="138" t="str">
        <f t="shared" si="95"/>
        <v/>
      </c>
      <c r="J127" s="25"/>
      <c r="K127" s="23"/>
      <c r="L127" s="135" t="s">
        <v>276</v>
      </c>
      <c r="M127" s="39"/>
      <c r="N127" s="138"/>
      <c r="O127" s="39"/>
      <c r="P127" s="141"/>
    </row>
    <row r="128" spans="1:18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 t="str">
        <f t="shared" ref="I128:I129" si="112">IF(SUM(D128:F128)=0,"",SUM(D128:F128))</f>
        <v/>
      </c>
      <c r="J128" s="19"/>
      <c r="K128" s="23"/>
      <c r="L128" s="37" t="s">
        <v>100</v>
      </c>
      <c r="M128" s="39"/>
      <c r="N128" s="139">
        <v>9811</v>
      </c>
      <c r="O128" s="39"/>
      <c r="P128" s="150"/>
    </row>
    <row r="129" spans="1:16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 t="str">
        <f t="shared" si="112"/>
        <v/>
      </c>
      <c r="J129" s="114" t="str">
        <f t="shared" ref="J129" si="113">IF(COUNTA(D129:F129)=0,"",COUNTA(D129:F129))</f>
        <v/>
      </c>
      <c r="K129" s="222"/>
      <c r="L129" s="27" t="s">
        <v>101</v>
      </c>
      <c r="M129" s="39"/>
      <c r="N129" s="139">
        <v>67</v>
      </c>
      <c r="O129" s="39"/>
      <c r="P129" s="150"/>
    </row>
    <row r="130" spans="1:16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38" t="str">
        <f t="shared" si="95"/>
        <v/>
      </c>
      <c r="J130" s="25"/>
      <c r="K130" s="41"/>
      <c r="L130" s="135" t="s">
        <v>102</v>
      </c>
      <c r="M130" s="39"/>
      <c r="N130" s="138">
        <f t="shared" ref="N130" si="114">IF(N128="","",N128/N129)</f>
        <v>146.43283582089552</v>
      </c>
      <c r="O130" s="39"/>
      <c r="P130" s="141"/>
    </row>
    <row r="131" spans="1:16" x14ac:dyDescent="0.25">
      <c r="A131" s="139">
        <v>0</v>
      </c>
      <c r="B131" s="37" t="s">
        <v>231</v>
      </c>
      <c r="C131" s="17" t="s">
        <v>20</v>
      </c>
      <c r="D131" s="150"/>
      <c r="E131" s="150"/>
      <c r="F131" s="150"/>
      <c r="G131" s="150"/>
      <c r="H131" s="150"/>
      <c r="I131" s="145" t="str">
        <f t="shared" ref="I131:I132" si="115">IF(SUM(D131:F131)=0,"",SUM(D131:F131))</f>
        <v/>
      </c>
      <c r="J131" s="19"/>
      <c r="K131" s="42"/>
      <c r="L131" s="37" t="s">
        <v>231</v>
      </c>
      <c r="M131" s="39"/>
      <c r="N131" s="166"/>
      <c r="O131" s="39"/>
      <c r="P131" s="150"/>
    </row>
    <row r="132" spans="1:16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45" t="str">
        <f t="shared" si="115"/>
        <v/>
      </c>
      <c r="J132" s="114" t="str">
        <f t="shared" ref="J132" si="116">IF(COUNTA(D132:F132)=0,"",COUNTA(D132:F132))</f>
        <v/>
      </c>
      <c r="K132" s="42"/>
      <c r="L132" s="134" t="s">
        <v>36</v>
      </c>
      <c r="M132" s="39"/>
      <c r="N132" s="166"/>
      <c r="O132" s="39"/>
      <c r="P132" s="150"/>
    </row>
    <row r="133" spans="1:16" x14ac:dyDescent="0.25">
      <c r="A133" s="138"/>
      <c r="B133" s="135" t="s">
        <v>233</v>
      </c>
      <c r="C133" s="22" t="s">
        <v>24</v>
      </c>
      <c r="D133" s="141"/>
      <c r="E133" s="141"/>
      <c r="F133" s="141"/>
      <c r="G133" s="141"/>
      <c r="H133" s="141"/>
      <c r="I133" s="138" t="str">
        <f t="shared" si="95"/>
        <v/>
      </c>
      <c r="J133" s="25"/>
      <c r="K133" s="42"/>
      <c r="L133" s="135" t="s">
        <v>233</v>
      </c>
      <c r="M133" s="39"/>
      <c r="N133" s="138"/>
      <c r="O133" s="39"/>
      <c r="P133" s="141"/>
    </row>
    <row r="134" spans="1:16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 t="str">
        <f t="shared" ref="I134:I135" si="117">IF(SUM(D134:F134)=0,"",SUM(D134:F134))</f>
        <v/>
      </c>
      <c r="J134" s="19"/>
      <c r="K134" s="23"/>
      <c r="L134" s="37" t="s">
        <v>103</v>
      </c>
      <c r="M134" s="39"/>
      <c r="N134" s="139">
        <v>2371</v>
      </c>
      <c r="O134" s="39"/>
      <c r="P134" s="145"/>
    </row>
    <row r="135" spans="1:16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 t="str">
        <f t="shared" si="117"/>
        <v/>
      </c>
      <c r="J135" s="114" t="str">
        <f t="shared" ref="J135" si="118">IF(COUNTA(D135:F135)=0,"",COUNTA(D135:F135))</f>
        <v/>
      </c>
      <c r="K135" s="160"/>
      <c r="L135" s="27" t="s">
        <v>26</v>
      </c>
      <c r="M135" s="39"/>
      <c r="N135" s="139">
        <v>14</v>
      </c>
      <c r="O135" s="39"/>
      <c r="P135" s="145"/>
    </row>
    <row r="136" spans="1:16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38" t="str">
        <f t="shared" si="95"/>
        <v/>
      </c>
      <c r="J136" s="25"/>
      <c r="K136" s="160"/>
      <c r="L136" s="135" t="s">
        <v>104</v>
      </c>
      <c r="M136" s="39"/>
      <c r="N136" s="138">
        <f t="shared" ref="N136" si="119">IF(N134="","",N134/N135)</f>
        <v>169.35714285714286</v>
      </c>
      <c r="O136" s="39"/>
      <c r="P136" s="141"/>
    </row>
    <row r="137" spans="1:16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45" t="str">
        <f t="shared" ref="I137:I138" si="120">IF(SUM(D137:F137)=0,"",SUM(D137:F137))</f>
        <v/>
      </c>
      <c r="J137" s="19"/>
      <c r="K137" s="28"/>
      <c r="L137" s="43" t="s">
        <v>105</v>
      </c>
      <c r="M137" s="39"/>
      <c r="N137" s="139"/>
      <c r="O137" s="39"/>
      <c r="P137" s="155"/>
    </row>
    <row r="138" spans="1:16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45" t="str">
        <f t="shared" si="120"/>
        <v/>
      </c>
      <c r="J138" s="114" t="str">
        <f t="shared" ref="J138" si="121">IF(COUNTA(D138:F138)=0,"",COUNTA(D138:F138))</f>
        <v/>
      </c>
      <c r="K138" s="160"/>
      <c r="L138" s="31" t="s">
        <v>75</v>
      </c>
      <c r="M138" s="39"/>
      <c r="N138" s="139"/>
      <c r="O138" s="39"/>
      <c r="P138" s="150"/>
    </row>
    <row r="139" spans="1:16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38" t="str">
        <f t="shared" si="95"/>
        <v/>
      </c>
      <c r="J139" s="25"/>
      <c r="K139" s="28"/>
      <c r="L139" s="133" t="s">
        <v>106</v>
      </c>
      <c r="M139" s="39"/>
      <c r="N139" s="138"/>
      <c r="O139" s="39"/>
      <c r="P139" s="141"/>
    </row>
    <row r="140" spans="1:16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>F11+F14+F17+F20+F23+F26+F29+F32+F35+F38+F41+F44+F47+F50+F53+F59+F62+F65+F68+F71+F74+F77+F83+F86+F89+F92+F95+F98+F101+F104+F107+F110+F113+F116+F119+F122+F125+F128+F131+F134+F137</f>
        <v>26552</v>
      </c>
      <c r="G140" s="140">
        <f>G11+G14+G17+G20+G23+G26+G29+G32+G35+G38+G41+G44+G47+G50+G53+G59+G62+G65+G68+G71+G74+G77+G83+G86+G89+G92+G95+G98+G101+G104+G107+G110+G113+G116+G119+G122+G125+G128+G131+G134+G137</f>
        <v>1090</v>
      </c>
      <c r="H140" s="140">
        <f>H11+H14+H17+H20+H23+H26+H29+H32+H35+H38+H41+H44+H47+H50+H53+H59+H62+H65+H68+H71+H74+H77+H83+H86+H89+H92+H95+H98+H101+H104+H107+H110+H113+H116+H119+H122+H125+H128+H131+H134+H137</f>
        <v>19151</v>
      </c>
      <c r="I140" s="140">
        <f>SUM(D140:H140)</f>
        <v>57903</v>
      </c>
      <c r="J140" s="146"/>
      <c r="K140" s="45"/>
      <c r="L140" s="44"/>
      <c r="M140" s="45"/>
      <c r="N140" s="140">
        <f>N11+N14+N17+N20+N23+N26+N29+N32+N35+N38+N41+N44+N47+N50+N53+N59+N62+N65+N68+N71+N74+N77+N83+N86+N92+N95+N98+N101++N104+N107+N110+N113+N116+N119+N122+N125+N128+N131+N134+N137</f>
        <v>454055</v>
      </c>
      <c r="O140" s="45"/>
      <c r="P140" s="45"/>
    </row>
    <row r="141" spans="1:16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>F12+F15+F18+F21+F24+F27+F30+F33+F36+F39+F42+F45+F48+F51+F54+F60+F63+F66+F69+F72+F75+F78+F84+F87+F90+F93+F96+F99+F102+F105+F108+F111+F114+F117+F120+F123+F126+F129+F132+F135+F138</f>
        <v>150</v>
      </c>
      <c r="G141" s="145">
        <f>G12+G15+G18+G21+G24+G27+G30+G33+G36+G39+G42+G45+G48+G51+G54+G60+G63+G66+G69+G72+G75+G78+G84+G87+G90+G93+G96+G99+G102+G105+G108+G111+G114+G117+G120+G123+G126+G129+G132+G135+G138</f>
        <v>8</v>
      </c>
      <c r="H141" s="145">
        <f>H12+H15+H18+H21+H24+H27+H30+H33+H36+H39+H42+H45+H48+H51+H54+H60+H63+H66+H69+H72+H75+H78+H84+H87+H90+H93+H96+H99+H102+H105+H108+H111+H114+H117+H120+H123+H126+H129+H132+H135+H138</f>
        <v>111</v>
      </c>
      <c r="I141" s="139">
        <f>SUM(D141:H141)</f>
        <v>332</v>
      </c>
      <c r="J141" s="53">
        <f>SUM(J12:J138)</f>
        <v>25</v>
      </c>
      <c r="K141" s="45"/>
      <c r="L141" s="46"/>
      <c r="M141" s="45"/>
      <c r="N141" s="145">
        <f>N12+N15+N18+N21+N24+N27+N30+N33+N36+N39+N42+N45+N48+N51+N54+N60+N63+N66+N69+N72+N75+N78+N84+N87+N90+N93+N96+N99+N102++N105+N108+N111+N114+N117+N120+N123+N126+N129+N132+N135+N138</f>
        <v>2631</v>
      </c>
      <c r="O141" s="45"/>
      <c r="P141" s="45"/>
    </row>
    <row r="142" spans="1:16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22">IF(D141=0,"",(D140/D141))</f>
        <v>175.35416666666666</v>
      </c>
      <c r="E142" s="141">
        <f t="shared" si="122"/>
        <v>179.53333333333333</v>
      </c>
      <c r="F142" s="141">
        <f t="shared" ref="F142:G142" si="123">IF(F141=0,"",(F140/F141))</f>
        <v>177.01333333333332</v>
      </c>
      <c r="G142" s="141">
        <f t="shared" si="123"/>
        <v>136.25</v>
      </c>
      <c r="H142" s="141">
        <f t="shared" ref="H142" si="124">IF(H141=0,"",(H140/H141))</f>
        <v>172.53153153153153</v>
      </c>
      <c r="I142" s="48">
        <f>I140/I141</f>
        <v>174.40662650602408</v>
      </c>
      <c r="J142" s="49"/>
      <c r="K142" s="50"/>
      <c r="L142" s="44"/>
      <c r="M142" s="50"/>
      <c r="N142" s="141">
        <f>IF(N141=0,"",(N140/N141))</f>
        <v>172.57886735081718</v>
      </c>
      <c r="O142" s="50"/>
      <c r="P142" s="50"/>
    </row>
    <row r="143" spans="1:16" x14ac:dyDescent="0.25">
      <c r="D143" s="82"/>
      <c r="E143" s="82"/>
      <c r="F143" s="82"/>
      <c r="G143" s="82"/>
      <c r="H143" s="82"/>
      <c r="J143" s="51"/>
      <c r="K143" s="193" t="s">
        <v>207</v>
      </c>
      <c r="L143" s="156">
        <f>COUNTA(L10:L139)/3</f>
        <v>43</v>
      </c>
    </row>
    <row r="144" spans="1:16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157">
        <f>SUM(D144:H144)</f>
        <v>25</v>
      </c>
      <c r="J144" s="8"/>
      <c r="L144" s="54"/>
    </row>
  </sheetData>
  <mergeCells count="1">
    <mergeCell ref="I5:J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2"/>
  <sheetViews>
    <sheetView topLeftCell="A6" workbookViewId="0">
      <selection activeCell="K25" sqref="K25:K3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318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239</v>
      </c>
      <c r="E7" s="64"/>
      <c r="F7" s="71" t="s">
        <v>291</v>
      </c>
      <c r="G7" s="64" t="s">
        <v>241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31" si="0">J7/K7</f>
        <v>187.5</v>
      </c>
      <c r="M7" s="203" t="s">
        <v>259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239</v>
      </c>
      <c r="E8" s="64"/>
      <c r="F8" s="226" t="s">
        <v>291</v>
      </c>
      <c r="G8" s="64" t="s">
        <v>241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3" t="s">
        <v>259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239</v>
      </c>
      <c r="E9" s="64"/>
      <c r="F9" s="226" t="s">
        <v>291</v>
      </c>
      <c r="G9" s="64" t="s">
        <v>241</v>
      </c>
      <c r="H9" s="180" t="s">
        <v>132</v>
      </c>
      <c r="I9" s="226" t="s">
        <v>121</v>
      </c>
      <c r="J9" s="65">
        <v>1426</v>
      </c>
      <c r="K9" s="63">
        <v>8</v>
      </c>
      <c r="L9" s="66">
        <f t="shared" si="0"/>
        <v>178.25</v>
      </c>
      <c r="M9" s="203" t="s">
        <v>259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239</v>
      </c>
      <c r="E10" s="64"/>
      <c r="F10" s="226" t="s">
        <v>291</v>
      </c>
      <c r="G10" s="64" t="s">
        <v>241</v>
      </c>
      <c r="H10" s="72" t="s">
        <v>122</v>
      </c>
      <c r="I10" s="226" t="s">
        <v>238</v>
      </c>
      <c r="J10" s="65">
        <v>1469</v>
      </c>
      <c r="K10" s="63">
        <v>8</v>
      </c>
      <c r="L10" s="66">
        <f t="shared" si="0"/>
        <v>183.625</v>
      </c>
      <c r="M10" s="204" t="s">
        <v>209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239</v>
      </c>
      <c r="E11" s="64"/>
      <c r="F11" s="226" t="s">
        <v>291</v>
      </c>
      <c r="G11" s="64" t="s">
        <v>241</v>
      </c>
      <c r="H11" s="180" t="s">
        <v>235</v>
      </c>
      <c r="I11" s="226" t="s">
        <v>238</v>
      </c>
      <c r="J11" s="65">
        <v>1336</v>
      </c>
      <c r="K11" s="63">
        <v>8</v>
      </c>
      <c r="L11" s="66">
        <f t="shared" si="0"/>
        <v>167</v>
      </c>
      <c r="M11" s="204" t="s">
        <v>209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239</v>
      </c>
      <c r="E12" s="64"/>
      <c r="F12" s="226" t="s">
        <v>291</v>
      </c>
      <c r="G12" s="64" t="s">
        <v>241</v>
      </c>
      <c r="H12" s="180" t="s">
        <v>127</v>
      </c>
      <c r="I12" s="226" t="s">
        <v>237</v>
      </c>
      <c r="J12" s="65">
        <v>1051</v>
      </c>
      <c r="K12" s="63">
        <v>8</v>
      </c>
      <c r="L12" s="66">
        <f t="shared" si="0"/>
        <v>131.375</v>
      </c>
      <c r="M12" s="176" t="s">
        <v>244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310</v>
      </c>
      <c r="E13" s="64"/>
      <c r="F13" s="228" t="s">
        <v>311</v>
      </c>
      <c r="G13" s="64" t="s">
        <v>312</v>
      </c>
      <c r="H13" s="180" t="s">
        <v>132</v>
      </c>
      <c r="I13" s="228"/>
      <c r="J13" s="65">
        <v>2693</v>
      </c>
      <c r="K13" s="63">
        <v>15</v>
      </c>
      <c r="L13" s="66">
        <f t="shared" si="0"/>
        <v>179.53333333333333</v>
      </c>
      <c r="M13" s="228" t="s">
        <v>313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314</v>
      </c>
      <c r="E14" s="64"/>
      <c r="F14" s="228" t="s">
        <v>18</v>
      </c>
      <c r="G14" s="64" t="s">
        <v>119</v>
      </c>
      <c r="H14" s="72" t="s">
        <v>120</v>
      </c>
      <c r="I14" s="228" t="s">
        <v>121</v>
      </c>
      <c r="J14" s="65">
        <v>2665</v>
      </c>
      <c r="K14" s="63">
        <v>15</v>
      </c>
      <c r="L14" s="66">
        <f t="shared" si="0"/>
        <v>177.66666666666666</v>
      </c>
      <c r="M14" s="237" t="s">
        <v>325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314</v>
      </c>
      <c r="E15" s="64"/>
      <c r="F15" s="228" t="s">
        <v>18</v>
      </c>
      <c r="G15" s="64" t="s">
        <v>119</v>
      </c>
      <c r="H15" s="72" t="s">
        <v>122</v>
      </c>
      <c r="I15" s="228" t="s">
        <v>121</v>
      </c>
      <c r="J15" s="65">
        <v>2820</v>
      </c>
      <c r="K15" s="63">
        <v>15</v>
      </c>
      <c r="L15" s="66">
        <f t="shared" si="0"/>
        <v>188</v>
      </c>
      <c r="M15" s="237" t="s">
        <v>325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314</v>
      </c>
      <c r="E16" s="64"/>
      <c r="F16" s="228" t="s">
        <v>18</v>
      </c>
      <c r="G16" s="64" t="s">
        <v>119</v>
      </c>
      <c r="H16" s="180" t="s">
        <v>236</v>
      </c>
      <c r="I16" s="228" t="s">
        <v>121</v>
      </c>
      <c r="J16" s="65">
        <v>2916</v>
      </c>
      <c r="K16" s="63">
        <v>15</v>
      </c>
      <c r="L16" s="242">
        <f t="shared" si="0"/>
        <v>194.4</v>
      </c>
      <c r="M16" s="237" t="s">
        <v>325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314</v>
      </c>
      <c r="E17" s="64"/>
      <c r="F17" s="228" t="s">
        <v>18</v>
      </c>
      <c r="G17" s="64" t="s">
        <v>119</v>
      </c>
      <c r="H17" s="180" t="s">
        <v>127</v>
      </c>
      <c r="I17" s="228"/>
      <c r="J17" s="65">
        <v>2190</v>
      </c>
      <c r="K17" s="63">
        <v>15</v>
      </c>
      <c r="L17" s="66">
        <f t="shared" si="0"/>
        <v>146</v>
      </c>
      <c r="M17" s="228" t="s">
        <v>328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314</v>
      </c>
      <c r="E18" s="64"/>
      <c r="F18" s="228" t="s">
        <v>18</v>
      </c>
      <c r="G18" s="64" t="s">
        <v>119</v>
      </c>
      <c r="H18" s="180" t="s">
        <v>125</v>
      </c>
      <c r="I18" s="228" t="s">
        <v>238</v>
      </c>
      <c r="J18" s="65">
        <v>2926</v>
      </c>
      <c r="K18" s="63">
        <v>15</v>
      </c>
      <c r="L18" s="207">
        <f t="shared" si="0"/>
        <v>195.06666666666666</v>
      </c>
      <c r="M18" s="228" t="s">
        <v>327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314</v>
      </c>
      <c r="E19" s="64"/>
      <c r="F19" s="228" t="s">
        <v>18</v>
      </c>
      <c r="G19" s="64" t="s">
        <v>119</v>
      </c>
      <c r="H19" s="180" t="s">
        <v>315</v>
      </c>
      <c r="I19" s="228" t="s">
        <v>238</v>
      </c>
      <c r="J19" s="65">
        <v>2420</v>
      </c>
      <c r="K19" s="63">
        <v>15</v>
      </c>
      <c r="L19" s="66">
        <f t="shared" si="0"/>
        <v>161.33333333333334</v>
      </c>
      <c r="M19" s="237" t="s">
        <v>327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314</v>
      </c>
      <c r="E20" s="64"/>
      <c r="F20" s="228" t="s">
        <v>18</v>
      </c>
      <c r="G20" s="64" t="s">
        <v>119</v>
      </c>
      <c r="H20" s="180" t="s">
        <v>253</v>
      </c>
      <c r="I20" s="228" t="s">
        <v>238</v>
      </c>
      <c r="J20" s="65">
        <v>2692</v>
      </c>
      <c r="K20" s="63">
        <v>15</v>
      </c>
      <c r="L20" s="66">
        <f t="shared" si="0"/>
        <v>179.46666666666667</v>
      </c>
      <c r="M20" s="237" t="s">
        <v>327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314</v>
      </c>
      <c r="E21" s="64"/>
      <c r="F21" s="228" t="s">
        <v>18</v>
      </c>
      <c r="G21" s="64" t="s">
        <v>119</v>
      </c>
      <c r="H21" s="180" t="s">
        <v>316</v>
      </c>
      <c r="I21" s="228"/>
      <c r="J21" s="65">
        <v>2519</v>
      </c>
      <c r="K21" s="63">
        <v>15</v>
      </c>
      <c r="L21" s="66">
        <f t="shared" si="0"/>
        <v>167.93333333333334</v>
      </c>
      <c r="M21" s="228" t="s">
        <v>326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314</v>
      </c>
      <c r="E22" s="64"/>
      <c r="F22" s="228" t="s">
        <v>18</v>
      </c>
      <c r="G22" s="64" t="s">
        <v>119</v>
      </c>
      <c r="H22" s="180" t="s">
        <v>317</v>
      </c>
      <c r="I22" s="228" t="s">
        <v>237</v>
      </c>
      <c r="J22" s="65">
        <v>2720</v>
      </c>
      <c r="K22" s="63">
        <v>15</v>
      </c>
      <c r="L22" s="66">
        <f t="shared" si="0"/>
        <v>181.33333333333334</v>
      </c>
      <c r="M22" s="228" t="s">
        <v>329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314</v>
      </c>
      <c r="E23" s="64"/>
      <c r="F23" s="228" t="s">
        <v>18</v>
      </c>
      <c r="G23" s="64" t="s">
        <v>119</v>
      </c>
      <c r="H23" s="180" t="s">
        <v>264</v>
      </c>
      <c r="I23" s="228" t="s">
        <v>237</v>
      </c>
      <c r="J23" s="65">
        <v>2684</v>
      </c>
      <c r="K23" s="63">
        <v>15</v>
      </c>
      <c r="L23" s="66">
        <f t="shared" si="0"/>
        <v>178.93333333333334</v>
      </c>
      <c r="M23" s="237" t="s">
        <v>329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347</v>
      </c>
      <c r="E24" s="64"/>
      <c r="F24" s="241" t="s">
        <v>345</v>
      </c>
      <c r="G24" s="64" t="s">
        <v>135</v>
      </c>
      <c r="H24" s="180" t="s">
        <v>252</v>
      </c>
      <c r="I24" s="241"/>
      <c r="J24" s="65">
        <v>1090</v>
      </c>
      <c r="K24" s="63">
        <v>8</v>
      </c>
      <c r="L24" s="66">
        <f t="shared" si="0"/>
        <v>136.25</v>
      </c>
      <c r="M24" s="241" t="s">
        <v>346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349</v>
      </c>
      <c r="E25" s="64"/>
      <c r="F25" s="244" t="s">
        <v>350</v>
      </c>
      <c r="G25" s="64" t="s">
        <v>119</v>
      </c>
      <c r="H25" s="180" t="s">
        <v>236</v>
      </c>
      <c r="I25" s="244"/>
      <c r="J25" s="65">
        <v>3387</v>
      </c>
      <c r="K25" s="63">
        <v>18</v>
      </c>
      <c r="L25" s="66">
        <f t="shared" si="0"/>
        <v>188.16666666666666</v>
      </c>
      <c r="M25" s="244" t="s">
        <v>346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349</v>
      </c>
      <c r="E26" s="64"/>
      <c r="F26" s="244" t="s">
        <v>350</v>
      </c>
      <c r="G26" s="64" t="s">
        <v>119</v>
      </c>
      <c r="H26" s="72" t="s">
        <v>122</v>
      </c>
      <c r="I26" s="244"/>
      <c r="J26" s="65">
        <v>3403</v>
      </c>
      <c r="K26" s="63">
        <v>18</v>
      </c>
      <c r="L26" s="66">
        <f t="shared" si="0"/>
        <v>189.05555555555554</v>
      </c>
      <c r="M26" s="244" t="s">
        <v>313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349</v>
      </c>
      <c r="E27" s="64"/>
      <c r="F27" s="244" t="s">
        <v>350</v>
      </c>
      <c r="G27" s="64" t="s">
        <v>119</v>
      </c>
      <c r="H27" s="180" t="s">
        <v>317</v>
      </c>
      <c r="I27" s="244"/>
      <c r="J27" s="65">
        <v>2787</v>
      </c>
      <c r="K27" s="63">
        <v>15</v>
      </c>
      <c r="L27" s="66">
        <f t="shared" si="0"/>
        <v>185.8</v>
      </c>
      <c r="M27" s="244" t="s">
        <v>327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349</v>
      </c>
      <c r="E28" s="64"/>
      <c r="F28" s="244" t="s">
        <v>350</v>
      </c>
      <c r="G28" s="64" t="s">
        <v>119</v>
      </c>
      <c r="H28" s="72" t="s">
        <v>120</v>
      </c>
      <c r="I28" s="244" t="s">
        <v>121</v>
      </c>
      <c r="J28" s="65">
        <v>2517</v>
      </c>
      <c r="K28" s="63">
        <v>15</v>
      </c>
      <c r="L28" s="66">
        <f t="shared" si="0"/>
        <v>167.8</v>
      </c>
      <c r="M28" s="244" t="s">
        <v>351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349</v>
      </c>
      <c r="E29" s="64"/>
      <c r="F29" s="244" t="s">
        <v>350</v>
      </c>
      <c r="G29" s="64" t="s">
        <v>119</v>
      </c>
      <c r="H29" s="180" t="s">
        <v>264</v>
      </c>
      <c r="I29" s="244" t="s">
        <v>121</v>
      </c>
      <c r="J29" s="65">
        <v>2727</v>
      </c>
      <c r="K29" s="63">
        <v>15</v>
      </c>
      <c r="L29" s="66">
        <f t="shared" si="0"/>
        <v>181.8</v>
      </c>
      <c r="M29" s="244" t="s">
        <v>351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349</v>
      </c>
      <c r="E30" s="64"/>
      <c r="F30" s="244" t="s">
        <v>350</v>
      </c>
      <c r="G30" s="64" t="s">
        <v>119</v>
      </c>
      <c r="H30" s="180" t="s">
        <v>127</v>
      </c>
      <c r="I30" s="244"/>
      <c r="J30" s="65">
        <v>2323</v>
      </c>
      <c r="K30" s="63">
        <v>15</v>
      </c>
      <c r="L30" s="66">
        <f t="shared" si="0"/>
        <v>154.86666666666667</v>
      </c>
      <c r="M30" s="244" t="s">
        <v>352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349</v>
      </c>
      <c r="E31" s="64"/>
      <c r="F31" s="244" t="s">
        <v>350</v>
      </c>
      <c r="G31" s="64" t="s">
        <v>119</v>
      </c>
      <c r="H31" s="180" t="s">
        <v>353</v>
      </c>
      <c r="I31" s="244"/>
      <c r="J31" s="65">
        <v>2007</v>
      </c>
      <c r="K31" s="63">
        <v>15</v>
      </c>
      <c r="L31" s="66">
        <f t="shared" si="0"/>
        <v>133.80000000000001</v>
      </c>
      <c r="M31" s="244" t="s">
        <v>354</v>
      </c>
    </row>
    <row r="32" spans="1:13" x14ac:dyDescent="0.25">
      <c r="A32" s="52"/>
      <c r="B32" s="52"/>
      <c r="C32" s="52"/>
      <c r="D32" s="32"/>
      <c r="E32" s="32"/>
      <c r="F32" s="54"/>
      <c r="G32" s="59"/>
      <c r="H32" s="71">
        <f>COUNTA(H7:H31)</f>
        <v>25</v>
      </c>
      <c r="I32" s="71"/>
      <c r="J32" s="158">
        <f>SUBTOTAL(9,J7:J31)</f>
        <v>57903</v>
      </c>
      <c r="K32" s="79">
        <f>SUBTOTAL(9,K7:K31)</f>
        <v>332</v>
      </c>
      <c r="L32" s="159">
        <f t="shared" ref="L32" si="1">J32/K32</f>
        <v>174.40662650602408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workbookViewId="0">
      <selection activeCell="J62" sqref="J62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49" t="s">
        <v>300</v>
      </c>
      <c r="B2" s="250"/>
      <c r="C2" s="250"/>
      <c r="D2" s="250"/>
      <c r="E2" s="250"/>
      <c r="F2" s="250"/>
      <c r="G2" s="250"/>
      <c r="H2" s="250"/>
      <c r="I2" s="251"/>
    </row>
    <row r="4" spans="1:10" x14ac:dyDescent="0.25">
      <c r="J4" s="63" t="s">
        <v>143</v>
      </c>
    </row>
    <row r="5" spans="1:10" ht="15.75" x14ac:dyDescent="0.25">
      <c r="A5" s="73" t="s">
        <v>299</v>
      </c>
    </row>
    <row r="6" spans="1:10" x14ac:dyDescent="0.25">
      <c r="A6" s="64"/>
      <c r="C6" s="63"/>
      <c r="D6" s="64"/>
      <c r="J6" s="52"/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0</v>
      </c>
    </row>
    <row r="10" spans="1:10" ht="15.75" x14ac:dyDescent="0.25">
      <c r="A10" s="73" t="s">
        <v>229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205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223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52"/>
      <c r="B19" s="252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204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206</v>
      </c>
      <c r="C22" s="63" t="s">
        <v>245</v>
      </c>
      <c r="D22" s="67" t="s">
        <v>298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284</v>
      </c>
      <c r="J25" s="52"/>
    </row>
    <row r="26" spans="1:10" x14ac:dyDescent="0.25">
      <c r="J26" s="52"/>
    </row>
    <row r="27" spans="1:10" x14ac:dyDescent="0.25">
      <c r="A27" s="188" t="s">
        <v>297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226</v>
      </c>
      <c r="B28" s="81"/>
      <c r="C28" s="63" t="s">
        <v>245</v>
      </c>
      <c r="D28" s="67" t="s">
        <v>240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/>
      <c r="B29" s="81"/>
      <c r="C29" s="63"/>
      <c r="D29" s="201"/>
      <c r="E29" s="72"/>
      <c r="F29" s="64"/>
      <c r="G29" s="64"/>
      <c r="H29" s="64"/>
      <c r="I29" s="64"/>
      <c r="J29" s="79">
        <f>SUM(J28:J28)</f>
        <v>2</v>
      </c>
    </row>
    <row r="30" spans="1:10" x14ac:dyDescent="0.25">
      <c r="A30" s="64"/>
      <c r="B30" s="81"/>
      <c r="C30" s="63"/>
      <c r="D30" s="63"/>
      <c r="E30" s="67"/>
      <c r="F30" s="64"/>
      <c r="G30" s="64"/>
      <c r="H30" s="63"/>
      <c r="I30" s="63"/>
      <c r="J30" s="100"/>
    </row>
    <row r="31" spans="1:10" x14ac:dyDescent="0.25">
      <c r="A31" s="64"/>
      <c r="B31" s="81"/>
      <c r="C31" s="63"/>
      <c r="D31" s="205"/>
      <c r="E31" s="72"/>
      <c r="F31" s="64"/>
      <c r="G31" s="64"/>
      <c r="H31" s="64"/>
      <c r="I31" s="193"/>
      <c r="J31" s="100"/>
    </row>
    <row r="32" spans="1:10" x14ac:dyDescent="0.25">
      <c r="A32" s="188" t="s">
        <v>294</v>
      </c>
      <c r="B32" s="81"/>
      <c r="C32" s="194"/>
      <c r="D32" s="67"/>
      <c r="E32" s="72"/>
      <c r="F32" s="64"/>
      <c r="G32" s="64"/>
      <c r="H32" s="64"/>
      <c r="I32" s="64"/>
      <c r="J32" s="63"/>
    </row>
    <row r="33" spans="1:10" x14ac:dyDescent="0.25">
      <c r="A33" s="81"/>
      <c r="B33" s="81"/>
      <c r="C33" s="63"/>
      <c r="D33" s="67"/>
      <c r="E33" s="72"/>
      <c r="F33" s="64"/>
      <c r="G33" s="64"/>
      <c r="H33" s="64"/>
      <c r="I33" s="64"/>
      <c r="J33" s="63"/>
    </row>
    <row r="34" spans="1:10" x14ac:dyDescent="0.25">
      <c r="A34" s="64"/>
      <c r="B34" s="81"/>
      <c r="C34" s="52"/>
      <c r="D34" s="67"/>
      <c r="E34" s="72"/>
      <c r="F34" s="64"/>
      <c r="G34" s="64"/>
      <c r="H34" s="64"/>
      <c r="I34" s="64"/>
      <c r="J34" s="100"/>
    </row>
    <row r="35" spans="1:10" x14ac:dyDescent="0.25">
      <c r="A35" s="64"/>
      <c r="B35" s="81"/>
      <c r="C35" s="63"/>
      <c r="D35" s="67"/>
      <c r="E35" s="72"/>
      <c r="F35" s="64"/>
      <c r="G35" s="64"/>
      <c r="H35" s="64"/>
      <c r="I35" s="64"/>
      <c r="J35" s="100"/>
    </row>
    <row r="36" spans="1:10" x14ac:dyDescent="0.25">
      <c r="D36" s="64"/>
      <c r="E36" s="64"/>
      <c r="F36" s="64"/>
      <c r="G36" s="64"/>
      <c r="H36" s="64"/>
      <c r="I36" s="64"/>
      <c r="J36" s="79">
        <f>SUM(J32:J35)</f>
        <v>0</v>
      </c>
    </row>
    <row r="37" spans="1:10" x14ac:dyDescent="0.25">
      <c r="A37" s="63"/>
      <c r="B37" s="64"/>
      <c r="C37" s="63"/>
      <c r="D37" s="81"/>
      <c r="F37" s="64"/>
      <c r="G37" s="64"/>
      <c r="I37" s="63"/>
      <c r="J37" s="100"/>
    </row>
    <row r="38" spans="1:10" ht="15.75" x14ac:dyDescent="0.25">
      <c r="A38" s="73" t="s">
        <v>159</v>
      </c>
      <c r="I38" s="193"/>
      <c r="J38" s="63"/>
    </row>
    <row r="39" spans="1:10" ht="15.75" x14ac:dyDescent="0.25">
      <c r="A39" s="73"/>
      <c r="I39" s="193"/>
      <c r="J39" s="63"/>
    </row>
    <row r="40" spans="1:10" x14ac:dyDescent="0.25">
      <c r="A40" s="52"/>
      <c r="J40" s="52"/>
    </row>
    <row r="41" spans="1:10" ht="15.75" x14ac:dyDescent="0.25">
      <c r="A41" s="73" t="s">
        <v>160</v>
      </c>
      <c r="J41" s="52"/>
    </row>
    <row r="42" spans="1:10" x14ac:dyDescent="0.25">
      <c r="A42" s="64"/>
      <c r="B42" s="63"/>
      <c r="C42" s="221"/>
      <c r="D42" s="81"/>
      <c r="E42" s="72"/>
      <c r="F42" s="77"/>
      <c r="G42" s="77"/>
      <c r="H42" s="77"/>
      <c r="I42" s="77"/>
      <c r="J42" s="63"/>
    </row>
    <row r="43" spans="1:10" x14ac:dyDescent="0.25">
      <c r="A43" s="71"/>
      <c r="B43" s="81"/>
      <c r="C43" s="77"/>
      <c r="D43" s="77"/>
      <c r="E43" s="77"/>
      <c r="F43" s="77"/>
      <c r="G43" s="77"/>
      <c r="H43" s="77"/>
      <c r="I43" s="77"/>
      <c r="J43" s="79">
        <f>SUM(J42:J42)</f>
        <v>0</v>
      </c>
    </row>
    <row r="44" spans="1:10" ht="15.75" x14ac:dyDescent="0.25">
      <c r="A44" s="73" t="s">
        <v>161</v>
      </c>
      <c r="J44" s="52"/>
    </row>
    <row r="45" spans="1:10" x14ac:dyDescent="0.25">
      <c r="A45" s="216"/>
      <c r="B45" s="217"/>
      <c r="C45" s="216"/>
      <c r="D45" s="67"/>
      <c r="J45" s="52"/>
    </row>
    <row r="46" spans="1:10" x14ac:dyDescent="0.25">
      <c r="A46" s="170"/>
      <c r="J46" s="62">
        <f>SUM(J45:J45)</f>
        <v>0</v>
      </c>
    </row>
    <row r="47" spans="1:10" ht="15.75" x14ac:dyDescent="0.25">
      <c r="A47" s="73" t="s">
        <v>162</v>
      </c>
      <c r="J47" s="52"/>
    </row>
    <row r="48" spans="1:10" ht="15.75" x14ac:dyDescent="0.25">
      <c r="A48" s="73"/>
      <c r="J48" s="52"/>
    </row>
    <row r="49" spans="1:10" x14ac:dyDescent="0.25">
      <c r="A49" s="167" t="s">
        <v>210</v>
      </c>
      <c r="J49" s="52"/>
    </row>
    <row r="50" spans="1:10" x14ac:dyDescent="0.25">
      <c r="A50" s="72"/>
      <c r="B50" s="63"/>
      <c r="C50" s="63"/>
      <c r="D50" s="64"/>
      <c r="J50" s="63"/>
    </row>
    <row r="51" spans="1:10" ht="15.75" x14ac:dyDescent="0.25">
      <c r="A51" s="73"/>
      <c r="J51" s="79">
        <f>SUM(J50:J50)</f>
        <v>0</v>
      </c>
    </row>
    <row r="52" spans="1:10" x14ac:dyDescent="0.25">
      <c r="A52" s="74" t="s">
        <v>285</v>
      </c>
      <c r="J52" s="52"/>
    </row>
    <row r="53" spans="1:10" x14ac:dyDescent="0.25">
      <c r="A53" s="74"/>
      <c r="J53" s="52"/>
    </row>
    <row r="54" spans="1:10" ht="15.75" x14ac:dyDescent="0.25">
      <c r="A54" s="64"/>
      <c r="B54" s="52"/>
      <c r="C54" s="225"/>
      <c r="D54" s="67"/>
      <c r="J54" s="52"/>
    </row>
    <row r="55" spans="1:10" x14ac:dyDescent="0.25">
      <c r="A55" s="64"/>
      <c r="B55" s="52"/>
      <c r="C55" s="224"/>
      <c r="D55" s="67"/>
      <c r="J55" s="52"/>
    </row>
    <row r="56" spans="1:10" x14ac:dyDescent="0.25">
      <c r="A56" s="74" t="s">
        <v>163</v>
      </c>
      <c r="J56" s="52"/>
    </row>
    <row r="57" spans="1:10" x14ac:dyDescent="0.25">
      <c r="A57" s="74"/>
      <c r="B57" s="74" t="s">
        <v>164</v>
      </c>
      <c r="J57" s="52"/>
    </row>
    <row r="58" spans="1:10" x14ac:dyDescent="0.25">
      <c r="A58" s="32"/>
      <c r="B58" s="32"/>
      <c r="C58" s="32"/>
      <c r="E58" s="32"/>
      <c r="F58" s="32"/>
      <c r="G58" s="32"/>
      <c r="J58" s="52"/>
    </row>
    <row r="59" spans="1:10" x14ac:dyDescent="0.25">
      <c r="B59" s="75" t="s">
        <v>165</v>
      </c>
      <c r="C59" s="32"/>
      <c r="E59" s="32"/>
      <c r="F59" s="32"/>
      <c r="G59" s="32"/>
      <c r="J59" s="52"/>
    </row>
    <row r="60" spans="1:10" x14ac:dyDescent="0.25">
      <c r="A60" s="175"/>
      <c r="B60" s="174"/>
      <c r="C60" s="176"/>
      <c r="D60" s="67"/>
      <c r="E60" s="32"/>
      <c r="F60" s="32"/>
      <c r="G60" s="32"/>
      <c r="J60" s="52"/>
    </row>
    <row r="61" spans="1:10" x14ac:dyDescent="0.25">
      <c r="A61" s="63" t="s">
        <v>296</v>
      </c>
      <c r="B61" s="198" t="s">
        <v>245</v>
      </c>
      <c r="C61" s="179" t="s">
        <v>295</v>
      </c>
      <c r="D61" s="67" t="s">
        <v>166</v>
      </c>
      <c r="E61" s="72"/>
      <c r="F61" s="72"/>
      <c r="G61" s="72"/>
      <c r="H61" s="77"/>
      <c r="I61" s="77"/>
      <c r="J61" s="63">
        <v>1</v>
      </c>
    </row>
    <row r="62" spans="1:10" x14ac:dyDescent="0.25">
      <c r="A62" s="186"/>
      <c r="B62" s="202"/>
      <c r="C62" s="185"/>
      <c r="D62" s="67"/>
      <c r="E62" s="72"/>
      <c r="F62" s="72"/>
      <c r="G62" s="72"/>
      <c r="H62" s="77"/>
      <c r="I62" s="77"/>
      <c r="J62" s="63"/>
    </row>
    <row r="63" spans="1:10" x14ac:dyDescent="0.25">
      <c r="A63" s="64"/>
      <c r="B63" s="214"/>
      <c r="C63" s="214"/>
      <c r="D63" s="215"/>
      <c r="E63" s="72"/>
      <c r="F63" s="72"/>
      <c r="G63" s="72"/>
      <c r="H63" s="77"/>
      <c r="I63" s="77"/>
      <c r="J63" s="63"/>
    </row>
    <row r="64" spans="1:10" x14ac:dyDescent="0.25">
      <c r="A64" s="64"/>
      <c r="B64" s="218"/>
      <c r="C64" s="218"/>
      <c r="D64" s="67"/>
      <c r="E64" s="72"/>
      <c r="F64" s="72"/>
      <c r="G64" s="72"/>
      <c r="H64" s="77"/>
      <c r="I64" s="77"/>
      <c r="J64" s="63"/>
    </row>
    <row r="65" spans="1:10" x14ac:dyDescent="0.25">
      <c r="E65" s="77"/>
      <c r="F65" s="77"/>
      <c r="G65" s="77"/>
      <c r="H65" s="77"/>
      <c r="I65" s="77"/>
      <c r="J65" s="79">
        <f>SUM(J58:J64)</f>
        <v>1</v>
      </c>
    </row>
    <row r="66" spans="1:10" x14ac:dyDescent="0.25">
      <c r="A66" s="74"/>
    </row>
    <row r="67" spans="1:10" x14ac:dyDescent="0.25">
      <c r="A67" s="74"/>
      <c r="I67" s="63" t="s">
        <v>169</v>
      </c>
      <c r="J67" s="63">
        <f>J9+J16+J20+J24+J29+J36+J43+J46+J51+J54+J65</f>
        <v>6</v>
      </c>
    </row>
    <row r="68" spans="1:10" x14ac:dyDescent="0.25">
      <c r="B68" s="52"/>
      <c r="C68" s="32"/>
      <c r="E68" s="52"/>
      <c r="F68" s="32"/>
    </row>
    <row r="69" spans="1:10" x14ac:dyDescent="0.25">
      <c r="A69" s="74" t="s">
        <v>168</v>
      </c>
      <c r="B69" s="52"/>
      <c r="C69" s="32"/>
      <c r="E69" s="76"/>
    </row>
    <row r="71" spans="1:10" x14ac:dyDescent="0.25">
      <c r="A71" s="63"/>
      <c r="B71" s="248"/>
      <c r="C71" s="248"/>
      <c r="D71" s="67"/>
      <c r="E71" s="64"/>
      <c r="F71" s="52"/>
    </row>
    <row r="72" spans="1:10" x14ac:dyDescent="0.25">
      <c r="A72" s="63"/>
      <c r="B72" s="248"/>
      <c r="C72" s="248"/>
      <c r="D72" s="63"/>
      <c r="E72" s="64"/>
      <c r="F72" s="52"/>
    </row>
    <row r="73" spans="1:10" x14ac:dyDescent="0.25">
      <c r="A73" s="63"/>
      <c r="B73" s="248"/>
      <c r="C73" s="248"/>
      <c r="D73" s="63"/>
      <c r="E73" s="64"/>
    </row>
    <row r="74" spans="1:10" x14ac:dyDescent="0.25">
      <c r="A74" s="52"/>
      <c r="B74" s="248"/>
      <c r="C74" s="248"/>
      <c r="D74" s="63"/>
      <c r="E74" s="64"/>
    </row>
    <row r="75" spans="1:10" x14ac:dyDescent="0.25">
      <c r="B75" s="248"/>
      <c r="C75" s="248"/>
      <c r="D75" s="63"/>
    </row>
    <row r="76" spans="1:10" x14ac:dyDescent="0.25">
      <c r="B76" s="248"/>
      <c r="C76" s="248"/>
      <c r="D76" s="63"/>
    </row>
  </sheetData>
  <mergeCells count="8">
    <mergeCell ref="B75:C75"/>
    <mergeCell ref="B76:C76"/>
    <mergeCell ref="B72:C72"/>
    <mergeCell ref="A2:I2"/>
    <mergeCell ref="A19:B19"/>
    <mergeCell ref="B71:C71"/>
    <mergeCell ref="B73:C73"/>
    <mergeCell ref="B74:C7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3"/>
  <sheetViews>
    <sheetView workbookViewId="0">
      <selection activeCell="I17" sqref="I17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49" t="s">
        <v>301</v>
      </c>
      <c r="C2" s="250"/>
      <c r="D2" s="250"/>
      <c r="E2" s="250"/>
      <c r="F2" s="250"/>
      <c r="G2" s="250"/>
      <c r="H2" s="250"/>
      <c r="I2" s="250"/>
      <c r="J2" s="250"/>
      <c r="K2" s="250"/>
    </row>
    <row r="3" spans="2:11" x14ac:dyDescent="0.25">
      <c r="C3" s="212"/>
    </row>
    <row r="4" spans="2:11" x14ac:dyDescent="0.25">
      <c r="C4" s="84" t="s">
        <v>271</v>
      </c>
      <c r="D4" s="84" t="s">
        <v>272</v>
      </c>
      <c r="E4" s="62" t="s">
        <v>137</v>
      </c>
      <c r="F4" s="62" t="s">
        <v>138</v>
      </c>
      <c r="G4" s="62" t="s">
        <v>170</v>
      </c>
      <c r="H4" s="62" t="s">
        <v>171</v>
      </c>
      <c r="I4" s="62" t="s">
        <v>208</v>
      </c>
      <c r="J4" s="62" t="s">
        <v>172</v>
      </c>
      <c r="K4" s="3" t="s">
        <v>9</v>
      </c>
    </row>
    <row r="5" spans="2:11" x14ac:dyDescent="0.25">
      <c r="C5" s="85" t="s">
        <v>173</v>
      </c>
      <c r="D5" s="85"/>
      <c r="E5" s="86"/>
      <c r="F5" s="86"/>
      <c r="G5" s="86" t="s">
        <v>174</v>
      </c>
      <c r="H5" s="86" t="s">
        <v>175</v>
      </c>
      <c r="I5" s="86"/>
      <c r="J5" s="86" t="s">
        <v>176</v>
      </c>
      <c r="K5" s="11" t="s">
        <v>177</v>
      </c>
    </row>
    <row r="7" spans="2:11" x14ac:dyDescent="0.25">
      <c r="B7" s="72" t="s">
        <v>274</v>
      </c>
      <c r="C7" s="72"/>
      <c r="D7" s="77"/>
      <c r="E7" s="77"/>
      <c r="F7" s="77"/>
      <c r="G7" s="77"/>
      <c r="H7" s="77"/>
      <c r="I7" s="77"/>
    </row>
    <row r="8" spans="2:11" x14ac:dyDescent="0.25">
      <c r="C8" s="213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166</v>
      </c>
      <c r="C9" s="235"/>
      <c r="D9" s="88"/>
      <c r="E9" s="88"/>
      <c r="F9" s="88"/>
      <c r="G9" s="165">
        <v>1</v>
      </c>
      <c r="H9" s="88"/>
      <c r="I9" s="88"/>
      <c r="J9" s="89">
        <v>1</v>
      </c>
      <c r="K9" s="87">
        <f t="shared" ref="K9:K38" si="0">C9+D9+E9+F9+G9+H9+I9+J9</f>
        <v>2</v>
      </c>
    </row>
    <row r="10" spans="2:11" x14ac:dyDescent="0.25">
      <c r="B10" s="72" t="s">
        <v>144</v>
      </c>
      <c r="C10" s="88"/>
      <c r="D10" s="88"/>
      <c r="E10" s="88"/>
      <c r="F10" s="88"/>
      <c r="G10" s="165">
        <v>1</v>
      </c>
      <c r="H10" s="88"/>
      <c r="I10" s="88"/>
      <c r="J10" s="88"/>
      <c r="K10" s="87">
        <f t="shared" si="0"/>
        <v>1</v>
      </c>
    </row>
    <row r="11" spans="2:11" x14ac:dyDescent="0.25">
      <c r="B11" s="72" t="s">
        <v>153</v>
      </c>
      <c r="C11" s="235"/>
      <c r="D11" s="88"/>
      <c r="E11" s="88"/>
      <c r="F11" s="88"/>
      <c r="G11" s="165">
        <v>1</v>
      </c>
      <c r="H11" s="88"/>
      <c r="I11" s="177"/>
      <c r="J11" s="88"/>
      <c r="K11" s="87">
        <f t="shared" si="0"/>
        <v>1</v>
      </c>
    </row>
    <row r="12" spans="2:11" x14ac:dyDescent="0.25">
      <c r="B12" s="72" t="s">
        <v>155</v>
      </c>
      <c r="C12" s="88"/>
      <c r="D12" s="88"/>
      <c r="E12" s="164">
        <v>1</v>
      </c>
      <c r="F12" s="88"/>
      <c r="G12" s="88"/>
      <c r="H12" s="88"/>
      <c r="I12" s="88"/>
      <c r="J12" s="88"/>
      <c r="K12" s="87">
        <f t="shared" si="0"/>
        <v>1</v>
      </c>
    </row>
    <row r="13" spans="2:11" x14ac:dyDescent="0.25">
      <c r="B13" s="64" t="s">
        <v>149</v>
      </c>
      <c r="C13" s="88"/>
      <c r="D13" s="88"/>
      <c r="E13" s="164">
        <v>1</v>
      </c>
      <c r="F13" s="88"/>
      <c r="G13" s="88"/>
      <c r="H13" s="88"/>
      <c r="I13" s="88"/>
      <c r="J13" s="88"/>
      <c r="K13" s="87">
        <f t="shared" si="0"/>
        <v>1</v>
      </c>
    </row>
    <row r="14" spans="2:11" x14ac:dyDescent="0.25">
      <c r="B14" s="72" t="s">
        <v>152</v>
      </c>
      <c r="C14" s="88"/>
      <c r="D14" s="88"/>
      <c r="E14" s="88"/>
      <c r="F14" s="88"/>
      <c r="G14" s="88"/>
      <c r="H14" s="88"/>
      <c r="I14" s="88"/>
      <c r="J14" s="88"/>
      <c r="K14" s="87">
        <f t="shared" si="0"/>
        <v>0</v>
      </c>
    </row>
    <row r="15" spans="2:11" x14ac:dyDescent="0.25">
      <c r="B15" s="72" t="s">
        <v>181</v>
      </c>
      <c r="C15" s="88"/>
      <c r="D15" s="88"/>
      <c r="E15" s="88"/>
      <c r="F15" s="88"/>
      <c r="G15" s="88"/>
      <c r="H15" s="88"/>
      <c r="I15" s="88"/>
      <c r="J15" s="88"/>
      <c r="K15" s="87">
        <f t="shared" si="0"/>
        <v>0</v>
      </c>
    </row>
    <row r="16" spans="2:11" x14ac:dyDescent="0.25">
      <c r="B16" s="72" t="s">
        <v>227</v>
      </c>
      <c r="C16" s="88"/>
      <c r="D16" s="88"/>
      <c r="E16" s="88"/>
      <c r="F16" s="88"/>
      <c r="G16" s="88"/>
      <c r="H16" s="88"/>
      <c r="I16" s="88"/>
      <c r="J16" s="88"/>
      <c r="K16" s="87">
        <f t="shared" si="0"/>
        <v>0</v>
      </c>
    </row>
    <row r="17" spans="2:11" x14ac:dyDescent="0.25">
      <c r="B17" s="72" t="s">
        <v>220</v>
      </c>
      <c r="C17" s="235"/>
      <c r="D17" s="88"/>
      <c r="E17" s="88"/>
      <c r="F17" s="88"/>
      <c r="G17" s="88"/>
      <c r="H17" s="88"/>
      <c r="I17" s="177"/>
      <c r="J17" s="88"/>
      <c r="K17" s="87">
        <f t="shared" si="0"/>
        <v>0</v>
      </c>
    </row>
    <row r="18" spans="2:11" x14ac:dyDescent="0.25">
      <c r="B18" s="72" t="s">
        <v>224</v>
      </c>
      <c r="C18" s="88"/>
      <c r="D18" s="88"/>
      <c r="E18" s="88"/>
      <c r="F18" s="88"/>
      <c r="G18" s="88"/>
      <c r="H18" s="88"/>
      <c r="I18" s="88"/>
      <c r="J18" s="88"/>
      <c r="K18" s="87">
        <f t="shared" si="0"/>
        <v>0</v>
      </c>
    </row>
    <row r="19" spans="2:11" x14ac:dyDescent="0.25">
      <c r="B19" s="72" t="s">
        <v>158</v>
      </c>
      <c r="C19" s="88"/>
      <c r="D19" s="88"/>
      <c r="E19" s="88"/>
      <c r="F19" s="88"/>
      <c r="G19" s="88"/>
      <c r="H19" s="88"/>
      <c r="I19" s="88"/>
      <c r="J19" s="88"/>
      <c r="K19" s="87">
        <f t="shared" si="0"/>
        <v>0</v>
      </c>
    </row>
    <row r="20" spans="2:11" x14ac:dyDescent="0.25">
      <c r="B20" s="72" t="s">
        <v>183</v>
      </c>
      <c r="C20" s="88"/>
      <c r="D20" s="88"/>
      <c r="E20" s="88"/>
      <c r="F20" s="88"/>
      <c r="G20" s="88"/>
      <c r="H20" s="88"/>
      <c r="I20" s="88"/>
      <c r="J20" s="88"/>
      <c r="K20" s="87">
        <f t="shared" si="0"/>
        <v>0</v>
      </c>
    </row>
    <row r="21" spans="2:11" x14ac:dyDescent="0.25">
      <c r="B21" s="72" t="s">
        <v>146</v>
      </c>
      <c r="C21" s="235"/>
      <c r="D21" s="88"/>
      <c r="E21" s="88"/>
      <c r="F21" s="88"/>
      <c r="G21" s="88"/>
      <c r="H21" s="88"/>
      <c r="I21" s="88"/>
      <c r="J21" s="88"/>
      <c r="K21" s="87">
        <f t="shared" si="0"/>
        <v>0</v>
      </c>
    </row>
    <row r="22" spans="2:11" x14ac:dyDescent="0.25">
      <c r="B22" s="72" t="s">
        <v>147</v>
      </c>
      <c r="C22" s="235"/>
      <c r="D22" s="88"/>
      <c r="E22" s="88"/>
      <c r="F22" s="88"/>
      <c r="G22" s="88"/>
      <c r="H22" s="88"/>
      <c r="I22" s="88"/>
      <c r="J22" s="88"/>
      <c r="K22" s="87">
        <f t="shared" si="0"/>
        <v>0</v>
      </c>
    </row>
    <row r="23" spans="2:11" x14ac:dyDescent="0.25">
      <c r="B23" s="72" t="s">
        <v>150</v>
      </c>
      <c r="C23" s="235"/>
      <c r="D23" s="88"/>
      <c r="E23" s="88"/>
      <c r="F23" s="88"/>
      <c r="G23" s="88"/>
      <c r="H23" s="88"/>
      <c r="I23" s="88"/>
      <c r="J23" s="88"/>
      <c r="K23" s="87">
        <f t="shared" si="0"/>
        <v>0</v>
      </c>
    </row>
    <row r="24" spans="2:11" x14ac:dyDescent="0.25">
      <c r="B24" s="72" t="s">
        <v>184</v>
      </c>
      <c r="C24" s="235"/>
      <c r="D24" s="88"/>
      <c r="E24" s="88"/>
      <c r="F24" s="88"/>
      <c r="G24" s="88"/>
      <c r="H24" s="88"/>
      <c r="I24" s="88"/>
      <c r="J24" s="88"/>
      <c r="K24" s="87">
        <f t="shared" si="0"/>
        <v>0</v>
      </c>
    </row>
    <row r="25" spans="2:11" x14ac:dyDescent="0.25">
      <c r="B25" s="72" t="s">
        <v>167</v>
      </c>
      <c r="C25" s="235"/>
      <c r="D25" s="88"/>
      <c r="E25" s="88"/>
      <c r="F25" s="88"/>
      <c r="G25" s="88"/>
      <c r="H25" s="88"/>
      <c r="I25" s="88"/>
      <c r="J25" s="88"/>
      <c r="K25" s="87">
        <f t="shared" si="0"/>
        <v>0</v>
      </c>
    </row>
    <row r="26" spans="2:11" x14ac:dyDescent="0.25">
      <c r="B26" s="72" t="s">
        <v>156</v>
      </c>
      <c r="C26" s="88"/>
      <c r="D26" s="88"/>
      <c r="E26" s="88"/>
      <c r="F26" s="88"/>
      <c r="G26" s="88"/>
      <c r="H26" s="88"/>
      <c r="I26" s="88"/>
      <c r="J26" s="88"/>
      <c r="K26" s="87">
        <f t="shared" si="0"/>
        <v>0</v>
      </c>
    </row>
    <row r="27" spans="2:11" x14ac:dyDescent="0.25">
      <c r="B27" s="64" t="s">
        <v>186</v>
      </c>
      <c r="C27" s="236"/>
      <c r="D27" s="88"/>
      <c r="E27" s="88"/>
      <c r="F27" s="88"/>
      <c r="G27" s="88"/>
      <c r="H27" s="88"/>
      <c r="I27" s="88"/>
      <c r="J27" s="88"/>
      <c r="K27" s="87">
        <f t="shared" si="0"/>
        <v>0</v>
      </c>
    </row>
    <row r="28" spans="2:11" x14ac:dyDescent="0.25">
      <c r="B28" s="72" t="s">
        <v>178</v>
      </c>
      <c r="C28" s="235"/>
      <c r="D28" s="88"/>
      <c r="E28" s="88"/>
      <c r="F28" s="88"/>
      <c r="G28" s="88"/>
      <c r="H28" s="88"/>
      <c r="I28" s="88"/>
      <c r="J28" s="88"/>
      <c r="K28" s="87">
        <f t="shared" si="0"/>
        <v>0</v>
      </c>
    </row>
    <row r="29" spans="2:11" x14ac:dyDescent="0.25">
      <c r="B29" s="64" t="s">
        <v>185</v>
      </c>
      <c r="C29" s="236"/>
      <c r="D29" s="88"/>
      <c r="E29" s="88"/>
      <c r="F29" s="88"/>
      <c r="G29" s="88"/>
      <c r="H29" s="88"/>
      <c r="I29" s="88"/>
      <c r="J29" s="88"/>
      <c r="K29" s="87">
        <f t="shared" si="0"/>
        <v>0</v>
      </c>
    </row>
    <row r="30" spans="2:11" x14ac:dyDescent="0.25">
      <c r="B30" s="72" t="s">
        <v>266</v>
      </c>
      <c r="C30" s="235"/>
      <c r="D30" s="88"/>
      <c r="E30" s="88"/>
      <c r="F30" s="88"/>
      <c r="G30" s="88"/>
      <c r="H30" s="88"/>
      <c r="I30" s="88"/>
      <c r="J30" s="88"/>
      <c r="K30" s="87">
        <f t="shared" si="0"/>
        <v>0</v>
      </c>
    </row>
    <row r="31" spans="2:11" x14ac:dyDescent="0.25">
      <c r="B31" s="72" t="s">
        <v>180</v>
      </c>
      <c r="C31" s="235"/>
      <c r="D31" s="88"/>
      <c r="E31" s="88"/>
      <c r="F31" s="88"/>
      <c r="G31" s="88"/>
      <c r="H31" s="88"/>
      <c r="I31" s="88"/>
      <c r="J31" s="88"/>
      <c r="K31" s="87">
        <f t="shared" si="0"/>
        <v>0</v>
      </c>
    </row>
    <row r="32" spans="2:11" x14ac:dyDescent="0.25">
      <c r="B32" s="72" t="s">
        <v>157</v>
      </c>
      <c r="C32" s="235"/>
      <c r="D32" s="88"/>
      <c r="E32" s="88"/>
      <c r="F32" s="88"/>
      <c r="G32" s="88"/>
      <c r="H32" s="88"/>
      <c r="I32" s="88"/>
      <c r="J32" s="88"/>
      <c r="K32" s="87">
        <f t="shared" si="0"/>
        <v>0</v>
      </c>
    </row>
    <row r="33" spans="1:11" x14ac:dyDescent="0.25">
      <c r="B33" s="72" t="s">
        <v>179</v>
      </c>
      <c r="C33" s="235"/>
      <c r="D33" s="88"/>
      <c r="E33" s="88"/>
      <c r="F33" s="88"/>
      <c r="G33" s="88"/>
      <c r="H33" s="88"/>
      <c r="I33" s="88"/>
      <c r="J33" s="88"/>
      <c r="K33" s="87">
        <f t="shared" si="0"/>
        <v>0</v>
      </c>
    </row>
    <row r="34" spans="1:11" x14ac:dyDescent="0.25">
      <c r="B34" s="72" t="s">
        <v>151</v>
      </c>
      <c r="C34" s="88"/>
      <c r="D34" s="88"/>
      <c r="E34" s="88"/>
      <c r="F34" s="88"/>
      <c r="G34" s="88"/>
      <c r="H34" s="88"/>
      <c r="I34" s="88"/>
      <c r="J34" s="88"/>
      <c r="K34" s="87">
        <f t="shared" si="0"/>
        <v>0</v>
      </c>
    </row>
    <row r="35" spans="1:11" x14ac:dyDescent="0.25">
      <c r="B35" s="64" t="s">
        <v>228</v>
      </c>
      <c r="C35" s="72"/>
      <c r="D35" s="88"/>
      <c r="E35" s="88"/>
      <c r="F35" s="88"/>
      <c r="G35" s="88"/>
      <c r="H35" s="88"/>
      <c r="I35" s="88"/>
      <c r="J35" s="88"/>
      <c r="K35" s="87">
        <f t="shared" si="0"/>
        <v>0</v>
      </c>
    </row>
    <row r="36" spans="1:11" x14ac:dyDescent="0.25">
      <c r="B36" s="72" t="s">
        <v>182</v>
      </c>
      <c r="C36" s="72"/>
      <c r="D36" s="88"/>
      <c r="E36" s="88"/>
      <c r="F36" s="88"/>
      <c r="G36" s="88"/>
      <c r="H36" s="88"/>
      <c r="I36" s="88"/>
      <c r="J36" s="88"/>
      <c r="K36" s="87">
        <f t="shared" si="0"/>
        <v>0</v>
      </c>
    </row>
    <row r="37" spans="1:11" x14ac:dyDescent="0.25">
      <c r="B37" s="72" t="s">
        <v>145</v>
      </c>
      <c r="C37" s="72"/>
      <c r="D37" s="88"/>
      <c r="E37" s="88"/>
      <c r="F37" s="88"/>
      <c r="G37" s="88"/>
      <c r="H37" s="88"/>
      <c r="I37" s="88"/>
      <c r="J37" s="88"/>
      <c r="K37" s="87">
        <f t="shared" si="0"/>
        <v>0</v>
      </c>
    </row>
    <row r="38" spans="1:11" x14ac:dyDescent="0.25">
      <c r="B38" s="72" t="s">
        <v>154</v>
      </c>
      <c r="C38" s="72"/>
      <c r="D38" s="88"/>
      <c r="E38" s="88"/>
      <c r="F38" s="88"/>
      <c r="G38" s="88"/>
      <c r="H38" s="88"/>
      <c r="I38" s="88"/>
      <c r="J38" s="88"/>
      <c r="K38" s="87">
        <f t="shared" si="0"/>
        <v>0</v>
      </c>
    </row>
    <row r="39" spans="1:11" x14ac:dyDescent="0.25">
      <c r="D39" s="88"/>
      <c r="E39" s="88"/>
      <c r="F39" s="88"/>
      <c r="G39" s="88"/>
      <c r="H39" s="88"/>
      <c r="I39" s="177"/>
    </row>
    <row r="40" spans="1:11" x14ac:dyDescent="0.25">
      <c r="B40" s="72"/>
      <c r="C40" s="72"/>
      <c r="D40" s="88"/>
      <c r="E40" s="88"/>
      <c r="F40" s="88"/>
      <c r="G40" s="88"/>
      <c r="H40" s="88"/>
      <c r="I40" s="88"/>
      <c r="J40" s="63"/>
      <c r="K40" s="177"/>
    </row>
    <row r="41" spans="1:11" x14ac:dyDescent="0.25">
      <c r="A41" t="s">
        <v>9</v>
      </c>
      <c r="B41" s="63">
        <f>COUNTA(B10:B39)</f>
        <v>29</v>
      </c>
      <c r="C41" s="63">
        <f>SUM(C10:C37)</f>
        <v>0</v>
      </c>
      <c r="D41" s="63">
        <f>SUM(D10:D37)</f>
        <v>0</v>
      </c>
      <c r="E41" s="63">
        <f t="shared" ref="E41:J41" si="1">SUM(E10:E37)</f>
        <v>2</v>
      </c>
      <c r="F41" s="63">
        <f>SUM(F10:F39)</f>
        <v>0</v>
      </c>
      <c r="G41" s="63">
        <f t="shared" si="1"/>
        <v>2</v>
      </c>
      <c r="H41" s="63">
        <f t="shared" si="1"/>
        <v>0</v>
      </c>
      <c r="I41" s="63">
        <f t="shared" si="1"/>
        <v>0</v>
      </c>
      <c r="J41" s="63">
        <f t="shared" si="1"/>
        <v>0</v>
      </c>
      <c r="K41" s="63">
        <f>SUM(K9:K39)</f>
        <v>6</v>
      </c>
    </row>
    <row r="42" spans="1:11" x14ac:dyDescent="0.25">
      <c r="B42" s="72"/>
      <c r="C42" s="72"/>
      <c r="D42" s="63"/>
      <c r="E42" s="88"/>
      <c r="F42" s="88"/>
      <c r="G42" s="63"/>
      <c r="H42" s="63"/>
      <c r="I42" s="63"/>
      <c r="J42" s="63"/>
      <c r="K42" s="63"/>
    </row>
    <row r="43" spans="1:11" x14ac:dyDescent="0.25">
      <c r="B43" s="72" t="s">
        <v>187</v>
      </c>
      <c r="C43" s="72"/>
      <c r="D43" s="63"/>
      <c r="E43" s="88"/>
      <c r="F43" s="88"/>
      <c r="G43" s="63"/>
      <c r="H43" s="63"/>
      <c r="I43" s="63"/>
      <c r="J43" s="63"/>
      <c r="K43" s="63"/>
    </row>
    <row r="44" spans="1:11" x14ac:dyDescent="0.25">
      <c r="B44" s="72" t="s">
        <v>265</v>
      </c>
      <c r="C44" s="72"/>
      <c r="D44" s="63"/>
      <c r="E44" s="88"/>
      <c r="F44" s="88"/>
      <c r="G44" s="63"/>
      <c r="H44" s="63"/>
      <c r="I44" s="63"/>
      <c r="J44" s="63"/>
      <c r="K44" s="63"/>
    </row>
    <row r="45" spans="1:11" x14ac:dyDescent="0.25">
      <c r="B45" s="64" t="s">
        <v>189</v>
      </c>
      <c r="C45" s="64"/>
      <c r="D45" s="63"/>
      <c r="E45" s="88"/>
      <c r="F45" s="88"/>
      <c r="G45" s="63"/>
      <c r="H45" s="63"/>
      <c r="I45" s="63"/>
      <c r="J45" s="63"/>
      <c r="K45" s="63"/>
    </row>
    <row r="46" spans="1:11" x14ac:dyDescent="0.25">
      <c r="B46" s="64" t="s">
        <v>188</v>
      </c>
      <c r="C46" s="64"/>
      <c r="D46" s="63"/>
      <c r="E46" s="88"/>
      <c r="F46" s="88"/>
      <c r="G46" s="63"/>
      <c r="H46" s="63"/>
      <c r="I46" s="63"/>
      <c r="J46" s="63"/>
      <c r="K46" s="63"/>
    </row>
    <row r="47" spans="1:11" x14ac:dyDescent="0.25">
      <c r="B47" s="64" t="s">
        <v>273</v>
      </c>
      <c r="C47" s="64"/>
      <c r="D47" s="63"/>
      <c r="E47" s="88"/>
      <c r="F47" s="88"/>
      <c r="G47" s="63"/>
      <c r="H47" s="63"/>
      <c r="I47" s="63"/>
      <c r="J47" s="63"/>
      <c r="K47" s="63"/>
    </row>
    <row r="48" spans="1:11" x14ac:dyDescent="0.25">
      <c r="B48" s="72" t="s">
        <v>148</v>
      </c>
      <c r="C48" s="72"/>
      <c r="D48" s="63"/>
      <c r="E48" s="63"/>
      <c r="F48" s="88"/>
      <c r="G48" s="63"/>
      <c r="H48" s="63"/>
      <c r="I48" s="63"/>
      <c r="J48" s="63"/>
      <c r="K48" s="63"/>
    </row>
    <row r="49" spans="1:11" x14ac:dyDescent="0.25">
      <c r="B49" s="72" t="s">
        <v>281</v>
      </c>
      <c r="C49" s="72"/>
      <c r="D49" s="63"/>
      <c r="E49" s="63"/>
      <c r="F49" s="88"/>
      <c r="G49" s="63"/>
      <c r="H49" s="63"/>
      <c r="I49" s="63"/>
      <c r="J49" s="63"/>
      <c r="K49" s="63"/>
    </row>
    <row r="50" spans="1:11" x14ac:dyDescent="0.25">
      <c r="B50" s="72" t="s">
        <v>232</v>
      </c>
      <c r="C50" s="72"/>
      <c r="D50" s="63"/>
      <c r="E50" s="63"/>
      <c r="F50" s="63"/>
      <c r="G50" s="63"/>
      <c r="H50" s="63"/>
      <c r="I50" s="63"/>
      <c r="J50" s="63"/>
      <c r="K50" s="63"/>
    </row>
    <row r="51" spans="1:11" x14ac:dyDescent="0.25">
      <c r="B51" s="64" t="s">
        <v>190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173"/>
      <c r="C52" s="211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A53" t="s">
        <v>9</v>
      </c>
      <c r="B53" s="63">
        <f>COUNTA(B44:B51)</f>
        <v>8</v>
      </c>
      <c r="C53" s="63"/>
    </row>
  </sheetData>
  <sortState ref="B9:K38">
    <sortCondition descending="1" ref="K9:K38"/>
    <sortCondition descending="1" ref="C9:C38"/>
    <sortCondition ref="G9:G38"/>
    <sortCondition ref="D9:D38"/>
    <sortCondition ref="E9:E38"/>
    <sortCondition ref="F9:F38"/>
    <sortCondition ref="H9:H38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248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191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192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53" t="s">
        <v>193</v>
      </c>
      <c r="F9" s="253"/>
      <c r="G9" s="253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194</v>
      </c>
      <c r="F11" s="71">
        <v>4</v>
      </c>
      <c r="G11" s="72" t="s">
        <v>214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194</v>
      </c>
      <c r="F12" s="71">
        <v>4</v>
      </c>
      <c r="G12" s="64" t="s">
        <v>270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194</v>
      </c>
      <c r="F13" s="71">
        <v>4</v>
      </c>
      <c r="G13" s="72" t="s">
        <v>278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5">
        <v>10</v>
      </c>
      <c r="C16" s="63">
        <v>10</v>
      </c>
      <c r="D16" s="63">
        <v>2021</v>
      </c>
      <c r="E16" s="71" t="s">
        <v>194</v>
      </c>
      <c r="F16" s="71">
        <v>4</v>
      </c>
      <c r="G16" s="72" t="s">
        <v>214</v>
      </c>
      <c r="H16" s="72" t="s">
        <v>247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194</v>
      </c>
      <c r="F17" s="71">
        <v>4</v>
      </c>
      <c r="G17" s="64" t="s">
        <v>270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194</v>
      </c>
      <c r="F18" s="170">
        <v>4</v>
      </c>
      <c r="G18" s="72" t="s">
        <v>278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5">
        <v>10</v>
      </c>
      <c r="C21" s="63">
        <v>10</v>
      </c>
      <c r="D21" s="63">
        <v>2021</v>
      </c>
      <c r="E21" s="71" t="s">
        <v>194</v>
      </c>
      <c r="F21" s="71">
        <v>4</v>
      </c>
      <c r="G21" s="72" t="s">
        <v>214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194</v>
      </c>
      <c r="F22" s="71">
        <v>4</v>
      </c>
      <c r="G22" s="64" t="s">
        <v>270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194</v>
      </c>
      <c r="F23" s="71">
        <v>4</v>
      </c>
      <c r="G23" s="72" t="s">
        <v>278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5">
        <v>10</v>
      </c>
      <c r="C26" s="63">
        <v>10</v>
      </c>
      <c r="D26" s="63">
        <v>2021</v>
      </c>
      <c r="E26" s="71" t="s">
        <v>194</v>
      </c>
      <c r="F26" s="71">
        <v>4</v>
      </c>
      <c r="G26" s="72" t="s">
        <v>214</v>
      </c>
      <c r="H26" s="72" t="s">
        <v>195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194</v>
      </c>
      <c r="F27" s="71">
        <v>4</v>
      </c>
      <c r="G27" s="72" t="s">
        <v>278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5">
        <v>10</v>
      </c>
      <c r="C30" s="63">
        <v>10</v>
      </c>
      <c r="D30" s="63">
        <v>2021</v>
      </c>
      <c r="E30" s="71" t="s">
        <v>194</v>
      </c>
      <c r="F30" s="71">
        <v>4</v>
      </c>
      <c r="G30" s="72" t="s">
        <v>214</v>
      </c>
      <c r="H30" s="72" t="s">
        <v>196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194</v>
      </c>
      <c r="F31" s="71">
        <v>4</v>
      </c>
      <c r="G31" s="64" t="s">
        <v>270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194</v>
      </c>
      <c r="F32" s="71">
        <v>4</v>
      </c>
      <c r="G32" s="72" t="s">
        <v>278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9" t="s">
        <v>194</v>
      </c>
      <c r="F35" s="209">
        <v>4</v>
      </c>
      <c r="G35" s="64" t="s">
        <v>270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197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53" t="s">
        <v>198</v>
      </c>
      <c r="F41" s="253"/>
      <c r="G41" s="253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5">
        <v>10</v>
      </c>
      <c r="C43" s="63">
        <v>10</v>
      </c>
      <c r="D43" s="63">
        <v>2021</v>
      </c>
      <c r="E43" s="71" t="s">
        <v>199</v>
      </c>
      <c r="F43" s="71">
        <v>4</v>
      </c>
      <c r="G43" s="72" t="s">
        <v>246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199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199</v>
      </c>
      <c r="F45" s="71">
        <v>4</v>
      </c>
      <c r="G45" s="72" t="s">
        <v>277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5">
        <v>10</v>
      </c>
      <c r="C48" s="63">
        <v>10</v>
      </c>
      <c r="D48" s="63">
        <v>2021</v>
      </c>
      <c r="E48" s="71" t="s">
        <v>199</v>
      </c>
      <c r="F48" s="71">
        <v>4</v>
      </c>
      <c r="G48" s="72" t="s">
        <v>246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199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199</v>
      </c>
      <c r="F50" s="71">
        <v>4</v>
      </c>
      <c r="G50" s="72" t="s">
        <v>277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5">
        <v>10</v>
      </c>
      <c r="C53" s="63">
        <v>10</v>
      </c>
      <c r="D53" s="63">
        <v>2021</v>
      </c>
      <c r="E53" s="71" t="s">
        <v>199</v>
      </c>
      <c r="F53" s="71">
        <v>4</v>
      </c>
      <c r="G53" s="72" t="s">
        <v>246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199</v>
      </c>
      <c r="F56" s="71">
        <v>4</v>
      </c>
      <c r="G56" s="64" t="s">
        <v>119</v>
      </c>
      <c r="H56" s="72" t="s">
        <v>136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199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5">
        <v>10</v>
      </c>
      <c r="C60" s="63">
        <v>10</v>
      </c>
      <c r="D60" s="63">
        <v>2021</v>
      </c>
      <c r="E60" s="71" t="s">
        <v>199</v>
      </c>
      <c r="F60" s="71">
        <v>4</v>
      </c>
      <c r="G60" s="72" t="s">
        <v>246</v>
      </c>
      <c r="H60" s="67" t="s">
        <v>139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199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199</v>
      </c>
      <c r="F62" s="170">
        <v>4</v>
      </c>
      <c r="G62" s="72" t="s">
        <v>277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9" t="s">
        <v>199</v>
      </c>
      <c r="F65" s="209">
        <v>4</v>
      </c>
      <c r="G65" s="64" t="s">
        <v>119</v>
      </c>
      <c r="H65" s="77" t="s">
        <v>267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277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197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53" t="s">
        <v>200</v>
      </c>
      <c r="F70" s="253"/>
      <c r="G70" s="253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17</v>
      </c>
      <c r="C72" s="63">
        <v>11</v>
      </c>
      <c r="D72" s="63">
        <v>2019</v>
      </c>
      <c r="E72" s="71" t="s">
        <v>201</v>
      </c>
      <c r="F72" s="71">
        <v>3</v>
      </c>
      <c r="G72" s="72" t="s">
        <v>119</v>
      </c>
      <c r="H72" s="64" t="s">
        <v>202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201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201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869</v>
      </c>
      <c r="J75" s="79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170">
        <v>17</v>
      </c>
      <c r="C77" s="63">
        <v>11</v>
      </c>
      <c r="D77" s="63">
        <v>2019</v>
      </c>
      <c r="E77" s="71" t="s">
        <v>201</v>
      </c>
      <c r="F77" s="170">
        <v>3</v>
      </c>
      <c r="G77" s="72" t="s">
        <v>119</v>
      </c>
      <c r="H77" s="72" t="s">
        <v>133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0"/>
      <c r="C78" s="63"/>
      <c r="D78" s="63"/>
      <c r="E78" s="170" t="s">
        <v>201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201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497</v>
      </c>
      <c r="J80" s="79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170">
        <v>17</v>
      </c>
      <c r="C82" s="63">
        <v>11</v>
      </c>
      <c r="D82" s="63">
        <v>2019</v>
      </c>
      <c r="E82" s="71" t="s">
        <v>201</v>
      </c>
      <c r="F82" s="170">
        <v>3</v>
      </c>
      <c r="G82" s="72" t="s">
        <v>119</v>
      </c>
      <c r="H82" s="64" t="s">
        <v>129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201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201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1604</v>
      </c>
      <c r="J85" s="79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170">
        <v>17</v>
      </c>
      <c r="C87" s="63">
        <v>11</v>
      </c>
      <c r="D87" s="63">
        <v>2019</v>
      </c>
      <c r="E87" s="71" t="s">
        <v>201</v>
      </c>
      <c r="F87" s="170">
        <v>3</v>
      </c>
      <c r="G87" s="72" t="s">
        <v>135</v>
      </c>
      <c r="H87" s="72" t="s">
        <v>134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0"/>
      <c r="C88" s="63"/>
      <c r="D88" s="63"/>
      <c r="E88" s="170" t="s">
        <v>201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201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835</v>
      </c>
      <c r="J90" s="79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197</v>
      </c>
      <c r="I92" s="101">
        <f>I75+I80+I85+I90</f>
        <v>3805</v>
      </c>
      <c r="J92" s="102">
        <f>J75+J80+J85+J90</f>
        <v>27</v>
      </c>
      <c r="K92" s="103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topLeftCell="A77"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248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203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192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54" t="s">
        <v>282</v>
      </c>
      <c r="H8" s="254"/>
      <c r="I8" s="94"/>
      <c r="J8" s="94"/>
      <c r="K8" s="94"/>
    </row>
    <row r="9" spans="2:11" x14ac:dyDescent="0.25">
      <c r="B9" s="71">
        <v>14</v>
      </c>
      <c r="C9" s="63">
        <v>11</v>
      </c>
      <c r="D9" s="63">
        <v>2021</v>
      </c>
      <c r="E9" s="71" t="s">
        <v>201</v>
      </c>
      <c r="F9" s="71">
        <v>5</v>
      </c>
      <c r="G9" s="64" t="s">
        <v>119</v>
      </c>
      <c r="H9" s="72" t="s">
        <v>128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8">
        <v>27</v>
      </c>
      <c r="C10" s="63">
        <v>2</v>
      </c>
      <c r="D10" s="54">
        <v>2022</v>
      </c>
      <c r="E10" s="71" t="s">
        <v>201</v>
      </c>
      <c r="F10" s="71">
        <v>5</v>
      </c>
      <c r="G10" s="64" t="s">
        <v>119</v>
      </c>
      <c r="H10" s="72"/>
      <c r="I10" s="100">
        <v>1108</v>
      </c>
      <c r="J10" s="100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201</v>
      </c>
      <c r="F11" s="63">
        <v>5</v>
      </c>
      <c r="G11" s="72" t="s">
        <v>260</v>
      </c>
      <c r="H11" s="77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3568</v>
      </c>
      <c r="J12" s="79">
        <f>SUM(J9:J11)</f>
        <v>20</v>
      </c>
      <c r="K12" s="66">
        <f>I12/J12</f>
        <v>178.4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6">
        <v>14</v>
      </c>
      <c r="C14" s="63">
        <v>11</v>
      </c>
      <c r="D14" s="63">
        <v>2021</v>
      </c>
      <c r="E14" s="171" t="s">
        <v>201</v>
      </c>
      <c r="F14" s="171">
        <v>5</v>
      </c>
      <c r="G14" s="64" t="s">
        <v>119</v>
      </c>
      <c r="H14" s="72" t="s">
        <v>124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8">
        <v>27</v>
      </c>
      <c r="C15" s="63">
        <v>2</v>
      </c>
      <c r="D15" s="54">
        <v>2022</v>
      </c>
      <c r="E15" s="206" t="s">
        <v>201</v>
      </c>
      <c r="F15" s="206">
        <v>5</v>
      </c>
      <c r="G15" s="64" t="s">
        <v>119</v>
      </c>
      <c r="H15" s="77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201</v>
      </c>
      <c r="F16" s="63">
        <v>5</v>
      </c>
      <c r="G16" s="72" t="s">
        <v>260</v>
      </c>
      <c r="H16" s="77"/>
      <c r="I16" s="63">
        <v>1341</v>
      </c>
      <c r="J16" s="63">
        <v>7</v>
      </c>
      <c r="K16" s="207">
        <f>I16/J16</f>
        <v>191.57142857142858</v>
      </c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3206</v>
      </c>
      <c r="J17" s="79">
        <f>SUM(J14:J16)</f>
        <v>17</v>
      </c>
      <c r="K17" s="66">
        <f>I17/J17</f>
        <v>188.58823529411765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6">
        <v>14</v>
      </c>
      <c r="C19" s="63">
        <v>11</v>
      </c>
      <c r="D19" s="63">
        <v>2021</v>
      </c>
      <c r="E19" s="171" t="s">
        <v>201</v>
      </c>
      <c r="F19" s="171">
        <v>5</v>
      </c>
      <c r="G19" s="64" t="s">
        <v>119</v>
      </c>
      <c r="H19" s="72" t="s">
        <v>125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8">
        <v>27</v>
      </c>
      <c r="C20" s="63">
        <v>2</v>
      </c>
      <c r="D20" s="54">
        <v>2022</v>
      </c>
      <c r="E20" s="206" t="s">
        <v>201</v>
      </c>
      <c r="F20" s="206">
        <v>5</v>
      </c>
      <c r="G20" s="64" t="s">
        <v>119</v>
      </c>
      <c r="H20" s="77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201</v>
      </c>
      <c r="F21" s="63">
        <v>5</v>
      </c>
      <c r="G21" s="72" t="s">
        <v>260</v>
      </c>
      <c r="H21" s="77"/>
      <c r="I21" s="63">
        <v>1221</v>
      </c>
      <c r="J21" s="63">
        <v>7</v>
      </c>
      <c r="K21" s="172">
        <f>I21/J21</f>
        <v>174.42857142857142</v>
      </c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3377</v>
      </c>
      <c r="J22" s="79">
        <f>SUM(J19:J21)</f>
        <v>19</v>
      </c>
      <c r="K22" s="66">
        <f>I22/J22</f>
        <v>177.73684210526315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6">
        <v>14</v>
      </c>
      <c r="C24" s="63">
        <v>11</v>
      </c>
      <c r="D24" s="63">
        <v>2021</v>
      </c>
      <c r="E24" s="171" t="s">
        <v>201</v>
      </c>
      <c r="F24" s="171">
        <v>5</v>
      </c>
      <c r="G24" s="64" t="s">
        <v>119</v>
      </c>
      <c r="H24" s="72" t="s">
        <v>132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8">
        <v>27</v>
      </c>
      <c r="C25" s="63">
        <v>2</v>
      </c>
      <c r="D25" s="54">
        <v>2022</v>
      </c>
      <c r="E25" s="206" t="s">
        <v>201</v>
      </c>
      <c r="F25" s="206">
        <v>5</v>
      </c>
      <c r="G25" s="64" t="s">
        <v>119</v>
      </c>
      <c r="H25" s="77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201</v>
      </c>
      <c r="F26" s="63">
        <v>5</v>
      </c>
      <c r="G26" s="72" t="s">
        <v>260</v>
      </c>
      <c r="H26" s="77"/>
      <c r="I26" s="63">
        <v>1120</v>
      </c>
      <c r="J26" s="63">
        <v>7</v>
      </c>
      <c r="K26" s="66">
        <f>I26/J26</f>
        <v>160</v>
      </c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3669</v>
      </c>
      <c r="J27" s="79">
        <f>SUM(J24:J26)</f>
        <v>21</v>
      </c>
      <c r="K27" s="66">
        <f>I27/J27</f>
        <v>174.71428571428572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6">
        <v>14</v>
      </c>
      <c r="C29" s="63">
        <v>11</v>
      </c>
      <c r="D29" s="63">
        <v>2021</v>
      </c>
      <c r="E29" s="171" t="s">
        <v>201</v>
      </c>
      <c r="F29" s="171">
        <v>5</v>
      </c>
      <c r="G29" s="64" t="s">
        <v>119</v>
      </c>
      <c r="H29" s="72" t="s">
        <v>140</v>
      </c>
      <c r="I29" s="63">
        <v>1351</v>
      </c>
      <c r="J29" s="63">
        <v>7</v>
      </c>
      <c r="K29" s="172">
        <f>I29/J29</f>
        <v>193</v>
      </c>
    </row>
    <row r="30" spans="2:11" x14ac:dyDescent="0.25">
      <c r="B30" s="98">
        <v>27</v>
      </c>
      <c r="C30" s="63">
        <v>2</v>
      </c>
      <c r="D30" s="54">
        <v>2022</v>
      </c>
      <c r="E30" s="206" t="s">
        <v>201</v>
      </c>
      <c r="F30" s="206">
        <v>5</v>
      </c>
      <c r="G30" s="64" t="s">
        <v>119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1351</v>
      </c>
      <c r="J32" s="79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6">
        <v>14</v>
      </c>
      <c r="C34" s="63">
        <v>11</v>
      </c>
      <c r="D34" s="63">
        <v>2021</v>
      </c>
      <c r="E34" s="171" t="s">
        <v>201</v>
      </c>
      <c r="F34" s="171">
        <v>5</v>
      </c>
      <c r="G34" s="64" t="s">
        <v>119</v>
      </c>
      <c r="H34" s="72" t="s">
        <v>126</v>
      </c>
      <c r="I34" s="100">
        <v>1213</v>
      </c>
      <c r="J34" s="100">
        <v>7</v>
      </c>
      <c r="K34" s="66">
        <f>I34/J34</f>
        <v>173.28571428571428</v>
      </c>
    </row>
    <row r="35" spans="2:11" x14ac:dyDescent="0.25">
      <c r="B35" s="98">
        <v>27</v>
      </c>
      <c r="C35" s="63">
        <v>2</v>
      </c>
      <c r="D35" s="54">
        <v>2022</v>
      </c>
      <c r="E35" s="206" t="s">
        <v>201</v>
      </c>
      <c r="F35" s="206">
        <v>5</v>
      </c>
      <c r="G35" s="64" t="s">
        <v>119</v>
      </c>
      <c r="H35" s="72"/>
      <c r="I35" s="100">
        <v>1338</v>
      </c>
      <c r="J35" s="100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16" t="s">
        <v>201</v>
      </c>
      <c r="F36" s="216">
        <v>5</v>
      </c>
      <c r="G36" s="72" t="s">
        <v>260</v>
      </c>
      <c r="H36" s="72"/>
      <c r="I36" s="100">
        <v>1181</v>
      </c>
      <c r="J36" s="100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3732</v>
      </c>
      <c r="J37" s="79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197</v>
      </c>
      <c r="I39" s="101">
        <f>I12+I17+I22+I27+I32+I37</f>
        <v>18903</v>
      </c>
      <c r="J39" s="102">
        <f>J12+J17+J22+J27+J32+J37</f>
        <v>105</v>
      </c>
      <c r="K39" s="103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254" t="s">
        <v>283</v>
      </c>
      <c r="H40" s="254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06">
        <v>14</v>
      </c>
      <c r="C42" s="63">
        <v>11</v>
      </c>
      <c r="D42" s="63">
        <v>2021</v>
      </c>
      <c r="E42" s="171" t="s">
        <v>201</v>
      </c>
      <c r="F42" s="171">
        <v>5</v>
      </c>
      <c r="G42" s="64" t="s">
        <v>119</v>
      </c>
      <c r="H42" s="72" t="s">
        <v>141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8">
        <v>27</v>
      </c>
      <c r="C43" s="63">
        <v>2</v>
      </c>
      <c r="D43" s="216">
        <v>2022</v>
      </c>
      <c r="E43" s="206" t="s">
        <v>201</v>
      </c>
      <c r="F43" s="206">
        <v>5</v>
      </c>
      <c r="G43" s="64" t="s">
        <v>119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2315</v>
      </c>
      <c r="J45" s="79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06">
        <v>14</v>
      </c>
      <c r="C47" s="63">
        <v>11</v>
      </c>
      <c r="D47" s="63">
        <v>2021</v>
      </c>
      <c r="E47" s="171" t="s">
        <v>201</v>
      </c>
      <c r="F47" s="171">
        <v>5</v>
      </c>
      <c r="G47" s="64" t="s">
        <v>119</v>
      </c>
      <c r="H47" s="72" t="s">
        <v>122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8">
        <v>27</v>
      </c>
      <c r="C48" s="63">
        <v>2</v>
      </c>
      <c r="D48" s="216">
        <v>2022</v>
      </c>
      <c r="E48" s="206" t="s">
        <v>201</v>
      </c>
      <c r="F48" s="206">
        <v>5</v>
      </c>
      <c r="G48" s="64" t="s">
        <v>119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16" t="s">
        <v>201</v>
      </c>
      <c r="F49" s="216">
        <v>5</v>
      </c>
      <c r="G49" s="72" t="s">
        <v>260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3967</v>
      </c>
      <c r="J50" s="79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06">
        <v>14</v>
      </c>
      <c r="C52" s="63">
        <v>11</v>
      </c>
      <c r="D52" s="63">
        <v>2021</v>
      </c>
      <c r="E52" s="171" t="s">
        <v>201</v>
      </c>
      <c r="F52" s="171">
        <v>5</v>
      </c>
      <c r="G52" s="64" t="s">
        <v>119</v>
      </c>
      <c r="H52" s="72" t="s">
        <v>236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8">
        <v>27</v>
      </c>
      <c r="C53" s="63">
        <v>2</v>
      </c>
      <c r="D53" s="216">
        <v>2022</v>
      </c>
      <c r="E53" s="206" t="s">
        <v>201</v>
      </c>
      <c r="F53" s="206">
        <v>5</v>
      </c>
      <c r="G53" s="64" t="s">
        <v>119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16" t="s">
        <v>201</v>
      </c>
      <c r="F54" s="216">
        <v>5</v>
      </c>
      <c r="G54" s="72" t="s">
        <v>260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4015</v>
      </c>
      <c r="J55" s="79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06">
        <v>14</v>
      </c>
      <c r="C57" s="63">
        <v>11</v>
      </c>
      <c r="D57" s="63">
        <v>2021</v>
      </c>
      <c r="E57" s="171" t="s">
        <v>201</v>
      </c>
      <c r="F57" s="171">
        <v>5</v>
      </c>
      <c r="G57" s="64" t="s">
        <v>119</v>
      </c>
      <c r="H57" s="72" t="s">
        <v>131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8">
        <v>27</v>
      </c>
      <c r="C58" s="63">
        <v>2</v>
      </c>
      <c r="D58" s="216">
        <v>2022</v>
      </c>
      <c r="E58" s="206" t="s">
        <v>201</v>
      </c>
      <c r="F58" s="206">
        <v>5</v>
      </c>
      <c r="G58" s="64" t="s">
        <v>119</v>
      </c>
      <c r="H58" s="77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1984</v>
      </c>
      <c r="J60" s="79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6">
        <v>14</v>
      </c>
      <c r="C63" s="63">
        <v>11</v>
      </c>
      <c r="D63" s="63">
        <v>2021</v>
      </c>
      <c r="E63" s="171" t="s">
        <v>201</v>
      </c>
      <c r="F63" s="171">
        <v>5</v>
      </c>
      <c r="G63" s="64" t="s">
        <v>119</v>
      </c>
      <c r="H63" s="72" t="s">
        <v>253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8">
        <v>27</v>
      </c>
      <c r="C64" s="63">
        <v>2</v>
      </c>
      <c r="D64" s="216">
        <v>2022</v>
      </c>
      <c r="E64" s="206" t="s">
        <v>201</v>
      </c>
      <c r="F64" s="206">
        <v>5</v>
      </c>
      <c r="G64" s="64" t="s">
        <v>119</v>
      </c>
      <c r="H64" s="77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16" t="s">
        <v>201</v>
      </c>
      <c r="F65" s="216">
        <v>5</v>
      </c>
      <c r="G65" s="72" t="s">
        <v>260</v>
      </c>
      <c r="H65" s="77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3163</v>
      </c>
      <c r="J66" s="79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16">
        <v>14</v>
      </c>
      <c r="C68" s="63">
        <v>11</v>
      </c>
      <c r="D68" s="63">
        <v>2021</v>
      </c>
      <c r="E68" s="171" t="s">
        <v>201</v>
      </c>
      <c r="F68" s="171">
        <v>5</v>
      </c>
      <c r="G68" s="64" t="s">
        <v>119</v>
      </c>
      <c r="H68" s="72" t="s">
        <v>142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16" t="s">
        <v>201</v>
      </c>
      <c r="F69" s="216">
        <v>5</v>
      </c>
      <c r="G69" s="72" t="s">
        <v>260</v>
      </c>
      <c r="H69" s="77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2371</v>
      </c>
      <c r="J71" s="79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>
        <v>12</v>
      </c>
      <c r="C73" s="63">
        <v>6</v>
      </c>
      <c r="D73" s="63">
        <v>2022</v>
      </c>
      <c r="E73" s="216" t="s">
        <v>201</v>
      </c>
      <c r="F73" s="216">
        <v>5</v>
      </c>
      <c r="G73" s="72" t="s">
        <v>260</v>
      </c>
      <c r="H73" s="77" t="s">
        <v>279</v>
      </c>
      <c r="I73" s="100">
        <v>1068</v>
      </c>
      <c r="J73" s="100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197</v>
      </c>
      <c r="I76" s="101">
        <f>I45+I50+I55+I60+I66+I71+I73</f>
        <v>18883</v>
      </c>
      <c r="J76" s="102">
        <f>J45+J50+J55+J60+J66+J71+J73</f>
        <v>105</v>
      </c>
      <c r="K76" s="103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217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14</v>
      </c>
      <c r="C80" s="63">
        <v>11</v>
      </c>
      <c r="D80" s="63">
        <v>2021</v>
      </c>
      <c r="E80" s="171" t="s">
        <v>218</v>
      </c>
      <c r="F80" s="171">
        <v>4</v>
      </c>
      <c r="G80" s="64" t="s">
        <v>135</v>
      </c>
      <c r="H80" s="64" t="s">
        <v>216</v>
      </c>
      <c r="I80" s="100">
        <v>819</v>
      </c>
      <c r="J80" s="100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16" t="s">
        <v>218</v>
      </c>
      <c r="F81" s="216">
        <v>4</v>
      </c>
      <c r="G81" s="64" t="s">
        <v>119</v>
      </c>
      <c r="H81" s="77"/>
      <c r="I81" s="100">
        <v>533</v>
      </c>
      <c r="J81" s="100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1352</v>
      </c>
      <c r="J82" s="79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06">
        <v>14</v>
      </c>
      <c r="C84" s="63">
        <v>11</v>
      </c>
      <c r="D84" s="63">
        <v>2021</v>
      </c>
      <c r="E84" s="171" t="s">
        <v>218</v>
      </c>
      <c r="F84" s="171">
        <v>4</v>
      </c>
      <c r="G84" s="64" t="s">
        <v>135</v>
      </c>
      <c r="H84" s="64" t="s">
        <v>254</v>
      </c>
      <c r="I84" s="100">
        <v>1043</v>
      </c>
      <c r="J84" s="100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06" t="s">
        <v>218</v>
      </c>
      <c r="F85" s="206">
        <v>4</v>
      </c>
      <c r="G85" s="64" t="s">
        <v>260</v>
      </c>
      <c r="H85" s="64"/>
      <c r="I85" s="100">
        <v>1115</v>
      </c>
      <c r="J85" s="100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16" t="s">
        <v>218</v>
      </c>
      <c r="F86" s="216">
        <v>4</v>
      </c>
      <c r="G86" s="64" t="s">
        <v>119</v>
      </c>
      <c r="H86" s="64"/>
      <c r="I86" s="100">
        <v>937</v>
      </c>
      <c r="J86" s="100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3095</v>
      </c>
      <c r="J87" s="79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06">
        <v>14</v>
      </c>
      <c r="C89" s="63">
        <v>11</v>
      </c>
      <c r="D89" s="63">
        <v>2021</v>
      </c>
      <c r="E89" s="171" t="s">
        <v>218</v>
      </c>
      <c r="F89" s="171">
        <v>4</v>
      </c>
      <c r="G89" s="64" t="s">
        <v>135</v>
      </c>
      <c r="H89" s="64" t="s">
        <v>243</v>
      </c>
      <c r="I89" s="100">
        <v>1148</v>
      </c>
      <c r="J89" s="100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06" t="s">
        <v>218</v>
      </c>
      <c r="F90" s="206">
        <v>4</v>
      </c>
      <c r="G90" s="64" t="s">
        <v>260</v>
      </c>
      <c r="H90" s="64"/>
      <c r="I90" s="100">
        <v>1209</v>
      </c>
      <c r="J90" s="100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2357</v>
      </c>
      <c r="J92" s="79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06">
        <v>14</v>
      </c>
      <c r="C94" s="63">
        <v>11</v>
      </c>
      <c r="D94" s="63">
        <v>2021</v>
      </c>
      <c r="E94" s="171" t="s">
        <v>218</v>
      </c>
      <c r="F94" s="171">
        <v>4</v>
      </c>
      <c r="G94" s="64" t="s">
        <v>135</v>
      </c>
      <c r="H94" s="64" t="s">
        <v>215</v>
      </c>
      <c r="I94" s="100">
        <v>1022</v>
      </c>
      <c r="J94" s="100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06" t="s">
        <v>218</v>
      </c>
      <c r="F95" s="206">
        <v>4</v>
      </c>
      <c r="G95" s="64" t="s">
        <v>260</v>
      </c>
      <c r="H95" s="64"/>
      <c r="I95" s="100">
        <v>979</v>
      </c>
      <c r="J95" s="100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16" t="s">
        <v>218</v>
      </c>
      <c r="F96" s="216">
        <v>4</v>
      </c>
      <c r="G96" s="64" t="s">
        <v>119</v>
      </c>
      <c r="H96" s="64"/>
      <c r="I96" s="100">
        <v>1039</v>
      </c>
      <c r="J96" s="100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3040</v>
      </c>
      <c r="J97" s="79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>
        <v>27</v>
      </c>
      <c r="C99" s="63">
        <v>2</v>
      </c>
      <c r="D99" s="63">
        <v>2022</v>
      </c>
      <c r="E99" s="206" t="s">
        <v>218</v>
      </c>
      <c r="F99" s="206">
        <v>4</v>
      </c>
      <c r="G99" s="64" t="s">
        <v>260</v>
      </c>
      <c r="H99" s="64" t="s">
        <v>242</v>
      </c>
      <c r="I99" s="100">
        <v>1109</v>
      </c>
      <c r="J99" s="100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79">
        <f>SUM(I99:I99)</f>
        <v>1109</v>
      </c>
      <c r="J100" s="79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0"/>
      <c r="J101" s="100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16" t="s">
        <v>218</v>
      </c>
      <c r="F102" s="216">
        <v>4</v>
      </c>
      <c r="G102" s="64" t="s">
        <v>119</v>
      </c>
      <c r="H102" s="64" t="s">
        <v>252</v>
      </c>
      <c r="I102" s="100">
        <v>293</v>
      </c>
      <c r="J102" s="100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0"/>
      <c r="J103" s="100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16" t="s">
        <v>218</v>
      </c>
      <c r="F104" s="216">
        <v>4</v>
      </c>
      <c r="G104" s="64" t="s">
        <v>119</v>
      </c>
      <c r="H104" s="64" t="s">
        <v>280</v>
      </c>
      <c r="I104" s="100">
        <v>1012</v>
      </c>
      <c r="J104" s="100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171" t="s">
        <v>197</v>
      </c>
      <c r="I106" s="101">
        <f>I82+I87+I92+I97+I100+I102+I104</f>
        <v>12258</v>
      </c>
      <c r="J106" s="102">
        <f>J82+J87+J92+J97+J100+J102+J104</f>
        <v>84</v>
      </c>
      <c r="K106" s="103">
        <f>I106/J106</f>
        <v>145.92857142857142</v>
      </c>
    </row>
    <row r="107" spans="2:11" x14ac:dyDescent="0.25">
      <c r="B107" s="171"/>
      <c r="C107" s="63"/>
      <c r="D107" s="63"/>
      <c r="E107" s="171"/>
      <c r="F107" s="171"/>
      <c r="G107" s="64"/>
      <c r="H107" s="77"/>
      <c r="I107" s="100"/>
      <c r="J107" s="100"/>
      <c r="K107" s="66"/>
    </row>
    <row r="108" spans="2:11" x14ac:dyDescent="0.25">
      <c r="B108" s="54"/>
      <c r="C108" s="52"/>
      <c r="D108" s="52"/>
      <c r="E108" s="32"/>
      <c r="F108" s="54"/>
      <c r="H108" s="77"/>
      <c r="I108" s="100"/>
      <c r="J108" s="100"/>
      <c r="K108" s="66"/>
    </row>
    <row r="109" spans="2:11" x14ac:dyDescent="0.25">
      <c r="B109" s="54"/>
      <c r="C109" s="52"/>
      <c r="D109" s="52"/>
      <c r="E109" s="32"/>
      <c r="F109" s="54"/>
      <c r="H109" s="77"/>
      <c r="I109" s="100"/>
      <c r="J109" s="100"/>
      <c r="K109" s="66"/>
    </row>
    <row r="110" spans="2:11" x14ac:dyDescent="0.25">
      <c r="H110" s="77"/>
      <c r="I110" s="63"/>
      <c r="J110" s="63"/>
      <c r="K110" s="63"/>
    </row>
    <row r="111" spans="2:11" x14ac:dyDescent="0.25">
      <c r="H111" s="71" t="s">
        <v>219</v>
      </c>
      <c r="I111" s="101">
        <f>I39+I76+I106</f>
        <v>50044</v>
      </c>
      <c r="J111" s="102">
        <f>J39+J76+J106</f>
        <v>294</v>
      </c>
      <c r="K111" s="103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268</v>
      </c>
      <c r="Q3" t="s">
        <v>269</v>
      </c>
    </row>
    <row r="4" spans="1:18" x14ac:dyDescent="0.25">
      <c r="A4" s="180" t="s">
        <v>264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10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10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235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10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10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10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10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10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2022-10-03T12:13:21Z</dcterms:modified>
</cp:coreProperties>
</file>