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K96" i="6" l="1"/>
  <c r="K91" i="6"/>
  <c r="K86" i="6"/>
  <c r="K81" i="6"/>
  <c r="K44" i="6"/>
  <c r="K49" i="6"/>
  <c r="K54" i="6"/>
  <c r="K63" i="6"/>
  <c r="K68" i="6"/>
  <c r="K72" i="6"/>
  <c r="AQ126" i="1"/>
  <c r="AP126" i="1"/>
  <c r="AP125" i="1"/>
  <c r="AP127" i="1" s="1"/>
  <c r="AQ123" i="1"/>
  <c r="AP123" i="1"/>
  <c r="AP122" i="1"/>
  <c r="AP124" i="1" s="1"/>
  <c r="AQ120" i="1"/>
  <c r="AP120" i="1"/>
  <c r="AP119" i="1"/>
  <c r="AP121" i="1" s="1"/>
  <c r="AQ117" i="1"/>
  <c r="AP117" i="1"/>
  <c r="AP116" i="1"/>
  <c r="AP118" i="1" s="1"/>
  <c r="AQ114" i="1"/>
  <c r="AP114" i="1"/>
  <c r="AP113" i="1"/>
  <c r="AP115" i="1" s="1"/>
  <c r="AQ111" i="1"/>
  <c r="AP111" i="1"/>
  <c r="AP110" i="1"/>
  <c r="AP112" i="1" s="1"/>
  <c r="AQ108" i="1"/>
  <c r="AP108" i="1"/>
  <c r="AP107" i="1"/>
  <c r="AP109" i="1" s="1"/>
  <c r="AQ105" i="1"/>
  <c r="AP105" i="1"/>
  <c r="AP104" i="1"/>
  <c r="AP106" i="1" s="1"/>
  <c r="AQ102" i="1"/>
  <c r="AP102" i="1"/>
  <c r="AP101" i="1"/>
  <c r="AP103" i="1" s="1"/>
  <c r="AQ99" i="1"/>
  <c r="AP99" i="1"/>
  <c r="AP98" i="1"/>
  <c r="AP100" i="1" s="1"/>
  <c r="AQ93" i="1"/>
  <c r="AP93" i="1"/>
  <c r="AP92" i="1"/>
  <c r="AP94" i="1" s="1"/>
  <c r="AQ90" i="1"/>
  <c r="AP90" i="1"/>
  <c r="AP89" i="1"/>
  <c r="AP91" i="1" s="1"/>
  <c r="AQ87" i="1"/>
  <c r="AP87" i="1"/>
  <c r="AP86" i="1"/>
  <c r="AP88" i="1" s="1"/>
  <c r="AQ84" i="1"/>
  <c r="AP84" i="1"/>
  <c r="AP83" i="1"/>
  <c r="AP85" i="1" s="1"/>
  <c r="AQ81" i="1"/>
  <c r="AP81" i="1"/>
  <c r="AP80" i="1"/>
  <c r="AP82" i="1" s="1"/>
  <c r="AQ78" i="1"/>
  <c r="AP78" i="1"/>
  <c r="AP77" i="1"/>
  <c r="AP79" i="1" s="1"/>
  <c r="AQ75" i="1"/>
  <c r="AP75" i="1"/>
  <c r="AP74" i="1"/>
  <c r="AP76" i="1" s="1"/>
  <c r="AQ72" i="1"/>
  <c r="AP72" i="1"/>
  <c r="AP71" i="1"/>
  <c r="AP73" i="1" s="1"/>
  <c r="AQ69" i="1"/>
  <c r="AP69" i="1"/>
  <c r="AP68" i="1"/>
  <c r="AP70" i="1" s="1"/>
  <c r="AQ66" i="1"/>
  <c r="AP66" i="1"/>
  <c r="AP65" i="1"/>
  <c r="AP67" i="1" s="1"/>
  <c r="AQ63" i="1"/>
  <c r="AP63" i="1"/>
  <c r="AP62" i="1"/>
  <c r="AP64" i="1" s="1"/>
  <c r="AQ60" i="1"/>
  <c r="AP60" i="1"/>
  <c r="AP59" i="1"/>
  <c r="AP61" i="1" s="1"/>
  <c r="AQ57" i="1"/>
  <c r="AP57" i="1"/>
  <c r="AP56" i="1"/>
  <c r="AP58" i="1" s="1"/>
  <c r="AQ54" i="1"/>
  <c r="AP54" i="1"/>
  <c r="AP53" i="1"/>
  <c r="AP55" i="1" s="1"/>
  <c r="AQ51" i="1"/>
  <c r="AP51" i="1"/>
  <c r="AP50" i="1"/>
  <c r="AP52" i="1" s="1"/>
  <c r="AQ48" i="1"/>
  <c r="AP48" i="1"/>
  <c r="AP47" i="1"/>
  <c r="AP49" i="1" s="1"/>
  <c r="AQ45" i="1"/>
  <c r="AP45" i="1"/>
  <c r="AP44" i="1"/>
  <c r="AP46" i="1" s="1"/>
  <c r="AQ42" i="1"/>
  <c r="AP42" i="1"/>
  <c r="AP41" i="1"/>
  <c r="AP43" i="1" s="1"/>
  <c r="AQ39" i="1"/>
  <c r="AP39" i="1"/>
  <c r="AP38" i="1"/>
  <c r="AP40" i="1" s="1"/>
  <c r="AQ36" i="1"/>
  <c r="AP36" i="1"/>
  <c r="AP35" i="1"/>
  <c r="AP37" i="1" s="1"/>
  <c r="AQ33" i="1"/>
  <c r="AP33" i="1"/>
  <c r="AP32" i="1"/>
  <c r="AP34" i="1" s="1"/>
  <c r="AQ30" i="1"/>
  <c r="AP30" i="1"/>
  <c r="AP29" i="1"/>
  <c r="AP31" i="1" s="1"/>
  <c r="AQ27" i="1"/>
  <c r="AP27" i="1"/>
  <c r="AP26" i="1"/>
  <c r="AP28" i="1" s="1"/>
  <c r="AQ18" i="1"/>
  <c r="AP18" i="1"/>
  <c r="AP17" i="1"/>
  <c r="AP19" i="1" s="1"/>
  <c r="AQ15" i="1"/>
  <c r="AP15" i="1"/>
  <c r="AP14" i="1"/>
  <c r="AP16" i="1" s="1"/>
  <c r="AQ12" i="1"/>
  <c r="AP12" i="1"/>
  <c r="AP11" i="1"/>
  <c r="AP135" i="1"/>
  <c r="AP132" i="1"/>
  <c r="AP131" i="1"/>
  <c r="J102" i="3"/>
  <c r="AO103" i="1"/>
  <c r="AO70" i="1"/>
  <c r="AO58" i="1"/>
  <c r="AO34" i="1"/>
  <c r="AO19" i="1"/>
  <c r="AO127" i="1"/>
  <c r="AO135" i="1"/>
  <c r="AO132" i="1"/>
  <c r="AO131" i="1"/>
  <c r="H222" i="2"/>
  <c r="K222" i="2"/>
  <c r="L221" i="2"/>
  <c r="J222" i="2"/>
  <c r="L220" i="2"/>
  <c r="L219" i="2"/>
  <c r="L218" i="2"/>
  <c r="L217" i="2"/>
  <c r="L216" i="2"/>
  <c r="J104" i="3"/>
  <c r="J40" i="4"/>
  <c r="I40" i="4"/>
  <c r="H40" i="4"/>
  <c r="G40" i="4"/>
  <c r="F40" i="4"/>
  <c r="E40" i="4"/>
  <c r="D40" i="4"/>
  <c r="C40" i="4"/>
  <c r="AO133" i="1" l="1"/>
  <c r="J45" i="3"/>
  <c r="K35" i="4"/>
  <c r="AN135" i="1"/>
  <c r="AN132" i="1"/>
  <c r="AN133" i="1" s="1"/>
  <c r="AN131" i="1"/>
  <c r="AN55" i="1"/>
  <c r="AN124" i="1"/>
  <c r="AN79" i="1"/>
  <c r="AN49" i="1"/>
  <c r="L215" i="2"/>
  <c r="L214" i="2"/>
  <c r="L213" i="2"/>
  <c r="L212" i="2"/>
  <c r="AM135" i="1" l="1"/>
  <c r="AM132" i="1"/>
  <c r="AM133" i="1" s="1"/>
  <c r="AM131" i="1"/>
  <c r="AM112" i="1"/>
  <c r="AM100" i="1"/>
  <c r="AM67" i="1"/>
  <c r="AM13" i="1"/>
  <c r="L211" i="2"/>
  <c r="L210" i="2"/>
  <c r="L209" i="2"/>
  <c r="L208" i="2"/>
  <c r="K88" i="5"/>
  <c r="K83" i="5"/>
  <c r="K79" i="5"/>
  <c r="K74" i="5"/>
  <c r="AW127" i="1" l="1"/>
  <c r="AU127" i="1"/>
  <c r="AU124" i="1"/>
  <c r="AU121" i="1"/>
  <c r="AU118" i="1"/>
  <c r="AU115" i="1"/>
  <c r="AU112" i="1"/>
  <c r="AU109" i="1"/>
  <c r="AU106" i="1"/>
  <c r="AU103" i="1"/>
  <c r="AU100" i="1"/>
  <c r="AU97" i="1"/>
  <c r="AU94" i="1"/>
  <c r="AU91" i="1"/>
  <c r="AU88" i="1"/>
  <c r="AU85" i="1"/>
  <c r="AU82" i="1"/>
  <c r="AU79" i="1"/>
  <c r="AU76" i="1"/>
  <c r="AU73" i="1"/>
  <c r="AU70" i="1"/>
  <c r="AU67" i="1"/>
  <c r="AU64" i="1"/>
  <c r="AU61" i="1"/>
  <c r="AU58" i="1"/>
  <c r="AU55" i="1"/>
  <c r="AU52" i="1"/>
  <c r="AU49" i="1"/>
  <c r="AU46" i="1"/>
  <c r="AU43" i="1"/>
  <c r="AU40" i="1"/>
  <c r="AU37" i="1"/>
  <c r="AU34" i="1"/>
  <c r="AU31" i="1"/>
  <c r="AU28" i="1"/>
  <c r="AU22" i="1"/>
  <c r="AU19" i="1"/>
  <c r="AU16" i="1"/>
  <c r="AU13" i="1"/>
  <c r="AL135" i="1" l="1"/>
  <c r="AL132" i="1"/>
  <c r="AL133" i="1" s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K40" i="1" l="1"/>
  <c r="AK100" i="1"/>
  <c r="AK135" i="1" s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3" i="1" l="1"/>
  <c r="A132" i="1"/>
  <c r="A131" i="1"/>
  <c r="AJ135" i="1"/>
  <c r="AJ132" i="1"/>
  <c r="AJ133" i="1" s="1"/>
  <c r="AJ131" i="1"/>
  <c r="AJ52" i="1"/>
  <c r="AJ43" i="1"/>
  <c r="AJ31" i="1"/>
  <c r="L182" i="2"/>
  <c r="L181" i="2"/>
  <c r="L180" i="2"/>
  <c r="J57" i="3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5" i="1"/>
  <c r="AH132" i="1"/>
  <c r="AH133" i="1" s="1"/>
  <c r="AH131" i="1"/>
  <c r="AH124" i="1"/>
  <c r="AH91" i="1"/>
  <c r="AH79" i="1"/>
  <c r="AH55" i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F135" i="1"/>
  <c r="AG132" i="1"/>
  <c r="AF132" i="1"/>
  <c r="AF133" i="1" s="1"/>
  <c r="AG131" i="1"/>
  <c r="AF131" i="1"/>
  <c r="K87" i="5"/>
  <c r="K78" i="5"/>
  <c r="K73" i="5"/>
  <c r="AF100" i="1"/>
  <c r="AF67" i="1"/>
  <c r="AF13" i="1"/>
  <c r="L166" i="2"/>
  <c r="L165" i="2"/>
  <c r="L164" i="2"/>
  <c r="AG133" i="1" l="1"/>
  <c r="AB133" i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U132" i="1"/>
  <c r="AU131" i="1"/>
  <c r="AD132" i="1"/>
  <c r="AD131" i="1"/>
  <c r="AE124" i="1" l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8" i="4" l="1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0" i="4" l="1"/>
  <c r="K37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U25" i="1"/>
  <c r="K27" i="4" l="1"/>
  <c r="K28" i="4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3" i="4" l="1"/>
  <c r="K24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K25" i="4"/>
  <c r="K32" i="4"/>
  <c r="K14" i="4"/>
  <c r="K9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6" i="4"/>
  <c r="K26" i="4"/>
  <c r="J80" i="3"/>
  <c r="L112" i="1"/>
  <c r="L100" i="1"/>
  <c r="L67" i="1"/>
  <c r="L13" i="1"/>
  <c r="L59" i="2"/>
  <c r="L58" i="2"/>
  <c r="L57" i="2"/>
  <c r="L56" i="2"/>
  <c r="L135" i="1" l="1"/>
  <c r="B57" i="4"/>
  <c r="K16" i="4" l="1"/>
  <c r="K19" i="4"/>
  <c r="AP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Q129" i="1" l="1"/>
  <c r="AP129" i="1"/>
  <c r="AP128" i="1"/>
  <c r="AP130" i="1" s="1"/>
  <c r="AQ96" i="1"/>
  <c r="AP96" i="1"/>
  <c r="AP95" i="1"/>
  <c r="AP97" i="1" s="1"/>
  <c r="AQ24" i="1"/>
  <c r="AP24" i="1"/>
  <c r="AP23" i="1"/>
  <c r="AP25" i="1" s="1"/>
  <c r="AQ21" i="1"/>
  <c r="AP21" i="1"/>
  <c r="AP20" i="1"/>
  <c r="AP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W112" i="1" s="1"/>
  <c r="A82" i="1"/>
  <c r="AW82" i="1" s="1"/>
  <c r="A124" i="1"/>
  <c r="AW124" i="1" s="1"/>
  <c r="A121" i="1"/>
  <c r="AW121" i="1" s="1"/>
  <c r="A109" i="1"/>
  <c r="AW109" i="1" s="1"/>
  <c r="A97" i="1"/>
  <c r="A94" i="1"/>
  <c r="A91" i="1"/>
  <c r="A64" i="1"/>
  <c r="AW64" i="1" s="1"/>
  <c r="A49" i="1"/>
  <c r="AW49" i="1" s="1"/>
  <c r="A46" i="1"/>
  <c r="AW46" i="1" s="1"/>
  <c r="A37" i="1"/>
  <c r="AW37" i="1" s="1"/>
  <c r="A28" i="1"/>
  <c r="AW28" i="1" s="1"/>
  <c r="A22" i="1"/>
  <c r="A16" i="1"/>
  <c r="AW16" i="1" s="1"/>
  <c r="D85" i="1" l="1"/>
  <c r="D118" i="1"/>
  <c r="D70" i="1"/>
  <c r="J28" i="3"/>
  <c r="L11" i="2"/>
  <c r="L9" i="2"/>
  <c r="J63" i="3" l="1"/>
  <c r="J19" i="5" l="1"/>
  <c r="I19" i="5"/>
  <c r="K31" i="4" l="1"/>
  <c r="K21" i="4"/>
  <c r="K30" i="4"/>
  <c r="K12" i="4"/>
  <c r="K40" i="4" s="1"/>
  <c r="K29" i="4"/>
  <c r="K23" i="4"/>
  <c r="K20" i="4"/>
  <c r="K17" i="4"/>
  <c r="K15" i="4"/>
  <c r="K22" i="4"/>
  <c r="K10" i="4"/>
  <c r="K11" i="4"/>
  <c r="K18" i="4"/>
  <c r="K57" i="5" l="1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0" i="3" l="1"/>
  <c r="A133" i="1" l="1"/>
  <c r="A127" i="1"/>
  <c r="A118" i="1"/>
  <c r="A115" i="1"/>
  <c r="AW115" i="1" s="1"/>
  <c r="A106" i="1"/>
  <c r="AW106" i="1" s="1"/>
  <c r="A103" i="1"/>
  <c r="AW103" i="1" s="1"/>
  <c r="A100" i="1"/>
  <c r="AW100" i="1" s="1"/>
  <c r="A85" i="1"/>
  <c r="A76" i="1"/>
  <c r="AW76" i="1" s="1"/>
  <c r="A73" i="1"/>
  <c r="AW73" i="1" s="1"/>
  <c r="A70" i="1"/>
  <c r="A67" i="1"/>
  <c r="AW67" i="1" s="1"/>
  <c r="A61" i="1"/>
  <c r="AW61" i="1" s="1"/>
  <c r="A58" i="1"/>
  <c r="AW58" i="1" s="1"/>
  <c r="A52" i="1"/>
  <c r="A43" i="1"/>
  <c r="AW43" i="1" s="1"/>
  <c r="A40" i="1"/>
  <c r="AW40" i="1" s="1"/>
  <c r="A19" i="1"/>
  <c r="AW19" i="1" s="1"/>
  <c r="A13" i="1"/>
  <c r="AW13" i="1" s="1"/>
  <c r="A34" i="1"/>
  <c r="A31" i="1"/>
  <c r="D52" i="1" l="1"/>
  <c r="D34" i="1"/>
  <c r="D31" i="1"/>
  <c r="AQ132" i="1" l="1"/>
  <c r="K94" i="6" l="1"/>
  <c r="K89" i="6"/>
  <c r="K84" i="6"/>
  <c r="K79" i="6"/>
  <c r="K103" i="6" l="1"/>
  <c r="J85" i="3" l="1"/>
  <c r="AW118" i="1" l="1"/>
  <c r="AW34" i="1"/>
  <c r="AW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75" i="6" l="1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AS134" i="1"/>
  <c r="E135" i="1"/>
  <c r="K75" i="6" l="1"/>
  <c r="I108" i="6"/>
  <c r="J108" i="6"/>
  <c r="K39" i="6"/>
  <c r="K91" i="5"/>
  <c r="K38" i="5"/>
  <c r="K69" i="5"/>
  <c r="AW70" i="1"/>
  <c r="AW52" i="1"/>
  <c r="AU133" i="1"/>
  <c r="D135" i="1"/>
  <c r="AW31" i="1"/>
  <c r="K108" i="6" l="1"/>
  <c r="AP133" i="1"/>
  <c r="L222" i="2"/>
</calcChain>
</file>

<file path=xl/sharedStrings.xml><?xml version="1.0" encoding="utf-8"?>
<sst xmlns="http://schemas.openxmlformats.org/spreadsheetml/2006/main" count="2308" uniqueCount="596">
  <si>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</si>
  <si>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</si>
  <si>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</si>
  <si>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</si>
  <si>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</si>
  <si>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</si>
  <si>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</si>
  <si>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</si>
  <si>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</si>
  <si>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</si>
  <si>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</si>
  <si>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</si>
  <si>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</si>
  <si>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</si>
  <si>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</si>
  <si>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</si>
  <si>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</si>
  <si>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</si>
  <si>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</si>
  <si>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</si>
  <si>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</si>
  <si>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</si>
  <si>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</si>
  <si>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</si>
  <si>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</si>
  <si>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</si>
  <si>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</si>
  <si>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</si>
  <si>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</si>
  <si>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</si>
  <si>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</si>
  <si>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</si>
  <si>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</si>
  <si>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</si>
  <si>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</si>
  <si>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</si>
  <si>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</si>
  <si>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</si>
  <si>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</si>
  <si>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</si>
  <si>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</si>
  <si>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</si>
  <si>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</si>
  <si>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</si>
  <si>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</si>
  <si>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</si>
  <si>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</si>
  <si>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</si>
  <si>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</si>
  <si>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</si>
  <si>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</si>
  <si>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</si>
  <si>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</si>
  <si>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</si>
  <si>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</si>
  <si>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</si>
  <si>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</si>
  <si>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</si>
  <si>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</si>
  <si>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</si>
  <si>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</si>
  <si>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</si>
  <si>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</si>
  <si>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</si>
  <si>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</si>
  <si>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</si>
  <si>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</si>
  <si>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</si>
  <si>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</si>
  <si>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</si>
  <si>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</si>
  <si>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</si>
  <si>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</si>
  <si>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</si>
  <si>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</si>
  <si>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</si>
  <si>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</si>
  <si>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</si>
  <si>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</si>
  <si>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</si>
  <si>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</si>
  <si>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</si>
  <si>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</si>
  <si>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</si>
  <si>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</si>
  <si>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</si>
  <si>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</si>
  <si>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</si>
  <si>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</si>
  <si>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</si>
  <si>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</si>
  <si>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</si>
  <si>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</si>
  <si>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</si>
  <si>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</si>
  <si>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</si>
  <si>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</si>
  <si>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</si>
  <si>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</si>
  <si>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</si>
  <si>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</si>
  <si>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</si>
  <si>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</si>
  <si>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</si>
  <si>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</si>
  <si>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</si>
  <si>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</si>
  <si>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</si>
  <si>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</si>
  <si>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</si>
  <si>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</si>
  <si>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</si>
  <si>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</si>
  <si>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</si>
  <si>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</si>
  <si>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</si>
  <si>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</si>
  <si>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</si>
  <si>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</si>
  <si>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</si>
  <si>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</si>
  <si>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</si>
  <si>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</si>
  <si>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</si>
  <si>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</si>
  <si>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</si>
  <si>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</si>
  <si>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</si>
  <si>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</si>
  <si>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</si>
  <si>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</si>
  <si>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</si>
  <si>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</si>
  <si>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</si>
  <si>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</si>
  <si>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</si>
  <si>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</si>
  <si>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</si>
  <si>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</si>
  <si>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</si>
  <si>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</si>
  <si>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</si>
  <si>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</si>
  <si>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</si>
  <si>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</si>
  <si>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</si>
  <si>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</si>
  <si>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</si>
  <si>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</si>
  <si>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</si>
  <si>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</si>
  <si>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</si>
  <si>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</si>
  <si>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</si>
  <si>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</si>
  <si>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</si>
  <si>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</si>
  <si>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</si>
  <si>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</si>
  <si>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</si>
  <si>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</si>
  <si>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</si>
  <si>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</si>
  <si>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</si>
  <si>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</si>
  <si>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</si>
  <si>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</si>
  <si>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</si>
  <si>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</si>
  <si>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</si>
  <si>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</si>
  <si>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</si>
  <si>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</si>
  <si>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</si>
  <si>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</si>
  <si>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</si>
  <si>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</si>
  <si>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</si>
  <si>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</si>
  <si>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</si>
  <si>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</si>
  <si>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</si>
  <si>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</si>
  <si>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</si>
  <si>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</si>
  <si>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</si>
  <si>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</si>
  <si>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</si>
  <si>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</si>
  <si>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</si>
  <si>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</si>
  <si>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</si>
  <si>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</si>
  <si>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</si>
  <si>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</si>
  <si>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</si>
  <si>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</si>
  <si>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</si>
  <si>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</si>
  <si>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</si>
  <si>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</si>
  <si>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</si>
  <si>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</si>
  <si>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</si>
  <si>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</si>
  <si>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</si>
  <si>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</si>
  <si>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</si>
  <si>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</si>
  <si>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</si>
  <si>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</si>
  <si>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</si>
  <si>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</si>
  <si>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</si>
  <si>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</si>
  <si>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</si>
  <si>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</si>
  <si>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</si>
  <si>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</si>
  <si>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</si>
  <si>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</si>
  <si>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</si>
  <si>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</si>
  <si>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</si>
  <si>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</si>
  <si>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</si>
  <si>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</si>
  <si>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</si>
  <si>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</si>
  <si>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</si>
  <si>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</si>
  <si>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</si>
  <si>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</si>
  <si>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</si>
  <si>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</si>
  <si>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</si>
  <si>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</si>
  <si>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</si>
  <si>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</si>
  <si>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</si>
  <si>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</si>
  <si>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</si>
  <si>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</si>
  <si>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</si>
  <si>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</si>
  <si>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</si>
  <si>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</si>
  <si>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</si>
  <si>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</si>
  <si>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</si>
  <si>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</si>
  <si>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</si>
  <si>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</si>
  <si>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</si>
  <si>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</si>
  <si>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</si>
  <si>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</si>
  <si>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</si>
  <si>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</si>
  <si>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</si>
  <si>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</si>
  <si>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</si>
  <si>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</si>
  <si>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</si>
  <si>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</si>
  <si>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</si>
  <si>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</si>
  <si>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</si>
  <si>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</si>
  <si>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</si>
  <si>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</si>
  <si>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</si>
  <si>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</si>
  <si>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</si>
  <si>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</si>
  <si>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</si>
  <si>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</si>
  <si>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</si>
  <si>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</si>
  <si>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</si>
  <si>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</si>
  <si>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</si>
  <si>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</si>
  <si>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</si>
  <si>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</si>
  <si>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</si>
  <si>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</si>
  <si>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</si>
  <si>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</si>
  <si>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</si>
  <si>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</si>
  <si>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</si>
  <si>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</si>
  <si>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</si>
  <si>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</si>
  <si>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</si>
  <si>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</si>
  <si>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</si>
  <si>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</si>
  <si>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</si>
  <si>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</si>
  <si>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</si>
  <si>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</si>
  <si>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</si>
  <si>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</si>
  <si>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</si>
  <si>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</si>
  <si>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</si>
  <si>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</si>
  <si>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</si>
  <si>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</si>
  <si>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</si>
  <si>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</si>
  <si>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</si>
  <si>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</si>
  <si>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</si>
  <si>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</si>
  <si>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</si>
  <si>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</si>
  <si>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</si>
  <si>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</si>
  <si>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</si>
  <si>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</si>
  <si>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</si>
  <si>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</si>
  <si>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</si>
  <si>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</si>
  <si>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</si>
  <si>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</si>
  <si>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</si>
  <si>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</si>
  <si>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</si>
  <si>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</si>
  <si>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</si>
  <si>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</si>
  <si>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</si>
  <si>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</si>
  <si>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</si>
  <si>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</si>
  <si>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</si>
  <si>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</si>
  <si>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</si>
  <si>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</si>
  <si>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</si>
  <si>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</si>
  <si>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</si>
  <si>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</si>
  <si>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</si>
  <si>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</si>
  <si>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</si>
  <si>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</si>
  <si>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</si>
  <si>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</si>
  <si>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</si>
  <si>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</si>
  <si>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</si>
  <si>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</si>
  <si>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</si>
  <si>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</si>
  <si>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</si>
  <si>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</si>
  <si>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</si>
  <si>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</si>
  <si>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</si>
  <si>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</si>
  <si>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</si>
  <si>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</si>
  <si>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</si>
  <si>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</si>
  <si>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</si>
  <si>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</si>
  <si>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</si>
  <si>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</si>
  <si>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</si>
  <si>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</si>
  <si>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</si>
  <si>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</si>
  <si>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</si>
  <si>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</si>
  <si>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</si>
  <si>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</si>
  <si>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</si>
  <si>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</si>
  <si>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</si>
  <si>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</si>
  <si>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</si>
  <si>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</si>
  <si>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</si>
  <si>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</si>
  <si>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</si>
  <si>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</si>
  <si>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</si>
  <si>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</si>
  <si>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</si>
  <si>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</si>
  <si>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</si>
  <si>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</si>
  <si>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</si>
  <si>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</si>
  <si>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</si>
  <si>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</si>
  <si>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</si>
  <si>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</si>
  <si>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</si>
  <si>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</si>
  <si>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</si>
  <si>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</si>
  <si>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</si>
  <si>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</si>
  <si>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</si>
  <si>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</si>
  <si>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</si>
  <si>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</si>
  <si>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</si>
  <si>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</si>
  <si>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</si>
  <si>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</si>
  <si>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</si>
  <si>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</si>
  <si>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</si>
  <si>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</si>
  <si>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</si>
  <si>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</si>
  <si>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</si>
  <si>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</si>
  <si>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</si>
  <si>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</si>
  <si>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</si>
  <si>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</si>
  <si>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</si>
  <si>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</si>
  <si>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</si>
  <si>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</si>
  <si>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</si>
  <si>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</si>
  <si>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</si>
  <si>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</si>
  <si>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</si>
  <si>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</si>
  <si>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</si>
  <si>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</si>
  <si>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</si>
  <si>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</si>
  <si>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</si>
  <si>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</si>
  <si>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</si>
  <si>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</si>
  <si>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</si>
  <si>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</si>
  <si>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</si>
  <si>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</si>
  <si>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</si>
  <si>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</si>
  <si>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</si>
  <si>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</si>
  <si>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</si>
  <si>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</si>
  <si>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</si>
  <si>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y a plus qu'à accélerer !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</si>
  <si>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</si>
  <si>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</si>
  <si>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</si>
  <si>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</si>
  <si>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</si>
  <si>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</si>
  <si>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</si>
  <si>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</si>
  <si>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</si>
  <si>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</si>
  <si>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</si>
  <si>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a défaut  de trouver, le mini est fait !</t>
  </si>
  <si>
    <t>pourquoi ne pas jouer plus souvent ?</t>
  </si>
  <si>
    <t>pendules remises à l'heure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</si>
  <si>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</si>
  <si>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</si>
  <si>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</si>
  <si>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</si>
  <si>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</si>
  <si>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</si>
  <si>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</si>
  <si>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</si>
  <si>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</si>
  <si>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</si>
  <si>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</si>
  <si>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</si>
  <si>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</si>
  <si>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</si>
  <si>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</si>
  <si>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</si>
  <si>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</si>
  <si>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</si>
  <si>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</si>
  <si>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</si>
  <si>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</si>
  <si>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</si>
  <si>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</si>
  <si>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</si>
  <si>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</si>
  <si>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</si>
  <si>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</si>
  <si>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</si>
  <si>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</si>
  <si>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</si>
  <si>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</si>
  <si>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</si>
  <si>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</si>
  <si>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</si>
  <si>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</si>
  <si>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</si>
  <si>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</si>
  <si>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</si>
  <si>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</si>
  <si>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</si>
  <si>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</si>
  <si>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</si>
  <si>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</si>
  <si>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</si>
  <si>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</si>
  <si>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</si>
  <si>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</si>
  <si>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</si>
  <si>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</si>
  <si>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</si>
  <si>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</si>
  <si>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</si>
  <si>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</si>
  <si>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</si>
  <si>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</si>
  <si>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</si>
  <si>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</si>
  <si>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</si>
  <si>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</si>
  <si>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</si>
  <si>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</si>
  <si>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</si>
  <si>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</si>
  <si>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</si>
  <si>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</si>
  <si>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</si>
  <si>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</si>
  <si>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</si>
  <si>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</si>
  <si>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</si>
  <si>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</si>
  <si>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</si>
  <si>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</si>
  <si>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a amplifié la marche arrière !</t>
  </si>
  <si>
    <t>rien de tel qu'une pause pour repartir!</t>
  </si>
  <si>
    <t>après le retour, l'attaque !</t>
  </si>
  <si>
    <t>casse bien limitée (bis)</t>
  </si>
  <si>
    <t>ça repart , et comment !</t>
  </si>
  <si>
    <t>a limité la casse !</t>
  </si>
  <si>
    <t>coupe ndie</t>
  </si>
  <si>
    <t>212,67 / 6</t>
  </si>
  <si>
    <t>202,67 / 6</t>
  </si>
  <si>
    <t>METIVIER Virgine</t>
  </si>
  <si>
    <t>la moyenne, y a que  ça de vrai !</t>
  </si>
  <si>
    <t>national doublettes</t>
  </si>
  <si>
    <t xml:space="preserve">26 èmes  </t>
  </si>
  <si>
    <t xml:space="preserve">16 èmes  </t>
  </si>
  <si>
    <t xml:space="preserve">doub </t>
  </si>
  <si>
    <t>c'est tout vu, il repart !</t>
  </si>
  <si>
    <t>fev</t>
  </si>
  <si>
    <t>très correct !</t>
  </si>
  <si>
    <t>bonne tendance, à suivre !</t>
  </si>
  <si>
    <t>adore changer de dizaines !</t>
  </si>
  <si>
    <t>progression en cours !</t>
  </si>
  <si>
    <t>ben quoi, joue sa moyenne !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</si>
  <si>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</si>
  <si>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</si>
  <si>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</si>
  <si>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</si>
  <si>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</si>
  <si>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</si>
  <si>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</si>
  <si>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</si>
  <si>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</si>
  <si>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</si>
  <si>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</si>
  <si>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</si>
  <si>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</si>
  <si>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</si>
  <si>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</si>
  <si>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</si>
  <si>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</si>
  <si>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retrouve son niveau !</t>
  </si>
  <si>
    <t>pas trouvé mais pas  cata !</t>
  </si>
  <si>
    <t>et bis repetita !</t>
  </si>
  <si>
    <t>doit accélérer !</t>
  </si>
  <si>
    <t>rejoue au yoyo !</t>
  </si>
  <si>
    <t>qu'il est obéissant !</t>
  </si>
  <si>
    <t>s'est engouffré dans la porte !</t>
  </si>
  <si>
    <t>faut repartir ! Mais maintenant !</t>
  </si>
  <si>
    <t>se remet à jouer !</t>
  </si>
  <si>
    <t>confirmation du retour !</t>
  </si>
  <si>
    <t>après midi salvatrice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</si>
</sst>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9" fillId="13" borderId="0" xfId="0" applyFont="1" applyFill="1"/>
    <xf numFmtId="0" fontId="31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DEE8"/>
      <color rgb="FFFFFF00"/>
      <color rgb="FFFCD5B4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5"/>
  <sheetViews>
    <sheetView tabSelected="1" topLeftCell="AD1" workbookViewId="0">
      <selection activeCell="AR22" sqref="AR2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1" width="9.7109375" customWidth="1"/>
    <col min="42" max="42" width="10.7109375" customWidth="1"/>
    <col min="43" max="43" width="8.5703125" customWidth="1"/>
    <col min="44" max="44" width="36.140625" customWidth="1"/>
    <col min="45" max="45" width="12.42578125" customWidth="1"/>
    <col min="46" max="46" width="2.28515625" customWidth="1"/>
    <col min="47" max="47" width="9.28515625" customWidth="1"/>
    <col min="48" max="48" width="2.42578125" customWidth="1"/>
    <col min="49" max="49" width="9.85546875" customWidth="1"/>
  </cols>
  <sheetData>
    <row r="1" spans="1:51" ht="15.75" x14ac:dyDescent="0.25">
      <c r="A1" s="54" t="s">
        <v>256</v>
      </c>
    </row>
    <row r="4" spans="1:51" x14ac:dyDescent="0.25">
      <c r="A4" s="1"/>
      <c r="B4" s="141" t="s">
        <v>0</v>
      </c>
      <c r="C4" s="2"/>
      <c r="D4" s="105" t="s">
        <v>220</v>
      </c>
      <c r="E4" s="105" t="s">
        <v>281</v>
      </c>
      <c r="F4" s="228" t="s">
        <v>298</v>
      </c>
      <c r="G4" s="228" t="s">
        <v>294</v>
      </c>
      <c r="H4" s="228" t="s">
        <v>298</v>
      </c>
      <c r="I4" s="228" t="s">
        <v>294</v>
      </c>
      <c r="J4" s="228" t="s">
        <v>298</v>
      </c>
      <c r="K4" s="105" t="s">
        <v>220</v>
      </c>
      <c r="L4" s="228" t="s">
        <v>294</v>
      </c>
      <c r="M4" s="228" t="s">
        <v>298</v>
      </c>
      <c r="N4" s="105" t="s">
        <v>220</v>
      </c>
      <c r="O4" s="105" t="s">
        <v>220</v>
      </c>
      <c r="P4" s="228" t="s">
        <v>294</v>
      </c>
      <c r="Q4" s="228" t="s">
        <v>298</v>
      </c>
      <c r="R4" s="228" t="s">
        <v>409</v>
      </c>
      <c r="S4" s="228" t="s">
        <v>411</v>
      </c>
      <c r="T4" s="228" t="s">
        <v>416</v>
      </c>
      <c r="U4" s="228" t="s">
        <v>298</v>
      </c>
      <c r="V4" s="228" t="s">
        <v>436</v>
      </c>
      <c r="W4" s="105" t="s">
        <v>220</v>
      </c>
      <c r="X4" s="228" t="s">
        <v>298</v>
      </c>
      <c r="Y4" s="228" t="s">
        <v>298</v>
      </c>
      <c r="Z4" s="228" t="s">
        <v>298</v>
      </c>
      <c r="AA4" s="228" t="s">
        <v>456</v>
      </c>
      <c r="AB4" s="228" t="s">
        <v>416</v>
      </c>
      <c r="AC4" s="228" t="s">
        <v>298</v>
      </c>
      <c r="AD4" s="228" t="s">
        <v>294</v>
      </c>
      <c r="AE4" s="228" t="s">
        <v>298</v>
      </c>
      <c r="AF4" s="228" t="s">
        <v>298</v>
      </c>
      <c r="AG4" s="228" t="s">
        <v>294</v>
      </c>
      <c r="AH4" s="228" t="s">
        <v>509</v>
      </c>
      <c r="AI4" s="228" t="s">
        <v>294</v>
      </c>
      <c r="AJ4" s="228" t="s">
        <v>298</v>
      </c>
      <c r="AK4" s="228" t="s">
        <v>298</v>
      </c>
      <c r="AL4" s="228" t="s">
        <v>298</v>
      </c>
      <c r="AM4" s="228" t="s">
        <v>294</v>
      </c>
      <c r="AN4" s="105" t="s">
        <v>220</v>
      </c>
      <c r="AO4" s="228" t="s">
        <v>298</v>
      </c>
      <c r="AP4" s="116"/>
      <c r="AQ4" s="117"/>
      <c r="AS4" s="4"/>
      <c r="AU4" s="5" t="s">
        <v>244</v>
      </c>
      <c r="AW4" s="6" t="s">
        <v>1</v>
      </c>
    </row>
    <row r="5" spans="1:51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457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306" t="s">
        <v>257</v>
      </c>
      <c r="AQ5" s="307"/>
      <c r="AS5" s="8"/>
      <c r="AU5" s="9" t="s">
        <v>3</v>
      </c>
      <c r="AW5" s="10" t="s">
        <v>4</v>
      </c>
    </row>
    <row r="6" spans="1:51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5">
        <v>44836</v>
      </c>
      <c r="I6" s="235">
        <v>44843</v>
      </c>
      <c r="J6" s="235">
        <v>44843</v>
      </c>
      <c r="K6" s="235">
        <v>44843</v>
      </c>
      <c r="L6" s="235">
        <v>44850</v>
      </c>
      <c r="M6" s="235">
        <v>44850</v>
      </c>
      <c r="N6" s="235">
        <v>44850</v>
      </c>
      <c r="O6" s="235">
        <v>44857</v>
      </c>
      <c r="P6" s="235">
        <v>44871</v>
      </c>
      <c r="Q6" s="235">
        <v>44878</v>
      </c>
      <c r="R6" s="235">
        <v>44885</v>
      </c>
      <c r="S6" s="235">
        <v>44885</v>
      </c>
      <c r="T6" s="235">
        <v>44885</v>
      </c>
      <c r="U6" s="235">
        <v>44892</v>
      </c>
      <c r="V6" s="235">
        <v>44898</v>
      </c>
      <c r="W6" s="235">
        <v>44899</v>
      </c>
      <c r="X6" s="235">
        <v>44905</v>
      </c>
      <c r="Y6" s="235">
        <v>44906</v>
      </c>
      <c r="Z6" s="235">
        <v>44906</v>
      </c>
      <c r="AA6" s="235">
        <v>44948</v>
      </c>
      <c r="AB6" s="235">
        <v>44948</v>
      </c>
      <c r="AC6" s="235">
        <v>44948</v>
      </c>
      <c r="AD6" s="235">
        <v>44955</v>
      </c>
      <c r="AE6" s="235">
        <v>44955</v>
      </c>
      <c r="AF6" s="235">
        <v>44962</v>
      </c>
      <c r="AG6" s="235">
        <v>44962</v>
      </c>
      <c r="AH6" s="235">
        <v>44962</v>
      </c>
      <c r="AI6" s="235">
        <v>44976</v>
      </c>
      <c r="AJ6" s="235">
        <v>44983</v>
      </c>
      <c r="AK6" s="235">
        <v>44990</v>
      </c>
      <c r="AL6" s="235">
        <v>44997</v>
      </c>
      <c r="AM6" s="235">
        <v>45004</v>
      </c>
      <c r="AN6" s="235">
        <v>45004</v>
      </c>
      <c r="AO6" s="235">
        <v>45004</v>
      </c>
      <c r="AP6" s="119"/>
      <c r="AQ6" s="120"/>
      <c r="AS6" s="4"/>
      <c r="AU6" s="9" t="s">
        <v>2</v>
      </c>
      <c r="AW6" s="10" t="s">
        <v>6</v>
      </c>
    </row>
    <row r="7" spans="1:51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352</v>
      </c>
      <c r="M7" s="121" t="s">
        <v>352</v>
      </c>
      <c r="N7" s="121" t="s">
        <v>352</v>
      </c>
      <c r="O7" s="121" t="s">
        <v>382</v>
      </c>
      <c r="P7" s="121" t="s">
        <v>282</v>
      </c>
      <c r="Q7" s="121" t="s">
        <v>282</v>
      </c>
      <c r="R7" s="121" t="s">
        <v>352</v>
      </c>
      <c r="S7" s="121" t="s">
        <v>352</v>
      </c>
      <c r="T7" s="121" t="s">
        <v>352</v>
      </c>
      <c r="U7" s="121" t="s">
        <v>282</v>
      </c>
      <c r="V7" s="121" t="s">
        <v>398</v>
      </c>
      <c r="W7" s="121" t="s">
        <v>438</v>
      </c>
      <c r="X7" s="121" t="s">
        <v>295</v>
      </c>
      <c r="Y7" s="121" t="s">
        <v>444</v>
      </c>
      <c r="Z7" s="121" t="s">
        <v>444</v>
      </c>
      <c r="AA7" s="121" t="s">
        <v>352</v>
      </c>
      <c r="AB7" s="121" t="s">
        <v>352</v>
      </c>
      <c r="AC7" s="121" t="s">
        <v>352</v>
      </c>
      <c r="AD7" s="121" t="s">
        <v>485</v>
      </c>
      <c r="AE7" s="121" t="s">
        <v>485</v>
      </c>
      <c r="AF7" s="121" t="s">
        <v>352</v>
      </c>
      <c r="AG7" s="121" t="s">
        <v>352</v>
      </c>
      <c r="AH7" s="121" t="s">
        <v>352</v>
      </c>
      <c r="AI7" s="121" t="s">
        <v>282</v>
      </c>
      <c r="AJ7" s="121" t="s">
        <v>282</v>
      </c>
      <c r="AK7" s="121" t="s">
        <v>544</v>
      </c>
      <c r="AL7" s="121" t="s">
        <v>282</v>
      </c>
      <c r="AM7" s="121" t="s">
        <v>352</v>
      </c>
      <c r="AN7" s="121" t="s">
        <v>352</v>
      </c>
      <c r="AO7" s="121" t="s">
        <v>352</v>
      </c>
      <c r="AP7" s="113" t="s">
        <v>8</v>
      </c>
      <c r="AQ7" s="113" t="s">
        <v>9</v>
      </c>
      <c r="AS7" s="4"/>
      <c r="AU7" s="9" t="s">
        <v>245</v>
      </c>
      <c r="AW7" s="10" t="s">
        <v>13</v>
      </c>
    </row>
    <row r="8" spans="1:51" x14ac:dyDescent="0.25">
      <c r="A8" s="136"/>
      <c r="B8" s="142" t="s">
        <v>10</v>
      </c>
      <c r="C8" s="7"/>
      <c r="D8" s="108" t="s">
        <v>262</v>
      </c>
      <c r="E8" s="229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353</v>
      </c>
      <c r="M8" s="108" t="s">
        <v>353</v>
      </c>
      <c r="N8" s="108" t="s">
        <v>362</v>
      </c>
      <c r="O8" s="108" t="s">
        <v>383</v>
      </c>
      <c r="P8" s="108" t="s">
        <v>398</v>
      </c>
      <c r="Q8" s="108" t="s">
        <v>398</v>
      </c>
      <c r="R8" s="108" t="s">
        <v>410</v>
      </c>
      <c r="S8" s="108" t="s">
        <v>412</v>
      </c>
      <c r="T8" s="108" t="s">
        <v>412</v>
      </c>
      <c r="U8" s="108" t="s">
        <v>382</v>
      </c>
      <c r="V8" s="108" t="s">
        <v>337</v>
      </c>
      <c r="W8" s="108" t="s">
        <v>337</v>
      </c>
      <c r="X8" s="108" t="s">
        <v>296</v>
      </c>
      <c r="Y8" s="108" t="s">
        <v>445</v>
      </c>
      <c r="Z8" s="108" t="s">
        <v>334</v>
      </c>
      <c r="AA8" s="108" t="s">
        <v>410</v>
      </c>
      <c r="AB8" s="108" t="s">
        <v>412</v>
      </c>
      <c r="AC8" s="108" t="s">
        <v>412</v>
      </c>
      <c r="AD8" s="108" t="s">
        <v>486</v>
      </c>
      <c r="AE8" s="108" t="s">
        <v>487</v>
      </c>
      <c r="AF8" s="108" t="s">
        <v>503</v>
      </c>
      <c r="AG8" s="108" t="s">
        <v>503</v>
      </c>
      <c r="AH8" s="108" t="s">
        <v>508</v>
      </c>
      <c r="AI8" s="121" t="s">
        <v>398</v>
      </c>
      <c r="AJ8" s="121" t="s">
        <v>535</v>
      </c>
      <c r="AK8" s="121" t="s">
        <v>545</v>
      </c>
      <c r="AL8" s="121" t="s">
        <v>560</v>
      </c>
      <c r="AM8" s="108" t="s">
        <v>353</v>
      </c>
      <c r="AN8" s="108" t="s">
        <v>576</v>
      </c>
      <c r="AO8" s="108" t="s">
        <v>583</v>
      </c>
      <c r="AP8" s="113" t="s">
        <v>11</v>
      </c>
      <c r="AQ8" s="113" t="s">
        <v>12</v>
      </c>
      <c r="AS8" s="4"/>
      <c r="AU8" s="213" t="s">
        <v>562</v>
      </c>
      <c r="AW8" s="10" t="s">
        <v>263</v>
      </c>
    </row>
    <row r="9" spans="1:51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354</v>
      </c>
      <c r="M9" s="108" t="s">
        <v>363</v>
      </c>
      <c r="N9" s="108" t="s">
        <v>363</v>
      </c>
      <c r="O9" s="108" t="s">
        <v>384</v>
      </c>
      <c r="P9" s="108" t="s">
        <v>399</v>
      </c>
      <c r="Q9" s="108"/>
      <c r="R9" s="108" t="s">
        <v>399</v>
      </c>
      <c r="S9" s="108" t="s">
        <v>399</v>
      </c>
      <c r="T9" s="108" t="s">
        <v>363</v>
      </c>
      <c r="U9" s="108" t="s">
        <v>431</v>
      </c>
      <c r="V9" s="108" t="s">
        <v>437</v>
      </c>
      <c r="W9" s="108" t="s">
        <v>437</v>
      </c>
      <c r="X9" s="108" t="s">
        <v>443</v>
      </c>
      <c r="Y9" s="108" t="s">
        <v>14</v>
      </c>
      <c r="Z9" s="108" t="s">
        <v>14</v>
      </c>
      <c r="AA9" s="108" t="s">
        <v>399</v>
      </c>
      <c r="AB9" s="108" t="s">
        <v>399</v>
      </c>
      <c r="AC9" s="108" t="s">
        <v>363</v>
      </c>
      <c r="AD9" s="108"/>
      <c r="AE9" s="108"/>
      <c r="AF9" s="108" t="s">
        <v>354</v>
      </c>
      <c r="AG9" s="108" t="s">
        <v>363</v>
      </c>
      <c r="AH9" s="108" t="s">
        <v>363</v>
      </c>
      <c r="AI9" s="108" t="s">
        <v>527</v>
      </c>
      <c r="AJ9" s="108"/>
      <c r="AK9" s="108" t="s">
        <v>14</v>
      </c>
      <c r="AL9" s="108"/>
      <c r="AM9" s="108" t="s">
        <v>354</v>
      </c>
      <c r="AN9" s="108" t="s">
        <v>363</v>
      </c>
      <c r="AO9" s="108" t="s">
        <v>363</v>
      </c>
      <c r="AP9" s="113" t="s">
        <v>15</v>
      </c>
      <c r="AQ9" s="113" t="s">
        <v>16</v>
      </c>
      <c r="AR9" s="187"/>
      <c r="AS9" s="8"/>
      <c r="AU9" s="212">
        <v>2023</v>
      </c>
      <c r="AW9" s="10"/>
    </row>
    <row r="10" spans="1:51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351</v>
      </c>
      <c r="M10" s="109" t="s">
        <v>358</v>
      </c>
      <c r="N10" s="109" t="s">
        <v>360</v>
      </c>
      <c r="O10" s="109" t="s">
        <v>379</v>
      </c>
      <c r="P10" s="109" t="s">
        <v>305</v>
      </c>
      <c r="Q10" s="109" t="s">
        <v>305</v>
      </c>
      <c r="R10" s="109" t="s">
        <v>360</v>
      </c>
      <c r="S10" s="109" t="s">
        <v>351</v>
      </c>
      <c r="T10" s="109" t="s">
        <v>358</v>
      </c>
      <c r="U10" s="109" t="s">
        <v>430</v>
      </c>
      <c r="V10" s="109" t="s">
        <v>313</v>
      </c>
      <c r="W10" s="109" t="s">
        <v>360</v>
      </c>
      <c r="X10" s="109" t="s">
        <v>301</v>
      </c>
      <c r="Y10" s="109" t="s">
        <v>313</v>
      </c>
      <c r="Z10" s="109" t="s">
        <v>313</v>
      </c>
      <c r="AA10" s="109" t="s">
        <v>360</v>
      </c>
      <c r="AB10" s="109" t="s">
        <v>351</v>
      </c>
      <c r="AC10" s="109" t="s">
        <v>358</v>
      </c>
      <c r="AD10" s="109" t="s">
        <v>301</v>
      </c>
      <c r="AE10" s="109" t="s">
        <v>501</v>
      </c>
      <c r="AF10" s="109" t="s">
        <v>351</v>
      </c>
      <c r="AG10" s="109" t="s">
        <v>358</v>
      </c>
      <c r="AH10" s="109" t="s">
        <v>360</v>
      </c>
      <c r="AI10" s="109" t="s">
        <v>305</v>
      </c>
      <c r="AJ10" s="109" t="s">
        <v>536</v>
      </c>
      <c r="AK10" s="109" t="s">
        <v>18</v>
      </c>
      <c r="AL10" s="109" t="s">
        <v>305</v>
      </c>
      <c r="AM10" s="109" t="s">
        <v>351</v>
      </c>
      <c r="AN10" s="109" t="s">
        <v>360</v>
      </c>
      <c r="AO10" s="109" t="s">
        <v>358</v>
      </c>
      <c r="AP10" s="114" t="s">
        <v>14</v>
      </c>
      <c r="AQ10" s="115"/>
      <c r="AS10" s="14"/>
      <c r="AU10" s="15"/>
      <c r="AW10" s="16"/>
    </row>
    <row r="11" spans="1:51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4">
        <f>IF(SUM(D11:AO11)=0,"",SUM(D11:AO11))</f>
        <v>7681</v>
      </c>
      <c r="AQ11" s="19"/>
      <c r="AR11" s="20"/>
      <c r="AS11" s="21" t="s">
        <v>19</v>
      </c>
      <c r="AU11" s="111">
        <v>7198</v>
      </c>
      <c r="AW11" s="18"/>
    </row>
    <row r="12" spans="1:51" x14ac:dyDescent="0.25">
      <c r="A12" s="113">
        <v>40</v>
      </c>
      <c r="B12" s="123" t="s">
        <v>21</v>
      </c>
      <c r="C12" s="22" t="s">
        <v>22</v>
      </c>
      <c r="D12" s="146"/>
      <c r="E12" s="146"/>
      <c r="F12" s="218"/>
      <c r="G12" s="230"/>
      <c r="H12" s="233"/>
      <c r="I12" s="236"/>
      <c r="J12" s="236"/>
      <c r="K12" s="236">
        <v>8</v>
      </c>
      <c r="L12" s="242">
        <v>7</v>
      </c>
      <c r="M12" s="244"/>
      <c r="N12" s="244"/>
      <c r="O12" s="246">
        <v>8</v>
      </c>
      <c r="P12" s="248"/>
      <c r="Q12" s="250"/>
      <c r="R12" s="252"/>
      <c r="S12" s="252"/>
      <c r="T12" s="252"/>
      <c r="U12" s="259"/>
      <c r="V12" s="263"/>
      <c r="W12" s="263"/>
      <c r="X12" s="265"/>
      <c r="Y12" s="265">
        <v>8</v>
      </c>
      <c r="Z12" s="265"/>
      <c r="AA12" s="270"/>
      <c r="AB12" s="270"/>
      <c r="AC12" s="270"/>
      <c r="AD12" s="274"/>
      <c r="AE12" s="274">
        <v>8</v>
      </c>
      <c r="AF12" s="281">
        <v>9</v>
      </c>
      <c r="AG12" s="281"/>
      <c r="AH12" s="281"/>
      <c r="AI12" s="285"/>
      <c r="AJ12" s="287"/>
      <c r="AK12" s="289">
        <v>6</v>
      </c>
      <c r="AL12" s="294"/>
      <c r="AM12" s="297">
        <v>7</v>
      </c>
      <c r="AN12" s="301"/>
      <c r="AO12" s="304"/>
      <c r="AP12" s="144">
        <f>IF(SUM(D12:AO12)=0,"",SUM(D12:AO12))</f>
        <v>61</v>
      </c>
      <c r="AQ12" s="113">
        <f>IF(COUNTA(D12:AO12)=0,"",COUNTA(D12:AO12))</f>
        <v>8</v>
      </c>
      <c r="AR12" s="317" t="s">
        <v>595</v>
      </c>
      <c r="AS12" s="24" t="s">
        <v>21</v>
      </c>
      <c r="AU12" s="113">
        <v>57</v>
      </c>
      <c r="AW12" s="18"/>
      <c r="AX12" s="196"/>
      <c r="AY12" s="197"/>
    </row>
    <row r="13" spans="1:51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>
        <f t="shared" ref="AP13" si="0">IF(AP11="","",AP11/AP12)</f>
        <v>125.91803278688525</v>
      </c>
      <c r="AQ13" s="25"/>
      <c r="AR13" s="159"/>
      <c r="AS13" s="132" t="s">
        <v>23</v>
      </c>
      <c r="AU13" s="137">
        <f>IF(AU11="","",AU11/AU12)</f>
        <v>126.28070175438596</v>
      </c>
      <c r="AW13" s="140">
        <f>AP13-A13</f>
        <v>-5.856967213114757</v>
      </c>
      <c r="AX13" s="196"/>
      <c r="AY13" s="197"/>
    </row>
    <row r="14" spans="1:51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44">
        <f t="shared" ref="AP14:AP15" si="1">IF(SUM(D14:AO14)=0,"",SUM(D14:AO14))</f>
        <v>1856</v>
      </c>
      <c r="AQ14" s="19"/>
      <c r="AR14" s="159"/>
      <c r="AS14" s="37" t="s">
        <v>235</v>
      </c>
      <c r="AU14" s="138">
        <v>5035</v>
      </c>
      <c r="AW14" s="149"/>
      <c r="AX14" s="181"/>
      <c r="AY14" s="197"/>
    </row>
    <row r="15" spans="1:51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44">
        <f t="shared" si="1"/>
        <v>16</v>
      </c>
      <c r="AQ15" s="113">
        <f t="shared" ref="AQ15:AQ19" si="2">IF(COUNTA(D15:AO15)=0,"",COUNTA(D15:AO15))</f>
        <v>2</v>
      </c>
      <c r="AR15" s="159" t="s">
        <v>452</v>
      </c>
      <c r="AS15" s="133" t="s">
        <v>236</v>
      </c>
      <c r="AU15" s="138">
        <v>44</v>
      </c>
      <c r="AW15" s="149"/>
      <c r="AX15" s="196"/>
      <c r="AY15" s="196"/>
    </row>
    <row r="16" spans="1:51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>
        <f t="shared" ref="AP16:AP19" si="3">IF(AP14="","",AP14/AP15)</f>
        <v>116</v>
      </c>
      <c r="AQ16" s="25"/>
      <c r="AR16" s="159"/>
      <c r="AS16" s="133" t="s">
        <v>237</v>
      </c>
      <c r="AU16" s="137">
        <f>IF(AU14="","",AU14/AU15)</f>
        <v>114.43181818181819</v>
      </c>
      <c r="AW16" s="140">
        <f>AP16-A16</f>
        <v>3.211538461538467</v>
      </c>
      <c r="AX16" s="196"/>
      <c r="AY16" s="196"/>
    </row>
    <row r="17" spans="1:51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>
        <f t="shared" ref="AP17:AP18" si="4">IF(SUM(D17:AO17)=0,"",SUM(D17:AO17))</f>
        <v>8329</v>
      </c>
      <c r="AQ17" s="19"/>
      <c r="AR17" s="23"/>
      <c r="AS17" s="26" t="s">
        <v>25</v>
      </c>
      <c r="AU17" s="138">
        <v>5496</v>
      </c>
      <c r="AW17" s="144"/>
      <c r="AX17" s="197"/>
      <c r="AY17" s="181"/>
    </row>
    <row r="18" spans="1:51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>
        <f t="shared" si="4"/>
        <v>47</v>
      </c>
      <c r="AQ18" s="113">
        <f t="shared" ref="AQ18:AQ19" si="5">IF(COUNTA(D18:AO18)=0,"",COUNTA(D18:AO18))</f>
        <v>6</v>
      </c>
      <c r="AR18" s="241" t="s">
        <v>585</v>
      </c>
      <c r="AS18" s="27" t="s">
        <v>26</v>
      </c>
      <c r="AU18" s="138">
        <v>31</v>
      </c>
      <c r="AW18" s="144"/>
    </row>
    <row r="19" spans="1:51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>
        <f t="shared" si="3"/>
        <v>177.21276595744681</v>
      </c>
      <c r="AQ19" s="25"/>
      <c r="AR19" s="159"/>
      <c r="AS19" s="134" t="s">
        <v>27</v>
      </c>
      <c r="AU19" s="137">
        <f>IF(AU17="","",AU17/AU18)</f>
        <v>177.29032258064515</v>
      </c>
      <c r="AW19" s="140">
        <f>AP19-A19</f>
        <v>-15.703900709219852</v>
      </c>
    </row>
    <row r="20" spans="1:51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4" t="str">
        <f>IF(SUM(D20:F20)=0,"",SUM(D20:F20))</f>
        <v/>
      </c>
      <c r="AQ20" s="19"/>
      <c r="AR20" s="28"/>
      <c r="AS20" s="29" t="s">
        <v>28</v>
      </c>
      <c r="AU20" s="138">
        <v>533</v>
      </c>
      <c r="AW20" s="144"/>
    </row>
    <row r="21" spans="1:51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4" t="str">
        <f>IF(SUM(D21:F21)=0,"",SUM(D21:F21))</f>
        <v/>
      </c>
      <c r="AQ21" s="113" t="str">
        <f>IF(COUNTA(D21:F21)=0,"",COUNTA(D21:F21))</f>
        <v/>
      </c>
      <c r="AR21" s="159"/>
      <c r="AS21" s="27" t="s">
        <v>29</v>
      </c>
      <c r="AU21" s="138">
        <v>5</v>
      </c>
      <c r="AW21" s="144"/>
    </row>
    <row r="22" spans="1:51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37" t="str">
        <f t="shared" ref="AP22:AP25" si="6">IF(AP20="","",AP20/AP21)</f>
        <v/>
      </c>
      <c r="AQ22" s="25"/>
      <c r="AR22" s="28"/>
      <c r="AS22" s="160" t="s">
        <v>30</v>
      </c>
      <c r="AU22" s="137">
        <f>IF(AU20="","",AU20/AU21)</f>
        <v>106.6</v>
      </c>
      <c r="AW22" s="140"/>
    </row>
    <row r="23" spans="1:51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44" t="str">
        <f>IF(SUM(D23:F23)=0,"",SUM(D23:F23))</f>
        <v/>
      </c>
      <c r="AQ23" s="19"/>
      <c r="AR23" s="30"/>
      <c r="AS23" s="21" t="s">
        <v>31</v>
      </c>
      <c r="AU23" s="111"/>
      <c r="AW23" s="144"/>
    </row>
    <row r="24" spans="1:51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44" t="str">
        <f>IF(SUM(D24:F24)=0,"",SUM(D24:F24))</f>
        <v/>
      </c>
      <c r="AQ24" s="113" t="str">
        <f>IF(COUNTA(D24:F24)=0,"",COUNTA(D24:F24))</f>
        <v/>
      </c>
      <c r="AR24" s="159"/>
      <c r="AS24" s="31" t="s">
        <v>32</v>
      </c>
      <c r="AT24" s="32"/>
      <c r="AU24" s="111"/>
      <c r="AW24" s="144"/>
    </row>
    <row r="25" spans="1:51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37" t="str">
        <f t="shared" si="6"/>
        <v/>
      </c>
      <c r="AQ25" s="25"/>
      <c r="AR25" s="23"/>
      <c r="AS25" s="132" t="s">
        <v>33</v>
      </c>
      <c r="AT25" s="32"/>
      <c r="AU25" s="137" t="str">
        <f>IF(AU23="","",AU23/AU24)</f>
        <v/>
      </c>
      <c r="AV25" s="30"/>
      <c r="AW25" s="140"/>
    </row>
    <row r="26" spans="1:51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44">
        <f t="shared" ref="AP26:AP27" si="7">IF(SUM(D26:AO26)=0,"",SUM(D26:AO26))</f>
        <v>1353</v>
      </c>
      <c r="AQ26" s="19"/>
      <c r="AR26" s="23"/>
      <c r="AS26" s="33" t="s">
        <v>31</v>
      </c>
      <c r="AT26" s="32"/>
      <c r="AU26" s="111">
        <v>2421</v>
      </c>
      <c r="AV26" s="34"/>
      <c r="AW26" s="144"/>
    </row>
    <row r="27" spans="1:51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44">
        <f t="shared" si="7"/>
        <v>8</v>
      </c>
      <c r="AQ27" s="113">
        <f t="shared" ref="AQ27:AQ58" si="8">IF(COUNTA(D27:AO27)=0,"",COUNTA(D27:AO27))</f>
        <v>1</v>
      </c>
      <c r="AR27" s="159" t="s">
        <v>451</v>
      </c>
      <c r="AS27" s="27" t="s">
        <v>34</v>
      </c>
      <c r="AT27" s="32"/>
      <c r="AU27" s="111">
        <v>15</v>
      </c>
      <c r="AV27" s="34"/>
      <c r="AW27" s="144"/>
    </row>
    <row r="28" spans="1:51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37">
        <f t="shared" ref="AP28:AP91" si="9">IF(AP26="","",AP26/AP27)</f>
        <v>169.125</v>
      </c>
      <c r="AQ28" s="25"/>
      <c r="AR28" s="23"/>
      <c r="AS28" s="134" t="s">
        <v>35</v>
      </c>
      <c r="AT28" s="32"/>
      <c r="AU28" s="137">
        <f>IF(AU26="","",AU26/AU27)</f>
        <v>161.4</v>
      </c>
      <c r="AV28" s="30"/>
      <c r="AW28" s="140">
        <f>AP28-A28</f>
        <v>16.553571428571416</v>
      </c>
    </row>
    <row r="29" spans="1:51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44">
        <f t="shared" ref="AP29:AP30" si="10">IF(SUM(D29:AO29)=0,"",SUM(D29:AO29))</f>
        <v>27615</v>
      </c>
      <c r="AQ29" s="19"/>
      <c r="AR29" s="20"/>
      <c r="AS29" s="36" t="s">
        <v>36</v>
      </c>
      <c r="AT29" s="30"/>
      <c r="AU29" s="111">
        <v>45545</v>
      </c>
      <c r="AV29" s="30"/>
      <c r="AW29" s="144"/>
    </row>
    <row r="30" spans="1:51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44">
        <f t="shared" si="10"/>
        <v>158</v>
      </c>
      <c r="AQ30" s="113">
        <f t="shared" ref="AQ30:AQ61" si="11">IF(COUNTA(D30:AO30)=0,"",COUNTA(D30:AO30))</f>
        <v>14</v>
      </c>
      <c r="AR30" s="159" t="s">
        <v>567</v>
      </c>
      <c r="AS30" s="31" t="s">
        <v>37</v>
      </c>
      <c r="AT30" s="30"/>
      <c r="AU30" s="111">
        <v>261</v>
      </c>
      <c r="AV30" s="30"/>
      <c r="AW30" s="144"/>
    </row>
    <row r="31" spans="1:51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>
        <f t="shared" si="9"/>
        <v>174.77848101265823</v>
      </c>
      <c r="AQ31" s="25"/>
      <c r="AR31" s="159"/>
      <c r="AS31" s="132" t="s">
        <v>38</v>
      </c>
      <c r="AT31" s="30"/>
      <c r="AU31" s="137">
        <f>IF(AU29="","",AU29/AU30)</f>
        <v>174.50191570881225</v>
      </c>
      <c r="AV31" s="30"/>
      <c r="AW31" s="140">
        <f>AP31-A31</f>
        <v>-2.8185654008439087E-2</v>
      </c>
    </row>
    <row r="32" spans="1:51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44">
        <f t="shared" ref="AP32:AP33" si="12">IF(SUM(D32:AO32)=0,"",SUM(D32:AO32))</f>
        <v>8800</v>
      </c>
      <c r="AQ32" s="19"/>
      <c r="AR32" s="185"/>
      <c r="AS32" s="37" t="s">
        <v>39</v>
      </c>
      <c r="AT32" s="30"/>
      <c r="AU32" s="111">
        <v>16150</v>
      </c>
      <c r="AV32" s="30"/>
      <c r="AW32" s="144"/>
    </row>
    <row r="33" spans="1:49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44">
        <f t="shared" si="12"/>
        <v>47</v>
      </c>
      <c r="AQ33" s="113">
        <f t="shared" ref="AQ33:AQ64" si="13">IF(COUNTA(D33:AO33)=0,"",COUNTA(D33:AO33))</f>
        <v>6</v>
      </c>
      <c r="AR33" s="241" t="s">
        <v>586</v>
      </c>
      <c r="AS33" s="27" t="s">
        <v>40</v>
      </c>
      <c r="AT33" s="30"/>
      <c r="AU33" s="111">
        <v>87</v>
      </c>
      <c r="AV33" s="30"/>
      <c r="AW33" s="144"/>
    </row>
    <row r="34" spans="1:49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>
        <f t="shared" si="9"/>
        <v>187.2340425531915</v>
      </c>
      <c r="AQ34" s="25"/>
      <c r="AR34" s="159"/>
      <c r="AS34" s="134" t="s">
        <v>41</v>
      </c>
      <c r="AT34" s="30"/>
      <c r="AU34" s="137">
        <f>IF(AU32="","",AU32/AU33)</f>
        <v>185.63218390804599</v>
      </c>
      <c r="AV34" s="30"/>
      <c r="AW34" s="140">
        <f>AP34-A34</f>
        <v>6.5453633079084739</v>
      </c>
    </row>
    <row r="35" spans="1:49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44">
        <f t="shared" ref="AP35:AP36" si="14">IF(SUM(D35:AO35)=0,"",SUM(D35:AO35))</f>
        <v>3346</v>
      </c>
      <c r="AQ35" s="19"/>
      <c r="AR35" s="23"/>
      <c r="AS35" s="37" t="s">
        <v>39</v>
      </c>
      <c r="AU35" s="111">
        <v>5894</v>
      </c>
      <c r="AW35" s="144"/>
    </row>
    <row r="36" spans="1:49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44">
        <f t="shared" si="14"/>
        <v>17</v>
      </c>
      <c r="AQ36" s="113">
        <f t="shared" ref="AQ36:AQ67" si="15">IF(COUNTA(D36:AO36)=0,"",COUNTA(D36:AO36))</f>
        <v>2</v>
      </c>
      <c r="AR36" s="159" t="s">
        <v>468</v>
      </c>
      <c r="AS36" s="27" t="s">
        <v>42</v>
      </c>
      <c r="AU36" s="111">
        <v>30</v>
      </c>
      <c r="AW36" s="144"/>
    </row>
    <row r="37" spans="1:49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37">
        <f t="shared" si="9"/>
        <v>196.8235294117647</v>
      </c>
      <c r="AQ37" s="25"/>
      <c r="AR37" s="23"/>
      <c r="AS37" s="134" t="s">
        <v>43</v>
      </c>
      <c r="AT37" s="30"/>
      <c r="AU37" s="137">
        <f>IF(AU35="","",AU35/AU36)</f>
        <v>196.46666666666667</v>
      </c>
      <c r="AV37" s="30"/>
      <c r="AW37" s="140">
        <f>AP37-A37</f>
        <v>6.0140056022408999</v>
      </c>
    </row>
    <row r="38" spans="1:49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44">
        <f t="shared" ref="AP38:AP39" si="16">IF(SUM(D38:AO38)=0,"",SUM(D38:AO38))</f>
        <v>16524</v>
      </c>
      <c r="AQ38" s="19"/>
      <c r="AS38" s="37" t="s">
        <v>44</v>
      </c>
      <c r="AU38" s="111">
        <v>23969</v>
      </c>
      <c r="AW38" s="144"/>
    </row>
    <row r="39" spans="1:49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44">
        <f t="shared" si="16"/>
        <v>91</v>
      </c>
      <c r="AQ39" s="113">
        <f t="shared" ref="AQ39:AQ70" si="17">IF(COUNTA(D39:AO39)=0,"",COUNTA(D39:AO39))</f>
        <v>10</v>
      </c>
      <c r="AR39" s="159" t="s">
        <v>565</v>
      </c>
      <c r="AS39" s="27" t="s">
        <v>45</v>
      </c>
      <c r="AU39" s="111">
        <v>131</v>
      </c>
      <c r="AW39" s="144"/>
    </row>
    <row r="40" spans="1:49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 t="shared" si="9"/>
        <v>181.58241758241758</v>
      </c>
      <c r="AQ40" s="25"/>
      <c r="AR40" s="159"/>
      <c r="AS40" s="134" t="s">
        <v>46</v>
      </c>
      <c r="AT40" s="30"/>
      <c r="AU40" s="137">
        <f>IF(AU38="","",AU38/AU39)</f>
        <v>182.96946564885496</v>
      </c>
      <c r="AV40" s="30"/>
      <c r="AW40" s="140">
        <f>AP40-A40</f>
        <v>-1.5143566111308076</v>
      </c>
    </row>
    <row r="41" spans="1:49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44">
        <f t="shared" ref="AP41:AP42" si="21">IF(SUM(D41:AO41)=0,"",SUM(D41:AO41))</f>
        <v>14451</v>
      </c>
      <c r="AQ41" s="19"/>
      <c r="AR41" s="159"/>
      <c r="AS41" s="36" t="s">
        <v>44</v>
      </c>
      <c r="AT41" s="30"/>
      <c r="AU41" s="111">
        <v>11636</v>
      </c>
      <c r="AV41" s="30"/>
      <c r="AW41" s="144"/>
    </row>
    <row r="42" spans="1:49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44">
        <f t="shared" si="21"/>
        <v>89</v>
      </c>
      <c r="AQ42" s="113">
        <f t="shared" ref="AQ42:AQ73" si="22">IF(COUNTA(D42:AO42)=0,"",COUNTA(D42:AO42))</f>
        <v>9</v>
      </c>
      <c r="AR42" s="159" t="s">
        <v>566</v>
      </c>
      <c r="AS42" s="38" t="s">
        <v>47</v>
      </c>
      <c r="AT42" s="30"/>
      <c r="AU42" s="111">
        <v>72</v>
      </c>
      <c r="AV42" s="30"/>
      <c r="AW42" s="144"/>
    </row>
    <row r="43" spans="1:49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 t="shared" si="9"/>
        <v>162.37078651685394</v>
      </c>
      <c r="AQ43" s="25"/>
      <c r="AR43" s="23"/>
      <c r="AS43" s="132" t="s">
        <v>48</v>
      </c>
      <c r="AT43" s="30"/>
      <c r="AU43" s="137">
        <f>IF(AU41="","",AU41/AU42)</f>
        <v>161.61111111111111</v>
      </c>
      <c r="AV43" s="30"/>
      <c r="AW43" s="140">
        <f>AP43-A43</f>
        <v>1.612722000724915</v>
      </c>
    </row>
    <row r="44" spans="1:49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44">
        <f t="shared" ref="AP44:AP45" si="24">IF(SUM(D44:AO44)=0,"",SUM(D44:AO44))</f>
        <v>1293</v>
      </c>
      <c r="AQ44" s="19"/>
      <c r="AR44" s="23"/>
      <c r="AS44" s="36" t="s">
        <v>44</v>
      </c>
      <c r="AT44" s="30"/>
      <c r="AU44" s="111">
        <v>3872</v>
      </c>
      <c r="AV44" s="30"/>
      <c r="AW44" s="144"/>
    </row>
    <row r="45" spans="1:49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44">
        <f t="shared" si="24"/>
        <v>8</v>
      </c>
      <c r="AQ45" s="113">
        <f t="shared" ref="AQ45:AQ76" si="25">IF(COUNTA(D45:AO45)=0,"",COUNTA(D45:AO45))</f>
        <v>1</v>
      </c>
      <c r="AR45" s="159" t="s">
        <v>347</v>
      </c>
      <c r="AS45" s="31" t="s">
        <v>49</v>
      </c>
      <c r="AT45" s="30"/>
      <c r="AU45" s="111">
        <v>26</v>
      </c>
      <c r="AV45" s="30"/>
      <c r="AW45" s="144"/>
    </row>
    <row r="46" spans="1:49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>
        <f t="shared" si="9"/>
        <v>161.625</v>
      </c>
      <c r="AQ46" s="25"/>
      <c r="AR46" s="23"/>
      <c r="AS46" s="132" t="s">
        <v>50</v>
      </c>
      <c r="AT46" s="30"/>
      <c r="AU46" s="137">
        <f>IF(AU44="","",AU44/AU45)</f>
        <v>148.92307692307693</v>
      </c>
      <c r="AV46" s="30"/>
      <c r="AW46" s="140">
        <f>AP46-A46</f>
        <v>18.347222222222229</v>
      </c>
    </row>
    <row r="47" spans="1:49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44">
        <f t="shared" ref="AP47:AP48" si="26">IF(SUM(D47:AO47)=0,"",SUM(D47:AO47))</f>
        <v>2230</v>
      </c>
      <c r="AQ47" s="19"/>
      <c r="AR47" s="23"/>
      <c r="AS47" s="37" t="s">
        <v>44</v>
      </c>
      <c r="AT47" s="30"/>
      <c r="AU47" s="138">
        <v>6642</v>
      </c>
      <c r="AV47" s="30"/>
      <c r="AW47" s="149"/>
    </row>
    <row r="48" spans="1:49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44">
        <f t="shared" si="26"/>
        <v>15</v>
      </c>
      <c r="AQ48" s="113">
        <f t="shared" ref="AQ48:AQ94" si="27">IF(COUNTA(D48:AO48)=0,"",COUNTA(D48:AO48))</f>
        <v>3</v>
      </c>
      <c r="AR48" s="241" t="s">
        <v>587</v>
      </c>
      <c r="AS48" s="27" t="s">
        <v>241</v>
      </c>
      <c r="AT48" s="30"/>
      <c r="AU48" s="138">
        <v>42</v>
      </c>
      <c r="AV48" s="30"/>
      <c r="AW48" s="149"/>
    </row>
    <row r="49" spans="1:49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>
        <f t="shared" si="9"/>
        <v>148.66666666666666</v>
      </c>
      <c r="AQ49" s="25"/>
      <c r="AR49" s="23"/>
      <c r="AS49" s="134" t="s">
        <v>242</v>
      </c>
      <c r="AT49" s="30"/>
      <c r="AU49" s="137">
        <f>IF(AU47="","",AU47/AU48)</f>
        <v>158.14285714285714</v>
      </c>
      <c r="AV49" s="30"/>
      <c r="AW49" s="140">
        <f>AP49-A49</f>
        <v>-8.5378787878788103</v>
      </c>
    </row>
    <row r="50" spans="1:49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>
        <f t="shared" ref="AP50:AP51" si="28">IF(SUM(D50:AO50)=0,"",SUM(D50:AO50))</f>
        <v>26576</v>
      </c>
      <c r="AQ50" s="19"/>
      <c r="AR50" s="159"/>
      <c r="AS50" s="37" t="s">
        <v>51</v>
      </c>
      <c r="AT50" s="39"/>
      <c r="AU50" s="111">
        <v>41965</v>
      </c>
      <c r="AV50" s="39"/>
      <c r="AW50" s="144"/>
    </row>
    <row r="51" spans="1:49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>
        <f t="shared" si="28"/>
        <v>142</v>
      </c>
      <c r="AQ51" s="113">
        <f t="shared" ref="AQ51:AQ94" si="29">IF(COUNTA(D51:AO51)=0,"",COUNTA(D51:AO51))</f>
        <v>13</v>
      </c>
      <c r="AR51" s="159" t="s">
        <v>561</v>
      </c>
      <c r="AS51" s="27" t="s">
        <v>52</v>
      </c>
      <c r="AT51" s="39"/>
      <c r="AU51" s="111">
        <v>222</v>
      </c>
      <c r="AV51" s="39"/>
      <c r="AW51" s="144"/>
    </row>
    <row r="52" spans="1:49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9">
        <f>+Q50/Q51</f>
        <v>203.78571428571428</v>
      </c>
      <c r="R52" s="239"/>
      <c r="S52" s="239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>
        <f t="shared" si="9"/>
        <v>187.1549295774648</v>
      </c>
      <c r="AQ52" s="25"/>
      <c r="AR52" s="193"/>
      <c r="AS52" s="134" t="s">
        <v>53</v>
      </c>
      <c r="AT52" s="39"/>
      <c r="AU52" s="137">
        <f>IF(AU50="","",AU50/AU51)</f>
        <v>189.03153153153153</v>
      </c>
      <c r="AV52" s="39"/>
      <c r="AW52" s="140">
        <f>AP52-A52</f>
        <v>-4.5698410647370338</v>
      </c>
    </row>
    <row r="53" spans="1:49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44">
        <f t="shared" ref="AP53:AP54" si="30">IF(SUM(D53:AO53)=0,"",SUM(D53:AO53))</f>
        <v>2842</v>
      </c>
      <c r="AQ53" s="19"/>
      <c r="AR53" s="193"/>
      <c r="AS53" s="37" t="s">
        <v>288</v>
      </c>
      <c r="AT53" s="39"/>
      <c r="AU53" s="138">
        <v>1743</v>
      </c>
      <c r="AV53" s="39"/>
      <c r="AW53" s="149"/>
    </row>
    <row r="54" spans="1:49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44">
        <f t="shared" si="30"/>
        <v>22</v>
      </c>
      <c r="AQ54" s="113">
        <f t="shared" ref="AQ54:AQ94" si="31">IF(COUNTA(D54:AO54)=0,"",COUNTA(D54:AO54))</f>
        <v>4</v>
      </c>
      <c r="AR54" s="241" t="s">
        <v>588</v>
      </c>
      <c r="AS54" s="133" t="s">
        <v>289</v>
      </c>
      <c r="AT54" s="39"/>
      <c r="AU54" s="138">
        <v>13</v>
      </c>
      <c r="AV54" s="39"/>
      <c r="AW54" s="149"/>
    </row>
    <row r="55" spans="1:49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>
        <f t="shared" si="9"/>
        <v>129.18181818181819</v>
      </c>
      <c r="AQ55" s="25"/>
      <c r="AR55" s="193"/>
      <c r="AS55" s="134" t="s">
        <v>290</v>
      </c>
      <c r="AT55" s="39"/>
      <c r="AU55" s="137">
        <f>IF(AU53="","",AU53/AU54)</f>
        <v>134.07692307692307</v>
      </c>
      <c r="AV55" s="39"/>
      <c r="AW55" s="140"/>
    </row>
    <row r="56" spans="1:49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>
        <f t="shared" ref="AP56:AP57" si="32">IF(SUM(D56:AO56)=0,"",SUM(D56:AO56))</f>
        <v>23023</v>
      </c>
      <c r="AQ56" s="19"/>
      <c r="AR56" s="23"/>
      <c r="AS56" s="37" t="s">
        <v>54</v>
      </c>
      <c r="AT56" s="39"/>
      <c r="AU56" s="110">
        <v>25255</v>
      </c>
      <c r="AV56" s="39"/>
      <c r="AW56" s="144"/>
    </row>
    <row r="57" spans="1:49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>
        <f t="shared" si="32"/>
        <v>123</v>
      </c>
      <c r="AQ57" s="113">
        <f t="shared" ref="AQ57:AQ94" si="33">IF(COUNTA(D57:AO57)=0,"",COUNTA(D57:AO57))</f>
        <v>12</v>
      </c>
      <c r="AR57" s="241" t="s">
        <v>589</v>
      </c>
      <c r="AS57" s="27" t="s">
        <v>55</v>
      </c>
      <c r="AT57" s="39"/>
      <c r="AU57" s="113">
        <v>130</v>
      </c>
      <c r="AV57" s="39"/>
      <c r="AW57" s="144"/>
    </row>
    <row r="58" spans="1:49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9">
        <f>+M56/M57</f>
        <v>206.33333333333334</v>
      </c>
      <c r="N58" s="137"/>
      <c r="O58" s="239">
        <f>+O56/O57</f>
        <v>202.875</v>
      </c>
      <c r="P58" s="239"/>
      <c r="Q58" s="239"/>
      <c r="R58" s="239"/>
      <c r="S58" s="239"/>
      <c r="T58" s="239"/>
      <c r="U58" s="239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>
        <f t="shared" si="9"/>
        <v>187.17886178861789</v>
      </c>
      <c r="AQ58" s="25"/>
      <c r="AR58" s="159"/>
      <c r="AS58" s="134" t="s">
        <v>56</v>
      </c>
      <c r="AT58" s="39"/>
      <c r="AU58" s="137">
        <f>IF(AU56="","",AU56/AU57)</f>
        <v>194.26923076923077</v>
      </c>
      <c r="AV58" s="39"/>
      <c r="AW58" s="140">
        <f>AP58-A58</f>
        <v>-4.5733506007626374</v>
      </c>
    </row>
    <row r="59" spans="1:49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>
        <f t="shared" ref="AP59:AP60" si="34">IF(SUM(D59:AO59)=0,"",SUM(D59:AO59))</f>
        <v>5507</v>
      </c>
      <c r="AQ59" s="19"/>
      <c r="AR59" s="23"/>
      <c r="AS59" s="37" t="s">
        <v>57</v>
      </c>
      <c r="AT59" s="39"/>
      <c r="AU59" s="113">
        <v>8008</v>
      </c>
      <c r="AV59" s="39"/>
      <c r="AW59" s="144"/>
    </row>
    <row r="60" spans="1:49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>
        <f t="shared" si="34"/>
        <v>38</v>
      </c>
      <c r="AQ60" s="113">
        <f t="shared" ref="AQ60:AQ94" si="35">IF(COUNTA(D60:AO60)=0,"",COUNTA(D60:AO60))</f>
        <v>5</v>
      </c>
      <c r="AR60" s="159" t="s">
        <v>546</v>
      </c>
      <c r="AS60" s="27" t="s">
        <v>58</v>
      </c>
      <c r="AT60" s="39"/>
      <c r="AU60" s="113">
        <v>53</v>
      </c>
      <c r="AV60" s="39"/>
      <c r="AW60" s="144"/>
    </row>
    <row r="61" spans="1:49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>
        <f t="shared" si="9"/>
        <v>144.92105263157896</v>
      </c>
      <c r="AQ61" s="25"/>
      <c r="AR61" s="159"/>
      <c r="AS61" s="134" t="s">
        <v>59</v>
      </c>
      <c r="AT61" s="39"/>
      <c r="AU61" s="137">
        <f>IF(AU59="","",AU59/AU60)</f>
        <v>151.09433962264151</v>
      </c>
      <c r="AV61" s="39"/>
      <c r="AW61" s="140">
        <f>AP61-A61</f>
        <v>-5.4068162208800459</v>
      </c>
    </row>
    <row r="62" spans="1:49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>
        <f t="shared" ref="AP62:AP63" si="37">IF(SUM(D62:AO62)=0,"",SUM(D62:AO62))</f>
        <v>460</v>
      </c>
      <c r="AQ62" s="19"/>
      <c r="AR62" s="23"/>
      <c r="AS62" s="37" t="s">
        <v>60</v>
      </c>
      <c r="AT62" s="39"/>
      <c r="AU62" s="111">
        <v>1663</v>
      </c>
      <c r="AV62" s="39"/>
      <c r="AW62" s="144"/>
    </row>
    <row r="63" spans="1:49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>
        <f t="shared" si="37"/>
        <v>3</v>
      </c>
      <c r="AQ63" s="113">
        <f t="shared" ref="AQ63:AQ94" si="38">IF(COUNTA(D63:AO63)=0,"",COUNTA(D63:AO63))</f>
        <v>1</v>
      </c>
      <c r="AR63" s="159" t="s">
        <v>373</v>
      </c>
      <c r="AS63" s="27" t="s">
        <v>34</v>
      </c>
      <c r="AT63" s="39"/>
      <c r="AU63" s="111">
        <v>10</v>
      </c>
      <c r="AV63" s="39"/>
      <c r="AW63" s="144"/>
    </row>
    <row r="64" spans="1:49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>
        <f t="shared" si="9"/>
        <v>153.33333333333334</v>
      </c>
      <c r="AQ64" s="25"/>
      <c r="AR64" s="159"/>
      <c r="AS64" s="134" t="s">
        <v>61</v>
      </c>
      <c r="AT64" s="39"/>
      <c r="AU64" s="137">
        <f>IF(AU62="","",AU62/AU63)</f>
        <v>166.3</v>
      </c>
      <c r="AV64" s="39"/>
      <c r="AW64" s="140">
        <f>AP64-A64</f>
        <v>-12</v>
      </c>
    </row>
    <row r="65" spans="1:49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>
        <f t="shared" ref="AP65:AP66" si="39">IF(SUM(D65:AO65)=0,"",SUM(D65:AO65))</f>
        <v>8088</v>
      </c>
      <c r="AQ65" s="19"/>
      <c r="AR65" s="23"/>
      <c r="AS65" s="40" t="s">
        <v>62</v>
      </c>
      <c r="AT65" s="39"/>
      <c r="AU65" s="111">
        <v>7179</v>
      </c>
      <c r="AV65" s="39"/>
      <c r="AW65" s="144"/>
    </row>
    <row r="66" spans="1:49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>
        <f t="shared" si="39"/>
        <v>61</v>
      </c>
      <c r="AQ66" s="113">
        <f t="shared" ref="AQ66:AQ94" si="40">IF(COUNTA(D66:AO66)=0,"",COUNTA(D66:AO66))</f>
        <v>8</v>
      </c>
      <c r="AR66" s="317" t="s">
        <v>595</v>
      </c>
      <c r="AS66" s="31" t="s">
        <v>63</v>
      </c>
      <c r="AT66" s="39"/>
      <c r="AU66" s="111">
        <v>53</v>
      </c>
      <c r="AV66" s="39"/>
      <c r="AW66" s="144"/>
    </row>
    <row r="67" spans="1:49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>
        <f t="shared" si="9"/>
        <v>132.59016393442624</v>
      </c>
      <c r="AQ67" s="25"/>
      <c r="AR67" s="159"/>
      <c r="AS67" s="132" t="s">
        <v>64</v>
      </c>
      <c r="AT67" s="39"/>
      <c r="AU67" s="137">
        <f>IF(AU65="","",AU65/AU66)</f>
        <v>135.45283018867926</v>
      </c>
      <c r="AV67" s="39"/>
      <c r="AW67" s="140">
        <f>AP67-A67</f>
        <v>-10.343169398907094</v>
      </c>
    </row>
    <row r="68" spans="1:49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>
        <f t="shared" ref="AP68:AP69" si="42">IF(SUM(D68:AO68)=0,"",SUM(D68:AO68))</f>
        <v>23024</v>
      </c>
      <c r="AQ68" s="19"/>
      <c r="AR68" s="23"/>
      <c r="AS68" s="35" t="s">
        <v>65</v>
      </c>
      <c r="AT68" s="39"/>
      <c r="AU68" s="111">
        <v>29777</v>
      </c>
      <c r="AV68" s="39"/>
      <c r="AW68" s="144"/>
    </row>
    <row r="69" spans="1:49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>
        <f t="shared" si="42"/>
        <v>128</v>
      </c>
      <c r="AQ69" s="113">
        <f t="shared" ref="AQ69:AQ94" si="43">IF(COUNTA(D69:AO69)=0,"",COUNTA(D69:AO69))</f>
        <v>14</v>
      </c>
      <c r="AR69" s="241" t="s">
        <v>564</v>
      </c>
      <c r="AS69" s="27" t="s">
        <v>66</v>
      </c>
      <c r="AT69" s="39"/>
      <c r="AU69" s="111">
        <v>167</v>
      </c>
      <c r="AV69" s="39"/>
      <c r="AW69" s="144"/>
    </row>
    <row r="70" spans="1:49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37">
        <f t="shared" si="9"/>
        <v>179.875</v>
      </c>
      <c r="AQ70" s="25"/>
      <c r="AR70" s="159"/>
      <c r="AS70" s="134" t="s">
        <v>67</v>
      </c>
      <c r="AT70" s="39"/>
      <c r="AU70" s="137">
        <f>IF(AU68="","",AU68/AU69)</f>
        <v>178.30538922155688</v>
      </c>
      <c r="AV70" s="39"/>
      <c r="AW70" s="140">
        <f>AP70-A70</f>
        <v>-1.3594497607655569</v>
      </c>
    </row>
    <row r="71" spans="1:49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>
        <f t="shared" ref="AP71:AP72" si="45">IF(SUM(D71:AO71)=0,"",SUM(D71:AO71))</f>
        <v>6104</v>
      </c>
      <c r="AQ71" s="19"/>
      <c r="AR71" s="23"/>
      <c r="AS71" s="37" t="s">
        <v>68</v>
      </c>
      <c r="AT71" s="39"/>
      <c r="AU71" s="111">
        <v>12758</v>
      </c>
      <c r="AV71" s="39"/>
      <c r="AW71" s="144"/>
    </row>
    <row r="72" spans="1:49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>
        <f t="shared" si="45"/>
        <v>35</v>
      </c>
      <c r="AQ72" s="113">
        <f t="shared" ref="AQ72:AQ94" si="46">IF(COUNTA(D72:AO72)=0,"",COUNTA(D72:AO72))</f>
        <v>4</v>
      </c>
      <c r="AR72" s="159" t="s">
        <v>547</v>
      </c>
      <c r="AS72" s="27" t="s">
        <v>69</v>
      </c>
      <c r="AT72" s="39"/>
      <c r="AU72" s="111">
        <v>72</v>
      </c>
      <c r="AV72" s="39"/>
      <c r="AW72" s="144"/>
    </row>
    <row r="73" spans="1:49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>
        <f t="shared" si="9"/>
        <v>174.4</v>
      </c>
      <c r="AQ73" s="25"/>
      <c r="AR73" s="159"/>
      <c r="AS73" s="134" t="s">
        <v>70</v>
      </c>
      <c r="AT73" s="39"/>
      <c r="AU73" s="137">
        <f>IF(AU71="","",AU71/AU72)</f>
        <v>177.19444444444446</v>
      </c>
      <c r="AV73" s="39"/>
      <c r="AW73" s="140">
        <f>AP73-A73</f>
        <v>-6.7573033707865022</v>
      </c>
    </row>
    <row r="74" spans="1:49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>
        <f t="shared" ref="AP74:AP75" si="48">IF(SUM(D74:AO74)=0,"",SUM(D74:AO74))</f>
        <v>4539</v>
      </c>
      <c r="AQ74" s="19"/>
      <c r="AR74" s="20"/>
      <c r="AS74" s="40" t="s">
        <v>68</v>
      </c>
      <c r="AT74" s="39"/>
      <c r="AU74" s="138">
        <v>12519</v>
      </c>
      <c r="AV74" s="39"/>
      <c r="AW74" s="144"/>
    </row>
    <row r="75" spans="1:49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>
        <f t="shared" si="48"/>
        <v>28</v>
      </c>
      <c r="AQ75" s="113">
        <f t="shared" ref="AQ75:AQ94" si="49">IF(COUNTA(D75:AO75)=0,"",COUNTA(D75:AO75))</f>
        <v>3</v>
      </c>
      <c r="AR75" s="159" t="s">
        <v>469</v>
      </c>
      <c r="AS75" s="31" t="s">
        <v>71</v>
      </c>
      <c r="AT75" s="39"/>
      <c r="AU75" s="138">
        <v>72</v>
      </c>
      <c r="AV75" s="39"/>
      <c r="AW75" s="144"/>
    </row>
    <row r="76" spans="1:49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>
        <f t="shared" si="9"/>
        <v>162.10714285714286</v>
      </c>
      <c r="AQ76" s="25"/>
      <c r="AR76" s="159"/>
      <c r="AS76" s="132" t="s">
        <v>72</v>
      </c>
      <c r="AT76" s="39"/>
      <c r="AU76" s="137">
        <f>IF(AU74="","",AU74/AU75)</f>
        <v>173.875</v>
      </c>
      <c r="AV76" s="39"/>
      <c r="AW76" s="140">
        <f>AP76-A76</f>
        <v>-13.129699248120289</v>
      </c>
    </row>
    <row r="77" spans="1:49" x14ac:dyDescent="0.25">
      <c r="A77" s="165"/>
      <c r="B77" s="221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44">
        <f t="shared" ref="AP77:AP78" si="51">IF(SUM(D77:AO77)=0,"",SUM(D77:AO77))</f>
        <v>2941</v>
      </c>
      <c r="AQ77" s="19"/>
      <c r="AR77" s="159"/>
      <c r="AS77" s="221" t="s">
        <v>291</v>
      </c>
      <c r="AT77" s="39"/>
      <c r="AU77" s="138">
        <v>1788</v>
      </c>
      <c r="AV77" s="39"/>
      <c r="AW77" s="149"/>
    </row>
    <row r="78" spans="1:49" x14ac:dyDescent="0.25">
      <c r="A78" s="165"/>
      <c r="B78" s="220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44">
        <f t="shared" si="51"/>
        <v>22</v>
      </c>
      <c r="AQ78" s="113">
        <f t="shared" ref="AQ78:AQ94" si="52">IF(COUNTA(D78:AO78)=0,"",COUNTA(D78:AO78))</f>
        <v>4</v>
      </c>
      <c r="AR78" s="241" t="s">
        <v>590</v>
      </c>
      <c r="AS78" s="220" t="s">
        <v>292</v>
      </c>
      <c r="AT78" s="39"/>
      <c r="AU78" s="138">
        <v>13</v>
      </c>
      <c r="AV78" s="39"/>
      <c r="AW78" s="149"/>
    </row>
    <row r="79" spans="1:49" x14ac:dyDescent="0.25">
      <c r="A79" s="137"/>
      <c r="B79" s="222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>
        <f t="shared" si="9"/>
        <v>133.68181818181819</v>
      </c>
      <c r="AQ79" s="25"/>
      <c r="AR79" s="159"/>
      <c r="AS79" s="222" t="s">
        <v>293</v>
      </c>
      <c r="AT79" s="39"/>
      <c r="AU79" s="137">
        <f>IF(AU77="","",AU77/AU78)</f>
        <v>137.53846153846155</v>
      </c>
      <c r="AV79" s="39"/>
      <c r="AW79" s="140"/>
    </row>
    <row r="80" spans="1:49" x14ac:dyDescent="0.25">
      <c r="A80" s="138">
        <v>30507</v>
      </c>
      <c r="B80" s="221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44">
        <f t="shared" ref="AP80:AP81" si="53">IF(SUM(D80:AO80)=0,"",SUM(D80:AO80))</f>
        <v>22070</v>
      </c>
      <c r="AQ80" s="19"/>
      <c r="AR80" s="159"/>
      <c r="AS80" s="221" t="s">
        <v>259</v>
      </c>
      <c r="AT80" s="39"/>
      <c r="AU80" s="138">
        <v>37204</v>
      </c>
      <c r="AV80" s="39"/>
      <c r="AW80" s="149"/>
    </row>
    <row r="81" spans="1:51" x14ac:dyDescent="0.25">
      <c r="A81" s="138">
        <v>162</v>
      </c>
      <c r="B81" s="220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44">
        <f t="shared" si="53"/>
        <v>119</v>
      </c>
      <c r="AQ81" s="113">
        <f t="shared" ref="AQ81:AQ94" si="54">IF(COUNTA(D81:AO81)=0,"",COUNTA(D81:AO81))</f>
        <v>12</v>
      </c>
      <c r="AR81" s="159" t="s">
        <v>551</v>
      </c>
      <c r="AS81" s="220" t="s">
        <v>26</v>
      </c>
      <c r="AT81" s="39"/>
      <c r="AU81" s="138">
        <v>198</v>
      </c>
      <c r="AV81" s="39"/>
      <c r="AW81" s="149"/>
    </row>
    <row r="82" spans="1:51" x14ac:dyDescent="0.25">
      <c r="A82" s="137">
        <f>A80/A81</f>
        <v>188.31481481481481</v>
      </c>
      <c r="B82" s="222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>
        <f t="shared" si="9"/>
        <v>185.46218487394958</v>
      </c>
      <c r="AQ82" s="25"/>
      <c r="AR82" s="159"/>
      <c r="AS82" s="222" t="s">
        <v>270</v>
      </c>
      <c r="AT82" s="39"/>
      <c r="AU82" s="137">
        <f>IF(AU80="","",AU80/AU81)</f>
        <v>187.8989898989899</v>
      </c>
      <c r="AV82" s="39"/>
      <c r="AW82" s="140">
        <f>AP82-A82</f>
        <v>-2.8526299408652278</v>
      </c>
    </row>
    <row r="83" spans="1:51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f t="shared" ref="AP83:AP84" si="56">IF(SUM(D83:AO83)=0,"",SUM(D83:AO83))</f>
        <v>11753</v>
      </c>
      <c r="AQ83" s="19"/>
      <c r="AR83" s="159"/>
      <c r="AS83" s="40" t="s">
        <v>73</v>
      </c>
      <c r="AT83" s="39"/>
      <c r="AU83" s="111">
        <v>13023</v>
      </c>
      <c r="AV83" s="39"/>
      <c r="AW83" s="144"/>
      <c r="AY83" s="182"/>
    </row>
    <row r="84" spans="1:51" x14ac:dyDescent="0.25">
      <c r="A84" s="111">
        <v>72</v>
      </c>
      <c r="B84" s="223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f t="shared" si="56"/>
        <v>79</v>
      </c>
      <c r="AQ84" s="113">
        <f t="shared" ref="AQ84:AQ94" si="57">IF(COUNTA(D84:AO84)=0,"",COUNTA(D84:AO84))</f>
        <v>8</v>
      </c>
      <c r="AR84" s="159" t="s">
        <v>563</v>
      </c>
      <c r="AS84" s="31" t="s">
        <v>74</v>
      </c>
      <c r="AT84" s="39"/>
      <c r="AU84" s="111">
        <v>88</v>
      </c>
      <c r="AV84" s="39"/>
      <c r="AW84" s="144"/>
      <c r="AY84" s="182"/>
    </row>
    <row r="85" spans="1:51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 t="shared" si="9"/>
        <v>148.77215189873417</v>
      </c>
      <c r="AQ85" s="25"/>
      <c r="AR85" s="20"/>
      <c r="AS85" s="132" t="s">
        <v>75</v>
      </c>
      <c r="AT85" s="39"/>
      <c r="AU85" s="137">
        <f>IF(AU83="","",AU83/AU84)</f>
        <v>147.98863636363637</v>
      </c>
      <c r="AV85" s="39"/>
      <c r="AW85" s="140">
        <f>AP85-A85</f>
        <v>-3.5472925457102917</v>
      </c>
      <c r="AY85" s="181"/>
    </row>
    <row r="86" spans="1:51" x14ac:dyDescent="0.25">
      <c r="A86" s="138">
        <v>0</v>
      </c>
      <c r="B86" s="224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44">
        <f t="shared" ref="AP86:AP87" si="58">IF(SUM(D86:AO86)=0,"",SUM(D86:AO86))</f>
        <v>7885</v>
      </c>
      <c r="AQ86" s="19"/>
      <c r="AR86" s="20"/>
      <c r="AS86" s="224" t="s">
        <v>76</v>
      </c>
      <c r="AT86" s="39"/>
      <c r="AU86" s="138">
        <v>7885</v>
      </c>
      <c r="AV86" s="39"/>
      <c r="AW86" s="149"/>
      <c r="AY86" s="181"/>
    </row>
    <row r="87" spans="1:51" x14ac:dyDescent="0.25">
      <c r="A87" s="165"/>
      <c r="B87" s="223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44">
        <f t="shared" si="58"/>
        <v>48</v>
      </c>
      <c r="AQ87" s="113">
        <f t="shared" ref="AQ87:AQ94" si="59">IF(COUNTA(D87:AO87)=0,"",COUNTA(D87:AO87))</f>
        <v>5</v>
      </c>
      <c r="AR87" s="159" t="s">
        <v>470</v>
      </c>
      <c r="AS87" s="223" t="s">
        <v>260</v>
      </c>
      <c r="AT87" s="39"/>
      <c r="AU87" s="138">
        <v>48</v>
      </c>
      <c r="AV87" s="39"/>
      <c r="AW87" s="149"/>
      <c r="AY87" s="181"/>
    </row>
    <row r="88" spans="1:51" x14ac:dyDescent="0.25">
      <c r="A88" s="137"/>
      <c r="B88" s="225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>
        <f t="shared" si="9"/>
        <v>164.27083333333334</v>
      </c>
      <c r="AQ88" s="25"/>
      <c r="AR88" s="20"/>
      <c r="AS88" s="225" t="s">
        <v>271</v>
      </c>
      <c r="AT88" s="39"/>
      <c r="AU88" s="137">
        <f>IF(AU86="","",AU86/AU87)</f>
        <v>164.27083333333334</v>
      </c>
      <c r="AV88" s="39"/>
      <c r="AW88" s="140"/>
      <c r="AY88" s="181"/>
    </row>
    <row r="89" spans="1:51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>
        <f t="shared" ref="AP89:AP90" si="60">IF(SUM(D89:AO89)=0,"",SUM(D89:AO89))</f>
        <v>1698</v>
      </c>
      <c r="AQ89" s="19"/>
      <c r="AR89" s="23"/>
      <c r="AS89" s="37" t="s">
        <v>76</v>
      </c>
      <c r="AT89" s="39"/>
      <c r="AU89" s="138">
        <v>2257</v>
      </c>
      <c r="AV89" s="39"/>
      <c r="AW89" s="144"/>
      <c r="AY89" s="180"/>
    </row>
    <row r="90" spans="1:51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>
        <f t="shared" si="60"/>
        <v>11</v>
      </c>
      <c r="AQ90" s="113">
        <f t="shared" ref="AQ90:AQ94" si="61">IF(COUNTA(D90:AO90)=0,"",COUNTA(D90:AO90))</f>
        <v>2</v>
      </c>
      <c r="AR90" s="159" t="s">
        <v>548</v>
      </c>
      <c r="AS90" s="27" t="s">
        <v>77</v>
      </c>
      <c r="AT90" s="39"/>
      <c r="AU90" s="138">
        <v>15</v>
      </c>
      <c r="AV90" s="39"/>
      <c r="AW90" s="144"/>
      <c r="AY90" s="180"/>
    </row>
    <row r="91" spans="1:51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/>
      <c r="AJ91" s="137"/>
      <c r="AK91" s="137">
        <f t="shared" ref="AK91" si="63">+AK89/AK90</f>
        <v>171.5</v>
      </c>
      <c r="AL91" s="137"/>
      <c r="AM91" s="137"/>
      <c r="AN91" s="137"/>
      <c r="AO91" s="137"/>
      <c r="AP91" s="137">
        <f t="shared" si="9"/>
        <v>154.36363636363637</v>
      </c>
      <c r="AQ91" s="25"/>
      <c r="AR91" s="23"/>
      <c r="AS91" s="134" t="s">
        <v>78</v>
      </c>
      <c r="AT91" s="39"/>
      <c r="AU91" s="137">
        <f>IF(AU89="","",AU89/AU90)</f>
        <v>150.46666666666667</v>
      </c>
      <c r="AV91" s="39"/>
      <c r="AW91" s="140"/>
      <c r="AY91" s="181"/>
    </row>
    <row r="92" spans="1:51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>
        <f t="shared" ref="AP92:AP93" si="64">IF(SUM(D92:AO92)=0,"",SUM(D92:AO92))</f>
        <v>1970</v>
      </c>
      <c r="AQ92" s="19"/>
      <c r="AR92" s="159"/>
      <c r="AS92" s="40" t="s">
        <v>79</v>
      </c>
      <c r="AT92" s="39"/>
      <c r="AU92" s="111">
        <v>4094</v>
      </c>
      <c r="AV92" s="39"/>
      <c r="AW92" s="144"/>
      <c r="AY92" s="182"/>
    </row>
    <row r="93" spans="1:51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>
        <f t="shared" si="64"/>
        <v>12</v>
      </c>
      <c r="AQ93" s="113">
        <f t="shared" ref="AQ93:AQ94" si="65">IF(COUNTA(D93:AO93)=0,"",COUNTA(D93:AO93))</f>
        <v>2</v>
      </c>
      <c r="AR93" s="279" t="s">
        <v>471</v>
      </c>
      <c r="AS93" s="31" t="s">
        <v>80</v>
      </c>
      <c r="AT93" s="39"/>
      <c r="AU93" s="111">
        <v>25</v>
      </c>
      <c r="AV93" s="39"/>
      <c r="AW93" s="144"/>
      <c r="AY93" s="182"/>
    </row>
    <row r="94" spans="1:51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37">
        <f t="shared" ref="AP94" si="66">IF(AP92="","",AP92/AP93)</f>
        <v>164.16666666666666</v>
      </c>
      <c r="AQ94" s="25"/>
      <c r="AR94" s="23"/>
      <c r="AS94" s="132" t="s">
        <v>81</v>
      </c>
      <c r="AT94" s="39"/>
      <c r="AU94" s="137">
        <f>IF(AU92="","",AU92/AU93)</f>
        <v>163.76</v>
      </c>
      <c r="AV94" s="39"/>
      <c r="AW94" s="140"/>
      <c r="AY94" s="181"/>
    </row>
    <row r="95" spans="1:51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 t="str">
        <f>IF(SUM(D95:F95)=0,"",SUM(D95:F95))</f>
        <v/>
      </c>
      <c r="AQ95" s="19"/>
      <c r="AR95" s="23"/>
      <c r="AS95" s="37" t="s">
        <v>82</v>
      </c>
      <c r="AT95" s="39"/>
      <c r="AU95" s="111">
        <v>2135</v>
      </c>
      <c r="AV95" s="39"/>
      <c r="AW95" s="149"/>
      <c r="AY95" s="182"/>
    </row>
    <row r="96" spans="1:51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 t="str">
        <f>IF(SUM(D96:F96)=0,"",SUM(D96:F96))</f>
        <v/>
      </c>
      <c r="AQ96" s="113" t="str">
        <f>IF(COUNTA(D96:F96)=0,"",COUNTA(D96:F96))</f>
        <v/>
      </c>
      <c r="AR96" s="159"/>
      <c r="AS96" s="27" t="s">
        <v>83</v>
      </c>
      <c r="AT96" s="39"/>
      <c r="AU96" s="113">
        <v>13</v>
      </c>
      <c r="AV96" s="39"/>
      <c r="AW96" s="144"/>
      <c r="AY96" s="183"/>
    </row>
    <row r="97" spans="1:51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37" t="str">
        <f t="shared" ref="AP97" si="67">IF(AP95="","",AP95/AP96)</f>
        <v/>
      </c>
      <c r="AQ97" s="25"/>
      <c r="AR97" s="23"/>
      <c r="AS97" s="134" t="s">
        <v>84</v>
      </c>
      <c r="AT97" s="39"/>
      <c r="AU97" s="137">
        <f>IF(AU95="","",AU95/AU96)</f>
        <v>164.23076923076923</v>
      </c>
      <c r="AV97" s="39"/>
      <c r="AW97" s="140"/>
      <c r="AY97" s="181"/>
    </row>
    <row r="98" spans="1:51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>
        <f t="shared" ref="AP98:AP99" si="68">IF(SUM(D98:AO98)=0,"",SUM(D98:AO98))</f>
        <v>8422</v>
      </c>
      <c r="AQ98" s="19"/>
      <c r="AR98" s="159"/>
      <c r="AS98" s="40" t="s">
        <v>85</v>
      </c>
      <c r="AT98" s="39"/>
      <c r="AU98" s="113">
        <v>5740</v>
      </c>
      <c r="AV98" s="39"/>
      <c r="AW98" s="144"/>
      <c r="AY98" s="183"/>
    </row>
    <row r="99" spans="1:51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>
        <f t="shared" si="68"/>
        <v>50</v>
      </c>
      <c r="AQ99" s="113">
        <f t="shared" ref="AQ99:AQ127" si="69">IF(COUNTA(D99:AO99)=0,"",COUNTA(D99:AO99))</f>
        <v>6</v>
      </c>
      <c r="AR99" s="159" t="s">
        <v>551</v>
      </c>
      <c r="AS99" s="31" t="s">
        <v>86</v>
      </c>
      <c r="AT99" s="39"/>
      <c r="AU99" s="113">
        <v>35</v>
      </c>
      <c r="AV99" s="39"/>
      <c r="AW99" s="144"/>
      <c r="AY99" s="183"/>
    </row>
    <row r="100" spans="1:51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>
        <f t="shared" ref="AP100:AP127" si="70">IF(AP98="","",AP98/AP99)</f>
        <v>168.44</v>
      </c>
      <c r="AQ100" s="25"/>
      <c r="AR100" s="23"/>
      <c r="AS100" s="132" t="s">
        <v>87</v>
      </c>
      <c r="AT100" s="39"/>
      <c r="AU100" s="137">
        <f>IF(AU98="","",AU98/AU99)</f>
        <v>164</v>
      </c>
      <c r="AV100" s="39"/>
      <c r="AW100" s="140">
        <f>AP100-A100</f>
        <v>15.606666666666655</v>
      </c>
      <c r="AY100" s="181"/>
    </row>
    <row r="101" spans="1:51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>
        <f t="shared" ref="AP101:AP102" si="71">IF(SUM(D101:AO101)=0,"",SUM(D101:AO101))</f>
        <v>5757</v>
      </c>
      <c r="AQ101" s="19"/>
      <c r="AR101" s="20"/>
      <c r="AS101" s="37" t="s">
        <v>88</v>
      </c>
      <c r="AT101" s="39"/>
      <c r="AU101" s="138">
        <v>9694</v>
      </c>
      <c r="AV101" s="39"/>
      <c r="AW101" s="144"/>
      <c r="AY101" s="180"/>
    </row>
    <row r="102" spans="1:51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>
        <f t="shared" si="71"/>
        <v>30</v>
      </c>
      <c r="AQ102" s="113">
        <f t="shared" ref="AQ102:AQ127" si="72">IF(COUNTA(D102:AO102)=0,"",COUNTA(D102:AO102))</f>
        <v>4</v>
      </c>
      <c r="AR102" s="241" t="s">
        <v>591</v>
      </c>
      <c r="AS102" s="27" t="s">
        <v>89</v>
      </c>
      <c r="AT102" s="39"/>
      <c r="AU102" s="138">
        <v>51</v>
      </c>
      <c r="AV102" s="39"/>
      <c r="AW102" s="144"/>
      <c r="AY102" s="180"/>
    </row>
    <row r="103" spans="1:51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9">
        <f>+AK101/AK102</f>
        <v>212.66666666666666</v>
      </c>
      <c r="AL103" s="189"/>
      <c r="AM103" s="189"/>
      <c r="AN103" s="189"/>
      <c r="AO103" s="189">
        <f>+AO101/AO102</f>
        <v>208.11111111111111</v>
      </c>
      <c r="AP103" s="168">
        <f t="shared" si="70"/>
        <v>191.9</v>
      </c>
      <c r="AQ103" s="25"/>
      <c r="AR103" s="203"/>
      <c r="AS103" s="134" t="s">
        <v>90</v>
      </c>
      <c r="AT103" s="39"/>
      <c r="AU103" s="137">
        <f>IF(AU101="","",AU101/AU102)</f>
        <v>190.07843137254903</v>
      </c>
      <c r="AV103" s="39"/>
      <c r="AW103" s="140">
        <f>AP103-A103</f>
        <v>0.15000000000000568</v>
      </c>
      <c r="AY103" s="181"/>
    </row>
    <row r="104" spans="1:51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>
        <f t="shared" ref="AP104:AP105" si="73">IF(SUM(D104:AO104)=0,"",SUM(D104:AO104))</f>
        <v>7302</v>
      </c>
      <c r="AQ104" s="19"/>
      <c r="AR104" s="159"/>
      <c r="AS104" s="40" t="s">
        <v>88</v>
      </c>
      <c r="AT104" s="39"/>
      <c r="AU104" s="111">
        <v>11201</v>
      </c>
      <c r="AV104" s="39"/>
      <c r="AW104" s="144"/>
      <c r="AY104" s="182"/>
    </row>
    <row r="105" spans="1:51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>
        <f t="shared" si="73"/>
        <v>42</v>
      </c>
      <c r="AQ105" s="113">
        <f t="shared" ref="AQ105:AQ127" si="74">IF(COUNTA(D105:AO105)=0,"",COUNTA(D105:AO105))</f>
        <v>4</v>
      </c>
      <c r="AR105" s="159" t="s">
        <v>549</v>
      </c>
      <c r="AS105" s="31" t="s">
        <v>91</v>
      </c>
      <c r="AT105" s="39"/>
      <c r="AU105" s="111">
        <v>64</v>
      </c>
      <c r="AV105" s="39"/>
      <c r="AW105" s="144"/>
      <c r="AY105" s="182"/>
    </row>
    <row r="106" spans="1:51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5">+AK104/AK105</f>
        <v>167.16666666666666</v>
      </c>
      <c r="AL106" s="137"/>
      <c r="AM106" s="137"/>
      <c r="AN106" s="137"/>
      <c r="AO106" s="137"/>
      <c r="AP106" s="137">
        <f t="shared" si="70"/>
        <v>173.85714285714286</v>
      </c>
      <c r="AQ106" s="25"/>
      <c r="AR106" s="159"/>
      <c r="AS106" s="132" t="s">
        <v>92</v>
      </c>
      <c r="AT106" s="39"/>
      <c r="AU106" s="137">
        <f>IF(AU104="","",AU104/AU105)</f>
        <v>175.015625</v>
      </c>
      <c r="AV106" s="39"/>
      <c r="AW106" s="140">
        <f>AP106-A106</f>
        <v>-2.1641337386018336</v>
      </c>
      <c r="AY106" s="181"/>
    </row>
    <row r="107" spans="1:51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>
        <f t="shared" ref="AP107:AP108" si="76">IF(SUM(D107:AO107)=0,"",SUM(D107:AO107))</f>
        <v>2843</v>
      </c>
      <c r="AQ107" s="19"/>
      <c r="AR107" s="23"/>
      <c r="AS107" s="40" t="s">
        <v>93</v>
      </c>
      <c r="AT107" s="39"/>
      <c r="AU107" s="111">
        <v>5187</v>
      </c>
      <c r="AV107" s="39"/>
      <c r="AW107" s="144"/>
      <c r="AY107" s="182"/>
    </row>
    <row r="108" spans="1:51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>
        <f t="shared" si="76"/>
        <v>18</v>
      </c>
      <c r="AQ108" s="113">
        <f t="shared" ref="AQ108:AQ127" si="77">IF(COUNTA(D108:AO108)=0,"",COUNTA(D108:AO108))</f>
        <v>3</v>
      </c>
      <c r="AR108" s="159" t="s">
        <v>472</v>
      </c>
      <c r="AS108" s="31" t="s">
        <v>94</v>
      </c>
      <c r="AT108" s="39"/>
      <c r="AU108" s="111">
        <v>32</v>
      </c>
      <c r="AV108" s="39"/>
      <c r="AW108" s="144"/>
      <c r="AY108" s="182"/>
    </row>
    <row r="109" spans="1:51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>
        <f t="shared" si="70"/>
        <v>157.94444444444446</v>
      </c>
      <c r="AQ109" s="25"/>
      <c r="AR109" s="23"/>
      <c r="AS109" s="132" t="s">
        <v>95</v>
      </c>
      <c r="AT109" s="39"/>
      <c r="AU109" s="137">
        <f>IF(AU107="","",AU107/AU108)</f>
        <v>162.09375</v>
      </c>
      <c r="AV109" s="39"/>
      <c r="AW109" s="140">
        <f>AP109-A109</f>
        <v>-7.7698412698412653</v>
      </c>
      <c r="AY109" s="181"/>
    </row>
    <row r="110" spans="1:51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44">
        <f t="shared" ref="AP110:AP111" si="78">IF(SUM(D110:AO110)=0,"",SUM(D110:AO110))</f>
        <v>11131</v>
      </c>
      <c r="AQ110" s="19"/>
      <c r="AR110" s="23"/>
      <c r="AS110" s="40" t="s">
        <v>211</v>
      </c>
      <c r="AT110" s="39"/>
      <c r="AU110" s="138">
        <v>15848</v>
      </c>
      <c r="AV110" s="39"/>
      <c r="AW110" s="149"/>
      <c r="AY110" s="181"/>
    </row>
    <row r="111" spans="1:51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44">
        <f t="shared" si="78"/>
        <v>83</v>
      </c>
      <c r="AQ111" s="113">
        <f t="shared" ref="AQ111:AQ127" si="79">IF(COUNTA(D111:AO111)=0,"",COUNTA(D111:AO111))</f>
        <v>10</v>
      </c>
      <c r="AR111" s="317" t="s">
        <v>592</v>
      </c>
      <c r="AS111" s="131" t="s">
        <v>258</v>
      </c>
      <c r="AT111" s="39"/>
      <c r="AU111" s="138">
        <v>115</v>
      </c>
      <c r="AV111" s="39"/>
      <c r="AW111" s="149"/>
      <c r="AY111" s="181"/>
    </row>
    <row r="112" spans="1:51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>
        <f t="shared" si="70"/>
        <v>134.10843373493975</v>
      </c>
      <c r="AQ112" s="25"/>
      <c r="AR112" s="23"/>
      <c r="AS112" s="132" t="s">
        <v>269</v>
      </c>
      <c r="AT112" s="39"/>
      <c r="AU112" s="137">
        <f>IF(AU110="","",AU110/AU111)</f>
        <v>137.80869565217392</v>
      </c>
      <c r="AV112" s="39"/>
      <c r="AW112" s="140">
        <f>AP112-A112</f>
        <v>-5.7368043602983505</v>
      </c>
      <c r="AY112" s="181"/>
    </row>
    <row r="113" spans="1:49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>
        <f t="shared" ref="AP113:AP114" si="80">IF(SUM(D113:AO113)=0,"",SUM(D113:AO113))</f>
        <v>16471</v>
      </c>
      <c r="AQ113" s="19"/>
      <c r="AR113" s="23"/>
      <c r="AS113" s="40" t="s">
        <v>211</v>
      </c>
      <c r="AT113" s="39"/>
      <c r="AU113" s="138">
        <v>29378</v>
      </c>
      <c r="AV113" s="39"/>
      <c r="AW113" s="149"/>
    </row>
    <row r="114" spans="1:49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>
        <f t="shared" si="80"/>
        <v>94</v>
      </c>
      <c r="AQ114" s="113">
        <f t="shared" ref="AQ114:AQ127" si="81">IF(COUNTA(D114:AO114)=0,"",COUNTA(D114:AO114))</f>
        <v>8</v>
      </c>
      <c r="AR114" s="159" t="s">
        <v>550</v>
      </c>
      <c r="AS114" s="131" t="s">
        <v>212</v>
      </c>
      <c r="AT114" s="39"/>
      <c r="AU114" s="138">
        <v>169</v>
      </c>
      <c r="AV114" s="39"/>
      <c r="AW114" s="149"/>
    </row>
    <row r="115" spans="1:49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9">
        <f>+AK113/AK114</f>
        <v>202.66666666666666</v>
      </c>
      <c r="AL115" s="189"/>
      <c r="AM115" s="189"/>
      <c r="AN115" s="189"/>
      <c r="AO115" s="189"/>
      <c r="AP115" s="137">
        <f t="shared" si="70"/>
        <v>175.22340425531914</v>
      </c>
      <c r="AQ115" s="25"/>
      <c r="AR115" s="159"/>
      <c r="AS115" s="177" t="s">
        <v>215</v>
      </c>
      <c r="AT115" s="39"/>
      <c r="AU115" s="137">
        <f>IF(AU113="","",AU113/AU114)</f>
        <v>173.83431952662721</v>
      </c>
      <c r="AV115" s="39"/>
      <c r="AW115" s="140">
        <f>AP115-A115</f>
        <v>-1.2175895335007283</v>
      </c>
    </row>
    <row r="116" spans="1:49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>
        <f t="shared" ref="AP116:AP117" si="82">IF(SUM(D116:AO116)=0,"",SUM(D116:AO116))</f>
        <v>4733</v>
      </c>
      <c r="AQ116" s="19"/>
      <c r="AR116" s="23"/>
      <c r="AS116" s="40" t="s">
        <v>96</v>
      </c>
      <c r="AT116" s="39"/>
      <c r="AU116" s="111">
        <v>12640</v>
      </c>
      <c r="AV116" s="39"/>
      <c r="AW116" s="144"/>
    </row>
    <row r="117" spans="1:49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>
        <f t="shared" si="82"/>
        <v>29</v>
      </c>
      <c r="AQ117" s="113">
        <f t="shared" ref="AQ117:AQ127" si="83">IF(COUNTA(D117:AO117)=0,"",COUNTA(D117:AO117))</f>
        <v>4</v>
      </c>
      <c r="AR117" s="159" t="s">
        <v>458</v>
      </c>
      <c r="AS117" s="31" t="s">
        <v>97</v>
      </c>
      <c r="AT117" s="39"/>
      <c r="AU117" s="111">
        <v>77</v>
      </c>
      <c r="AV117" s="39"/>
      <c r="AW117" s="144"/>
    </row>
    <row r="118" spans="1:49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>
        <f t="shared" si="70"/>
        <v>163.20689655172413</v>
      </c>
      <c r="AQ118" s="25"/>
      <c r="AR118" s="23"/>
      <c r="AS118" s="132" t="s">
        <v>98</v>
      </c>
      <c r="AT118" s="39"/>
      <c r="AU118" s="137">
        <f>IF(AU116="","",AU116/AU117)</f>
        <v>164.15584415584416</v>
      </c>
      <c r="AV118" s="39"/>
      <c r="AW118" s="140">
        <f>AP118-A118</f>
        <v>-3.2674624226348499</v>
      </c>
    </row>
    <row r="119" spans="1:49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>
        <f t="shared" ref="AP119:AP120" si="84">IF(SUM(D119:AO119)=0,"",SUM(D119:AO119))</f>
        <v>12236</v>
      </c>
      <c r="AQ119" s="19"/>
      <c r="AR119" s="23"/>
      <c r="AS119" s="37" t="s">
        <v>205</v>
      </c>
      <c r="AT119" s="39"/>
      <c r="AU119" s="138">
        <v>25859</v>
      </c>
      <c r="AV119" s="39"/>
      <c r="AW119" s="149"/>
    </row>
    <row r="120" spans="1:49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>
        <f t="shared" si="84"/>
        <v>70</v>
      </c>
      <c r="AQ120" s="113">
        <f t="shared" ref="AQ120:AQ127" si="85">IF(COUNTA(D120:AO120)=0,"",COUNTA(D120:AO120))</f>
        <v>9</v>
      </c>
      <c r="AR120" s="159" t="s">
        <v>556</v>
      </c>
      <c r="AS120" s="37" t="s">
        <v>206</v>
      </c>
      <c r="AT120" s="39"/>
      <c r="AU120" s="138">
        <v>146</v>
      </c>
      <c r="AV120" s="39"/>
      <c r="AW120" s="149"/>
    </row>
    <row r="121" spans="1:49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>
        <f t="shared" si="70"/>
        <v>174.8</v>
      </c>
      <c r="AQ121" s="25"/>
      <c r="AR121" s="23"/>
      <c r="AS121" s="134" t="s">
        <v>207</v>
      </c>
      <c r="AT121" s="39"/>
      <c r="AU121" s="137">
        <f>IF(AU119="","",AU119/AU120)</f>
        <v>177.11643835616439</v>
      </c>
      <c r="AV121" s="39"/>
      <c r="AW121" s="140">
        <f>AP121-A121</f>
        <v>-6.6999999999999886</v>
      </c>
    </row>
    <row r="122" spans="1:49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>
        <f t="shared" ref="AP122:AP123" si="86">IF(SUM(D122:AO122)=0,"",SUM(D122:AO122))</f>
        <v>5338</v>
      </c>
      <c r="AQ122" s="19"/>
      <c r="AR122" s="23"/>
      <c r="AS122" s="37" t="s">
        <v>99</v>
      </c>
      <c r="AT122" s="39"/>
      <c r="AU122" s="138">
        <v>7336</v>
      </c>
      <c r="AV122" s="39"/>
      <c r="AW122" s="149"/>
    </row>
    <row r="123" spans="1:49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>
        <f t="shared" si="86"/>
        <v>36</v>
      </c>
      <c r="AQ123" s="113">
        <f t="shared" ref="AQ123:AQ127" si="87">IF(COUNTA(D123:AO123)=0,"",COUNTA(D123:AO123))</f>
        <v>6</v>
      </c>
      <c r="AR123" s="318" t="s">
        <v>593</v>
      </c>
      <c r="AS123" s="27" t="s">
        <v>100</v>
      </c>
      <c r="AT123" s="39"/>
      <c r="AU123" s="138">
        <v>49</v>
      </c>
      <c r="AV123" s="39"/>
      <c r="AW123" s="149"/>
    </row>
    <row r="124" spans="1:49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>
        <f t="shared" si="70"/>
        <v>148.27777777777777</v>
      </c>
      <c r="AQ124" s="25"/>
      <c r="AR124" s="41"/>
      <c r="AS124" s="134" t="s">
        <v>101</v>
      </c>
      <c r="AT124" s="39"/>
      <c r="AU124" s="137">
        <f>IF(AU122="","",AU122/AU123)</f>
        <v>149.71428571428572</v>
      </c>
      <c r="AV124" s="39"/>
      <c r="AW124" s="140">
        <f>AP124-A124</f>
        <v>1.844941956882252</v>
      </c>
    </row>
    <row r="125" spans="1:49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>
        <f t="shared" ref="AP125:AP126" si="88">IF(SUM(D125:AO125)=0,"",SUM(D125:AO125))</f>
        <v>2288</v>
      </c>
      <c r="AQ125" s="19"/>
      <c r="AR125" s="23"/>
      <c r="AS125" s="37" t="s">
        <v>102</v>
      </c>
      <c r="AT125" s="39"/>
      <c r="AU125" s="138">
        <v>1155</v>
      </c>
      <c r="AV125" s="39"/>
      <c r="AW125" s="144"/>
    </row>
    <row r="126" spans="1:49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>
        <f t="shared" si="88"/>
        <v>12</v>
      </c>
      <c r="AQ126" s="113">
        <f t="shared" ref="AQ126:AQ127" si="89">IF(COUNTA(D126:AO126)=0,"",COUNTA(D126:AO126))</f>
        <v>2</v>
      </c>
      <c r="AR126" s="241" t="s">
        <v>594</v>
      </c>
      <c r="AS126" s="27" t="s">
        <v>26</v>
      </c>
      <c r="AT126" s="39"/>
      <c r="AU126" s="138">
        <v>7</v>
      </c>
      <c r="AV126" s="39"/>
      <c r="AW126" s="144"/>
    </row>
    <row r="127" spans="1:49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>
        <f t="shared" si="70"/>
        <v>190.66666666666666</v>
      </c>
      <c r="AQ127" s="25"/>
      <c r="AR127" s="159"/>
      <c r="AS127" s="134" t="s">
        <v>103</v>
      </c>
      <c r="AT127" s="39"/>
      <c r="AU127" s="137">
        <f>IF(AU125="","",AU125/AU126)</f>
        <v>165</v>
      </c>
      <c r="AV127" s="39"/>
      <c r="AW127" s="140">
        <f>AP127-A127</f>
        <v>21.309523809523796</v>
      </c>
    </row>
    <row r="128" spans="1:49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4" t="str">
        <f t="shared" ref="AP128:AP129" si="90">IF(SUM(D128:F128)=0,"",SUM(D128:F128))</f>
        <v/>
      </c>
      <c r="AQ128" s="19"/>
      <c r="AR128" s="28"/>
      <c r="AS128" s="42" t="s">
        <v>104</v>
      </c>
      <c r="AT128" s="39"/>
      <c r="AU128" s="138">
        <v>0</v>
      </c>
      <c r="AV128" s="39"/>
      <c r="AW128" s="154"/>
    </row>
    <row r="129" spans="1:49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4" t="str">
        <f t="shared" si="90"/>
        <v/>
      </c>
      <c r="AQ129" s="113" t="str">
        <f t="shared" ref="AQ129" si="91">IF(COUNTA(D129:F129)=0,"",COUNTA(D129:F129))</f>
        <v/>
      </c>
      <c r="AR129" s="159"/>
      <c r="AS129" s="31" t="s">
        <v>74</v>
      </c>
      <c r="AT129" s="39"/>
      <c r="AU129" s="138">
        <v>0</v>
      </c>
      <c r="AV129" s="39"/>
      <c r="AW129" s="149"/>
    </row>
    <row r="130" spans="1:49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37" t="str">
        <f t="shared" ref="AP130" si="92">IF(AP128="","",AP128/AP129)</f>
        <v/>
      </c>
      <c r="AQ130" s="25"/>
      <c r="AR130" s="28"/>
      <c r="AS130" s="132" t="s">
        <v>105</v>
      </c>
      <c r="AT130" s="39"/>
      <c r="AU130" s="137"/>
      <c r="AV130" s="39"/>
      <c r="AW130" s="140"/>
    </row>
    <row r="131" spans="1:49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3">D11+D14+D17+D20+D23+D26+D29+D32+D35+D38+D41+D44+D47+D50+D53+D56+D59+D62+D65+D68+D71+D74+D77+D80+D83+D86+D89+D92+D95+D98+D101+D104+D107+D110+D113+D116+D119+D122+D125+D128</f>
        <v>8417</v>
      </c>
      <c r="E131" s="139">
        <f t="shared" si="93"/>
        <v>2693</v>
      </c>
      <c r="F131" s="139">
        <f t="shared" si="93"/>
        <v>26552</v>
      </c>
      <c r="G131" s="139">
        <f t="shared" si="93"/>
        <v>1090</v>
      </c>
      <c r="H131" s="139">
        <f t="shared" si="93"/>
        <v>19151</v>
      </c>
      <c r="I131" s="139">
        <f t="shared" si="93"/>
        <v>21365</v>
      </c>
      <c r="J131" s="139">
        <f t="shared" si="93"/>
        <v>8681</v>
      </c>
      <c r="K131" s="139">
        <f t="shared" si="93"/>
        <v>9168</v>
      </c>
      <c r="L131" s="139">
        <f t="shared" si="93"/>
        <v>3668</v>
      </c>
      <c r="M131" s="139">
        <f t="shared" si="93"/>
        <v>8455</v>
      </c>
      <c r="N131" s="139">
        <f t="shared" si="93"/>
        <v>2807</v>
      </c>
      <c r="O131" s="139">
        <f t="shared" si="93"/>
        <v>18188</v>
      </c>
      <c r="P131" s="139">
        <f t="shared" si="93"/>
        <v>5314</v>
      </c>
      <c r="Q131" s="139">
        <f t="shared" si="93"/>
        <v>15406</v>
      </c>
      <c r="R131" s="139">
        <f t="shared" si="93"/>
        <v>7461</v>
      </c>
      <c r="S131" s="139">
        <f t="shared" si="93"/>
        <v>4274</v>
      </c>
      <c r="T131" s="139">
        <f t="shared" si="93"/>
        <v>8136</v>
      </c>
      <c r="U131" s="139">
        <f t="shared" si="93"/>
        <v>8379</v>
      </c>
      <c r="V131" s="139">
        <f t="shared" si="93"/>
        <v>6157</v>
      </c>
      <c r="W131" s="139">
        <f t="shared" si="93"/>
        <v>2174</v>
      </c>
      <c r="X131" s="139">
        <f t="shared" si="93"/>
        <v>766</v>
      </c>
      <c r="Y131" s="139">
        <f t="shared" si="93"/>
        <v>11679</v>
      </c>
      <c r="Z131" s="139">
        <f t="shared" si="93"/>
        <v>2256</v>
      </c>
      <c r="AA131" s="139">
        <f t="shared" si="93"/>
        <v>7185</v>
      </c>
      <c r="AB131" s="139">
        <f t="shared" si="93"/>
        <v>4627</v>
      </c>
      <c r="AC131" s="139">
        <f t="shared" si="93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4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4"/>
        <v>3811</v>
      </c>
      <c r="AG131" s="139">
        <f t="shared" si="94"/>
        <v>8019</v>
      </c>
      <c r="AH131" s="139">
        <f t="shared" ref="AH131:AI131" si="95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5"/>
        <v>4014</v>
      </c>
      <c r="AJ131" s="139">
        <f t="shared" ref="AJ131:AK131" si="96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6"/>
        <v>18189</v>
      </c>
      <c r="AL131" s="139">
        <f t="shared" ref="AL131:AM131" si="97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7"/>
        <v>3804</v>
      </c>
      <c r="AN131" s="139">
        <f t="shared" ref="AN131:AO131" si="98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8"/>
        <v>8504</v>
      </c>
      <c r="AP131" s="138">
        <f>SUM(D131:AO131)</f>
        <v>318479</v>
      </c>
      <c r="AQ131" s="145"/>
      <c r="AR131" s="44"/>
      <c r="AS131" s="43"/>
      <c r="AT131" s="44"/>
      <c r="AU131" s="139">
        <f>AU11+AU14+AU17+AU20+AU23+AU26+AU29+AU32+AU35+AU38+AU41+AU44+AU47+AU50+AU53+AU56+AU59+AU62+AU65+AU68+AU71+AU74+AU77+AU80+AU83+AU86+AU89+AU92+AU95+AU98++AU101+AU104+AU107+AU110+AU113+AU116+AU119+AU122+AU125+AU128</f>
        <v>467682</v>
      </c>
      <c r="AV131" s="44"/>
      <c r="AW131" s="44"/>
    </row>
    <row r="132" spans="1:49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99">D12+D15+D18+D21+D24+D27+D30+D33+D36+D39+D42+D45+D48+D51+D54+D57+D60+D63+D66+D69+D72+D75+D78+D81+D84+D87+D90+D93+D96+D99+D102+D105+D108+D111+D114+D117+D120+D123+D126+D129</f>
        <v>48</v>
      </c>
      <c r="E132" s="144">
        <f t="shared" si="99"/>
        <v>15</v>
      </c>
      <c r="F132" s="144">
        <f t="shared" si="99"/>
        <v>150</v>
      </c>
      <c r="G132" s="144">
        <f t="shared" si="99"/>
        <v>8</v>
      </c>
      <c r="H132" s="144">
        <f t="shared" si="99"/>
        <v>111</v>
      </c>
      <c r="I132" s="144">
        <f t="shared" si="99"/>
        <v>128</v>
      </c>
      <c r="J132" s="144">
        <f t="shared" si="99"/>
        <v>48</v>
      </c>
      <c r="K132" s="144">
        <f t="shared" si="99"/>
        <v>64</v>
      </c>
      <c r="L132" s="144">
        <f t="shared" si="99"/>
        <v>27</v>
      </c>
      <c r="M132" s="144">
        <f t="shared" si="99"/>
        <v>45</v>
      </c>
      <c r="N132" s="144">
        <f t="shared" si="99"/>
        <v>20</v>
      </c>
      <c r="O132" s="144">
        <f t="shared" si="99"/>
        <v>112</v>
      </c>
      <c r="P132" s="144">
        <f t="shared" si="99"/>
        <v>33</v>
      </c>
      <c r="Q132" s="144">
        <f t="shared" si="99"/>
        <v>84</v>
      </c>
      <c r="R132" s="144">
        <f t="shared" si="99"/>
        <v>44</v>
      </c>
      <c r="S132" s="144">
        <f t="shared" si="99"/>
        <v>28</v>
      </c>
      <c r="T132" s="144">
        <f t="shared" si="99"/>
        <v>45</v>
      </c>
      <c r="U132" s="144">
        <f t="shared" si="99"/>
        <v>48</v>
      </c>
      <c r="V132" s="144">
        <f t="shared" si="99"/>
        <v>36</v>
      </c>
      <c r="W132" s="144">
        <f t="shared" si="99"/>
        <v>12</v>
      </c>
      <c r="X132" s="144">
        <f t="shared" si="99"/>
        <v>8</v>
      </c>
      <c r="Y132" s="144">
        <f t="shared" si="99"/>
        <v>72</v>
      </c>
      <c r="Z132" s="144">
        <f t="shared" si="99"/>
        <v>16</v>
      </c>
      <c r="AA132" s="144">
        <f t="shared" si="99"/>
        <v>44</v>
      </c>
      <c r="AB132" s="144">
        <f t="shared" si="99"/>
        <v>28</v>
      </c>
      <c r="AC132" s="144">
        <f t="shared" si="99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4"/>
        <v>79</v>
      </c>
      <c r="AF132" s="144">
        <f t="shared" si="94"/>
        <v>27</v>
      </c>
      <c r="AG132" s="144">
        <f t="shared" si="94"/>
        <v>45</v>
      </c>
      <c r="AH132" s="144">
        <f t="shared" ref="AH132:AI132" si="100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0"/>
        <v>22</v>
      </c>
      <c r="AJ132" s="144">
        <f t="shared" ref="AJ132:AK132" si="101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1"/>
        <v>108</v>
      </c>
      <c r="AL132" s="144">
        <f t="shared" ref="AL132:AM132" si="102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2"/>
        <v>27</v>
      </c>
      <c r="AN132" s="144">
        <f t="shared" ref="AN132:AO132" si="103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3"/>
        <v>45</v>
      </c>
      <c r="AP132" s="138">
        <f>SUM(D132:AO132)</f>
        <v>1892</v>
      </c>
      <c r="AQ132" s="52">
        <f>SUM(AQ12:AQ129)</f>
        <v>215</v>
      </c>
      <c r="AR132" s="44"/>
      <c r="AS132" s="45"/>
      <c r="AT132" s="44"/>
      <c r="AU132" s="144">
        <f>AU12+AU15+AU18+AU21+AU24+AU27+AU30+AU33+AU36+AU39+AU42+AU45+AU48+AU51+AU54+AU57+AU60+AU63+AU66+AU69+AU72+AU75+AU78+AU81+AU84+AU87+AU90+AU93+AU96+AU99++AU102+AU105+AU108+AU111+AU114+AU117+AU120+AU123+AU126+AU129</f>
        <v>2738</v>
      </c>
      <c r="AV132" s="44"/>
      <c r="AW132" s="44"/>
    </row>
    <row r="133" spans="1:49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04">IF(D132=0,"",(D131/D132))</f>
        <v>175.35416666666666</v>
      </c>
      <c r="E133" s="140">
        <f t="shared" si="104"/>
        <v>179.53333333333333</v>
      </c>
      <c r="F133" s="140">
        <f t="shared" si="104"/>
        <v>177.01333333333332</v>
      </c>
      <c r="G133" s="140">
        <f t="shared" si="104"/>
        <v>136.25</v>
      </c>
      <c r="H133" s="140">
        <f t="shared" si="104"/>
        <v>172.53153153153153</v>
      </c>
      <c r="I133" s="140">
        <f t="shared" si="104"/>
        <v>166.9140625</v>
      </c>
      <c r="J133" s="140">
        <f t="shared" si="104"/>
        <v>180.85416666666666</v>
      </c>
      <c r="K133" s="140">
        <f t="shared" si="104"/>
        <v>143.25</v>
      </c>
      <c r="L133" s="140">
        <f t="shared" si="104"/>
        <v>135.85185185185185</v>
      </c>
      <c r="M133" s="140">
        <f t="shared" si="104"/>
        <v>187.88888888888889</v>
      </c>
      <c r="N133" s="140">
        <f t="shared" si="104"/>
        <v>140.35</v>
      </c>
      <c r="O133" s="140">
        <f t="shared" si="104"/>
        <v>162.39285714285714</v>
      </c>
      <c r="P133" s="140">
        <f t="shared" si="104"/>
        <v>161.03030303030303</v>
      </c>
      <c r="Q133" s="140">
        <f t="shared" si="104"/>
        <v>183.4047619047619</v>
      </c>
      <c r="R133" s="140">
        <f t="shared" si="104"/>
        <v>169.56818181818181</v>
      </c>
      <c r="S133" s="140">
        <f t="shared" si="104"/>
        <v>152.64285714285714</v>
      </c>
      <c r="T133" s="140">
        <f t="shared" si="104"/>
        <v>180.8</v>
      </c>
      <c r="U133" s="140">
        <f t="shared" si="104"/>
        <v>174.5625</v>
      </c>
      <c r="V133" s="140">
        <f t="shared" si="104"/>
        <v>171.02777777777777</v>
      </c>
      <c r="W133" s="140">
        <f t="shared" si="104"/>
        <v>181.16666666666666</v>
      </c>
      <c r="X133" s="140">
        <f t="shared" si="104"/>
        <v>95.75</v>
      </c>
      <c r="Y133" s="140">
        <f t="shared" si="104"/>
        <v>162.20833333333334</v>
      </c>
      <c r="Z133" s="140">
        <f t="shared" si="104"/>
        <v>141</v>
      </c>
      <c r="AA133" s="140">
        <f t="shared" si="104"/>
        <v>163.29545454545453</v>
      </c>
      <c r="AB133" s="140">
        <f t="shared" si="104"/>
        <v>165.25</v>
      </c>
      <c r="AC133" s="140">
        <f t="shared" si="104"/>
        <v>188.73333333333332</v>
      </c>
      <c r="AD133" s="140">
        <f t="shared" ref="AD133" si="105">IF(AD132=0,"",(AD131/AD132))</f>
        <v>178.20833333333334</v>
      </c>
      <c r="AE133" s="140">
        <f t="shared" ref="AE133:AG133" si="106">IF(AE132=0,"",(AE131/AE132))</f>
        <v>153.22784810126583</v>
      </c>
      <c r="AF133" s="140">
        <f t="shared" si="106"/>
        <v>141.14814814814815</v>
      </c>
      <c r="AG133" s="140">
        <f t="shared" si="106"/>
        <v>178.2</v>
      </c>
      <c r="AH133" s="140">
        <f t="shared" ref="AH133:AI133" si="107">IF(AH132=0,"",(AH131/AH132))</f>
        <v>128.75</v>
      </c>
      <c r="AI133" s="140">
        <f t="shared" si="107"/>
        <v>182.45454545454547</v>
      </c>
      <c r="AJ133" s="140">
        <f t="shared" ref="AJ133:AK133" si="108">IF(AJ132=0,"",(AJ131/AJ132))</f>
        <v>182.64285714285714</v>
      </c>
      <c r="AK133" s="140">
        <f t="shared" si="108"/>
        <v>168.41666666666666</v>
      </c>
      <c r="AL133" s="140">
        <f t="shared" ref="AL133:AM133" si="109">IF(AL132=0,"",(AL131/AL132))</f>
        <v>177</v>
      </c>
      <c r="AM133" s="140">
        <f t="shared" si="109"/>
        <v>140.88888888888889</v>
      </c>
      <c r="AN133" s="140">
        <f t="shared" ref="AN133:AO133" si="110">IF(AN132=0,"",(AN131/AN132))</f>
        <v>139.5</v>
      </c>
      <c r="AO133" s="140">
        <f t="shared" si="110"/>
        <v>188.97777777777779</v>
      </c>
      <c r="AP133" s="47">
        <f>AP131/AP132</f>
        <v>168.32928118393235</v>
      </c>
      <c r="AQ133" s="48"/>
      <c r="AR133" s="49"/>
      <c r="AS133" s="43"/>
      <c r="AT133" s="49"/>
      <c r="AU133" s="140">
        <f>IF(AU132=0,"",(AU131/AU132))</f>
        <v>170.81154127100072</v>
      </c>
      <c r="AV133" s="49"/>
      <c r="AW133" s="49"/>
    </row>
    <row r="134" spans="1:49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Q134" s="50"/>
      <c r="AR134" s="190" t="s">
        <v>201</v>
      </c>
      <c r="AS134" s="155">
        <f>COUNTA(AS10:AS130)/3</f>
        <v>40</v>
      </c>
    </row>
    <row r="135" spans="1:49" x14ac:dyDescent="0.25">
      <c r="A135" s="51"/>
      <c r="B135" s="32" t="s">
        <v>106</v>
      </c>
      <c r="D135" s="62">
        <f t="shared" ref="D135:Z135" si="111">COUNTA(D11:D130)/3</f>
        <v>6</v>
      </c>
      <c r="E135" s="62">
        <f t="shared" si="111"/>
        <v>1</v>
      </c>
      <c r="F135" s="62">
        <f t="shared" si="111"/>
        <v>10</v>
      </c>
      <c r="G135" s="62">
        <f t="shared" si="111"/>
        <v>1</v>
      </c>
      <c r="H135" s="62">
        <f t="shared" si="111"/>
        <v>7</v>
      </c>
      <c r="I135" s="62">
        <f t="shared" si="111"/>
        <v>10</v>
      </c>
      <c r="J135" s="62">
        <f t="shared" si="111"/>
        <v>6</v>
      </c>
      <c r="K135" s="62">
        <f t="shared" si="111"/>
        <v>8</v>
      </c>
      <c r="L135" s="62">
        <f t="shared" si="111"/>
        <v>4</v>
      </c>
      <c r="M135" s="62">
        <f t="shared" si="111"/>
        <v>6</v>
      </c>
      <c r="N135" s="62">
        <f t="shared" si="111"/>
        <v>4</v>
      </c>
      <c r="O135" s="62">
        <f t="shared" si="111"/>
        <v>14</v>
      </c>
      <c r="P135" s="62">
        <f t="shared" si="111"/>
        <v>3</v>
      </c>
      <c r="Q135" s="62">
        <f t="shared" si="111"/>
        <v>6</v>
      </c>
      <c r="R135" s="62">
        <f t="shared" si="111"/>
        <v>5</v>
      </c>
      <c r="S135" s="62">
        <f t="shared" si="111"/>
        <v>5</v>
      </c>
      <c r="T135" s="62">
        <f t="shared" si="111"/>
        <v>6</v>
      </c>
      <c r="U135" s="62">
        <f t="shared" si="111"/>
        <v>6</v>
      </c>
      <c r="V135" s="62">
        <f t="shared" si="111"/>
        <v>6</v>
      </c>
      <c r="W135" s="62">
        <f t="shared" si="111"/>
        <v>2</v>
      </c>
      <c r="X135" s="62">
        <f t="shared" si="111"/>
        <v>1</v>
      </c>
      <c r="Y135" s="62">
        <f t="shared" si="111"/>
        <v>9</v>
      </c>
      <c r="Z135" s="62">
        <f t="shared" si="111"/>
        <v>2</v>
      </c>
      <c r="AA135" s="62">
        <f t="shared" ref="AA135:AC135" si="112">COUNTA(AA11:AA130)/3</f>
        <v>5</v>
      </c>
      <c r="AB135" s="62">
        <f t="shared" si="112"/>
        <v>5</v>
      </c>
      <c r="AC135" s="62">
        <f t="shared" si="112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13">COUNTA(AF11:AF130)/3</f>
        <v>3</v>
      </c>
      <c r="AG135" s="62">
        <f t="shared" si="113"/>
        <v>6</v>
      </c>
      <c r="AH135" s="62">
        <f t="shared" ref="AH135:AI135" si="114">COUNTA(AH11:AH130)/3</f>
        <v>5</v>
      </c>
      <c r="AI135" s="62">
        <f t="shared" si="114"/>
        <v>2</v>
      </c>
      <c r="AJ135" s="62">
        <f t="shared" ref="AJ135:AK135" si="115">COUNTA(AJ11:AJ130)/3</f>
        <v>3</v>
      </c>
      <c r="AK135" s="62">
        <f t="shared" si="115"/>
        <v>18</v>
      </c>
      <c r="AL135" s="62">
        <f t="shared" ref="AL135:AM135" si="116">COUNTA(AL11:AL130)/3</f>
        <v>7</v>
      </c>
      <c r="AM135" s="62">
        <f t="shared" si="116"/>
        <v>4</v>
      </c>
      <c r="AN135" s="62">
        <f t="shared" ref="AN135:AO135" si="117">COUNTA(AN11:AN130)/3</f>
        <v>4</v>
      </c>
      <c r="AO135" s="62">
        <f t="shared" si="117"/>
        <v>6</v>
      </c>
      <c r="AP135" s="156">
        <f>SUM(D135:AO135)</f>
        <v>215</v>
      </c>
      <c r="AQ135" s="8"/>
      <c r="AS135" s="53"/>
    </row>
  </sheetData>
  <mergeCells count="1">
    <mergeCell ref="AP5:AQ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6"/>
  <sheetViews>
    <sheetView topLeftCell="A198" workbookViewId="0">
      <selection activeCell="J220" sqref="J22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8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7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8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7" t="s">
        <v>261</v>
      </c>
      <c r="G9" s="63" t="s">
        <v>229</v>
      </c>
      <c r="H9" s="179" t="s">
        <v>131</v>
      </c>
      <c r="I9" s="217" t="s">
        <v>120</v>
      </c>
      <c r="J9" s="64">
        <v>1426</v>
      </c>
      <c r="K9" s="62">
        <v>8</v>
      </c>
      <c r="L9" s="65">
        <f t="shared" si="0"/>
        <v>178.25</v>
      </c>
      <c r="M9" s="198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7" t="s">
        <v>261</v>
      </c>
      <c r="G10" s="63" t="s">
        <v>229</v>
      </c>
      <c r="H10" s="71" t="s">
        <v>121</v>
      </c>
      <c r="I10" s="217" t="s">
        <v>226</v>
      </c>
      <c r="J10" s="64">
        <v>1469</v>
      </c>
      <c r="K10" s="62">
        <v>8</v>
      </c>
      <c r="L10" s="65">
        <f t="shared" si="0"/>
        <v>183.625</v>
      </c>
      <c r="M10" s="316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7" t="s">
        <v>261</v>
      </c>
      <c r="G11" s="63" t="s">
        <v>229</v>
      </c>
      <c r="H11" s="179" t="s">
        <v>223</v>
      </c>
      <c r="I11" s="217" t="s">
        <v>226</v>
      </c>
      <c r="J11" s="64">
        <v>1336</v>
      </c>
      <c r="K11" s="62">
        <v>8</v>
      </c>
      <c r="L11" s="65">
        <f t="shared" si="0"/>
        <v>167</v>
      </c>
      <c r="M11" s="199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7" t="s">
        <v>261</v>
      </c>
      <c r="G12" s="63" t="s">
        <v>229</v>
      </c>
      <c r="H12" s="179" t="s">
        <v>126</v>
      </c>
      <c r="I12" s="217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9" t="s">
        <v>273</v>
      </c>
      <c r="G13" s="63" t="s">
        <v>274</v>
      </c>
      <c r="H13" s="179" t="s">
        <v>131</v>
      </c>
      <c r="I13" s="219"/>
      <c r="J13" s="64">
        <v>2693</v>
      </c>
      <c r="K13" s="62">
        <v>15</v>
      </c>
      <c r="L13" s="65">
        <f t="shared" si="0"/>
        <v>179.53333333333333</v>
      </c>
      <c r="M13" s="219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9" t="s">
        <v>18</v>
      </c>
      <c r="G14" s="63" t="s">
        <v>118</v>
      </c>
      <c r="H14" s="71" t="s">
        <v>119</v>
      </c>
      <c r="I14" s="219" t="s">
        <v>120</v>
      </c>
      <c r="J14" s="64">
        <v>2665</v>
      </c>
      <c r="K14" s="62">
        <v>15</v>
      </c>
      <c r="L14" s="65">
        <f t="shared" si="0"/>
        <v>177.66666666666666</v>
      </c>
      <c r="M14" s="227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9" t="s">
        <v>18</v>
      </c>
      <c r="G15" s="63" t="s">
        <v>118</v>
      </c>
      <c r="H15" s="71" t="s">
        <v>121</v>
      </c>
      <c r="I15" s="219" t="s">
        <v>120</v>
      </c>
      <c r="J15" s="64">
        <v>2820</v>
      </c>
      <c r="K15" s="62">
        <v>15</v>
      </c>
      <c r="L15" s="65">
        <f t="shared" si="0"/>
        <v>188</v>
      </c>
      <c r="M15" s="227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9" t="s">
        <v>18</v>
      </c>
      <c r="G16" s="63" t="s">
        <v>118</v>
      </c>
      <c r="H16" s="179" t="s">
        <v>224</v>
      </c>
      <c r="I16" s="219" t="s">
        <v>120</v>
      </c>
      <c r="J16" s="64">
        <v>2916</v>
      </c>
      <c r="K16" s="62">
        <v>15</v>
      </c>
      <c r="L16" s="232">
        <f t="shared" si="0"/>
        <v>194.4</v>
      </c>
      <c r="M16" s="227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9" t="s">
        <v>18</v>
      </c>
      <c r="G17" s="63" t="s">
        <v>118</v>
      </c>
      <c r="H17" s="179" t="s">
        <v>126</v>
      </c>
      <c r="I17" s="219"/>
      <c r="J17" s="64">
        <v>2190</v>
      </c>
      <c r="K17" s="62">
        <v>15</v>
      </c>
      <c r="L17" s="65">
        <f t="shared" si="0"/>
        <v>146</v>
      </c>
      <c r="M17" s="219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9" t="s">
        <v>18</v>
      </c>
      <c r="G18" s="63" t="s">
        <v>118</v>
      </c>
      <c r="H18" s="179" t="s">
        <v>124</v>
      </c>
      <c r="I18" s="219" t="s">
        <v>226</v>
      </c>
      <c r="J18" s="64">
        <v>2926</v>
      </c>
      <c r="K18" s="62">
        <v>15</v>
      </c>
      <c r="L18" s="202">
        <f t="shared" si="0"/>
        <v>195.06666666666666</v>
      </c>
      <c r="M18" s="219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9" t="s">
        <v>18</v>
      </c>
      <c r="G19" s="63" t="s">
        <v>118</v>
      </c>
      <c r="H19" s="179" t="s">
        <v>277</v>
      </c>
      <c r="I19" s="219" t="s">
        <v>226</v>
      </c>
      <c r="J19" s="64">
        <v>2420</v>
      </c>
      <c r="K19" s="62">
        <v>15</v>
      </c>
      <c r="L19" s="65">
        <f t="shared" si="0"/>
        <v>161.33333333333334</v>
      </c>
      <c r="M19" s="227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9" t="s">
        <v>18</v>
      </c>
      <c r="G20" s="63" t="s">
        <v>118</v>
      </c>
      <c r="H20" s="179" t="s">
        <v>239</v>
      </c>
      <c r="I20" s="219" t="s">
        <v>226</v>
      </c>
      <c r="J20" s="64">
        <v>2692</v>
      </c>
      <c r="K20" s="62">
        <v>15</v>
      </c>
      <c r="L20" s="65">
        <f t="shared" si="0"/>
        <v>179.46666666666667</v>
      </c>
      <c r="M20" s="227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9" t="s">
        <v>18</v>
      </c>
      <c r="G21" s="63" t="s">
        <v>118</v>
      </c>
      <c r="H21" s="179" t="s">
        <v>278</v>
      </c>
      <c r="I21" s="219"/>
      <c r="J21" s="64">
        <v>2519</v>
      </c>
      <c r="K21" s="62">
        <v>15</v>
      </c>
      <c r="L21" s="65">
        <f t="shared" si="0"/>
        <v>167.93333333333334</v>
      </c>
      <c r="M21" s="219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9" t="s">
        <v>18</v>
      </c>
      <c r="G22" s="63" t="s">
        <v>118</v>
      </c>
      <c r="H22" s="179" t="s">
        <v>279</v>
      </c>
      <c r="I22" s="219" t="s">
        <v>225</v>
      </c>
      <c r="J22" s="64">
        <v>2720</v>
      </c>
      <c r="K22" s="62">
        <v>15</v>
      </c>
      <c r="L22" s="65">
        <f t="shared" si="0"/>
        <v>181.33333333333334</v>
      </c>
      <c r="M22" s="219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9" t="s">
        <v>18</v>
      </c>
      <c r="G23" s="63" t="s">
        <v>118</v>
      </c>
      <c r="H23" s="179" t="s">
        <v>246</v>
      </c>
      <c r="I23" s="219" t="s">
        <v>225</v>
      </c>
      <c r="J23" s="64">
        <v>2684</v>
      </c>
      <c r="K23" s="62">
        <v>15</v>
      </c>
      <c r="L23" s="65">
        <f t="shared" si="0"/>
        <v>178.93333333333334</v>
      </c>
      <c r="M23" s="227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31" t="s">
        <v>301</v>
      </c>
      <c r="G24" s="63" t="s">
        <v>133</v>
      </c>
      <c r="H24" s="179" t="s">
        <v>238</v>
      </c>
      <c r="I24" s="231"/>
      <c r="J24" s="64">
        <v>1090</v>
      </c>
      <c r="K24" s="62">
        <v>8</v>
      </c>
      <c r="L24" s="65">
        <f t="shared" si="0"/>
        <v>136.25</v>
      </c>
      <c r="M24" s="231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4" t="s">
        <v>305</v>
      </c>
      <c r="G25" s="63" t="s">
        <v>118</v>
      </c>
      <c r="H25" s="179" t="s">
        <v>224</v>
      </c>
      <c r="I25" s="234"/>
      <c r="J25" s="64">
        <v>3387</v>
      </c>
      <c r="K25" s="62">
        <v>18</v>
      </c>
      <c r="L25" s="65">
        <f t="shared" si="0"/>
        <v>188.16666666666666</v>
      </c>
      <c r="M25" s="234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4" t="s">
        <v>305</v>
      </c>
      <c r="G26" s="63" t="s">
        <v>118</v>
      </c>
      <c r="H26" s="71" t="s">
        <v>121</v>
      </c>
      <c r="I26" s="234"/>
      <c r="J26" s="64">
        <v>3403</v>
      </c>
      <c r="K26" s="62">
        <v>18</v>
      </c>
      <c r="L26" s="65">
        <f t="shared" si="0"/>
        <v>189.05555555555554</v>
      </c>
      <c r="M26" s="234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4" t="s">
        <v>305</v>
      </c>
      <c r="G27" s="63" t="s">
        <v>118</v>
      </c>
      <c r="H27" s="179" t="s">
        <v>279</v>
      </c>
      <c r="I27" s="234"/>
      <c r="J27" s="64">
        <v>2787</v>
      </c>
      <c r="K27" s="62">
        <v>15</v>
      </c>
      <c r="L27" s="65">
        <f t="shared" si="0"/>
        <v>185.8</v>
      </c>
      <c r="M27" s="234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4" t="s">
        <v>305</v>
      </c>
      <c r="G28" s="63" t="s">
        <v>118</v>
      </c>
      <c r="H28" s="71" t="s">
        <v>119</v>
      </c>
      <c r="I28" s="234" t="s">
        <v>120</v>
      </c>
      <c r="J28" s="64">
        <v>2517</v>
      </c>
      <c r="K28" s="62">
        <v>15</v>
      </c>
      <c r="L28" s="65">
        <f t="shared" si="0"/>
        <v>167.8</v>
      </c>
      <c r="M28" s="234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4" t="s">
        <v>305</v>
      </c>
      <c r="G29" s="63" t="s">
        <v>118</v>
      </c>
      <c r="H29" s="179" t="s">
        <v>246</v>
      </c>
      <c r="I29" s="234" t="s">
        <v>120</v>
      </c>
      <c r="J29" s="64">
        <v>2727</v>
      </c>
      <c r="K29" s="62">
        <v>15</v>
      </c>
      <c r="L29" s="65">
        <f t="shared" si="0"/>
        <v>181.8</v>
      </c>
      <c r="M29" s="234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4" t="s">
        <v>305</v>
      </c>
      <c r="G30" s="63" t="s">
        <v>118</v>
      </c>
      <c r="H30" s="179" t="s">
        <v>126</v>
      </c>
      <c r="I30" s="234"/>
      <c r="J30" s="64">
        <v>2323</v>
      </c>
      <c r="K30" s="62">
        <v>15</v>
      </c>
      <c r="L30" s="65">
        <f t="shared" si="0"/>
        <v>154.86666666666667</v>
      </c>
      <c r="M30" s="234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4" t="s">
        <v>305</v>
      </c>
      <c r="G31" s="63" t="s">
        <v>118</v>
      </c>
      <c r="H31" s="179" t="s">
        <v>308</v>
      </c>
      <c r="I31" s="234"/>
      <c r="J31" s="64">
        <v>2007</v>
      </c>
      <c r="K31" s="62">
        <v>15</v>
      </c>
      <c r="L31" s="65">
        <f t="shared" si="0"/>
        <v>133.80000000000001</v>
      </c>
      <c r="M31" s="234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7" t="s">
        <v>313</v>
      </c>
      <c r="G32" s="63" t="s">
        <v>133</v>
      </c>
      <c r="H32" s="179" t="s">
        <v>278</v>
      </c>
      <c r="I32" s="237" t="s">
        <v>120</v>
      </c>
      <c r="J32" s="64">
        <v>2337</v>
      </c>
      <c r="K32" s="62">
        <v>14</v>
      </c>
      <c r="L32" s="65">
        <f t="shared" si="0"/>
        <v>166.92857142857142</v>
      </c>
      <c r="M32" s="198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7" t="s">
        <v>313</v>
      </c>
      <c r="G33" s="63" t="s">
        <v>133</v>
      </c>
      <c r="H33" s="179" t="s">
        <v>122</v>
      </c>
      <c r="I33" s="237" t="s">
        <v>120</v>
      </c>
      <c r="J33" s="64">
        <v>2523</v>
      </c>
      <c r="K33" s="62">
        <v>14</v>
      </c>
      <c r="L33" s="65">
        <f t="shared" si="0"/>
        <v>180.21428571428572</v>
      </c>
      <c r="M33" s="198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7" t="s">
        <v>313</v>
      </c>
      <c r="G34" s="63" t="s">
        <v>133</v>
      </c>
      <c r="H34" s="179" t="s">
        <v>246</v>
      </c>
      <c r="I34" s="237" t="s">
        <v>226</v>
      </c>
      <c r="J34" s="64">
        <v>2256</v>
      </c>
      <c r="K34" s="62">
        <v>14</v>
      </c>
      <c r="L34" s="65">
        <f t="shared" si="0"/>
        <v>161.14285714285714</v>
      </c>
      <c r="M34" s="199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7" t="s">
        <v>313</v>
      </c>
      <c r="G35" s="63" t="s">
        <v>133</v>
      </c>
      <c r="H35" s="71" t="s">
        <v>119</v>
      </c>
      <c r="I35" s="237" t="s">
        <v>226</v>
      </c>
      <c r="J35" s="64">
        <v>2457</v>
      </c>
      <c r="K35" s="62">
        <v>14</v>
      </c>
      <c r="L35" s="65">
        <f t="shared" si="0"/>
        <v>175.5</v>
      </c>
      <c r="M35" s="199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7" t="s">
        <v>313</v>
      </c>
      <c r="G36" s="63" t="s">
        <v>133</v>
      </c>
      <c r="H36" s="71" t="s">
        <v>128</v>
      </c>
      <c r="I36" s="237" t="s">
        <v>225</v>
      </c>
      <c r="J36" s="64">
        <v>2255</v>
      </c>
      <c r="K36" s="62">
        <v>14</v>
      </c>
      <c r="L36" s="65">
        <f t="shared" si="0"/>
        <v>161.07142857142858</v>
      </c>
      <c r="M36" s="238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7" t="s">
        <v>313</v>
      </c>
      <c r="G37" s="63" t="s">
        <v>133</v>
      </c>
      <c r="H37" s="179" t="s">
        <v>134</v>
      </c>
      <c r="I37" s="237" t="s">
        <v>225</v>
      </c>
      <c r="J37" s="64">
        <v>2290</v>
      </c>
      <c r="K37" s="62">
        <v>14</v>
      </c>
      <c r="L37" s="65">
        <f t="shared" si="0"/>
        <v>163.57142857142858</v>
      </c>
      <c r="M37" s="238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7" t="s">
        <v>313</v>
      </c>
      <c r="G38" s="63" t="s">
        <v>133</v>
      </c>
      <c r="H38" s="71" t="s">
        <v>127</v>
      </c>
      <c r="I38" s="237" t="s">
        <v>316</v>
      </c>
      <c r="J38" s="64">
        <v>2296</v>
      </c>
      <c r="K38" s="62">
        <v>14</v>
      </c>
      <c r="L38" s="65">
        <f t="shared" si="0"/>
        <v>164</v>
      </c>
      <c r="M38" s="237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7" t="s">
        <v>313</v>
      </c>
      <c r="G39" s="63" t="s">
        <v>133</v>
      </c>
      <c r="H39" s="179" t="s">
        <v>224</v>
      </c>
      <c r="I39" s="237" t="s">
        <v>316</v>
      </c>
      <c r="J39" s="64">
        <v>2332</v>
      </c>
      <c r="K39" s="62">
        <v>14</v>
      </c>
      <c r="L39" s="65">
        <f t="shared" si="0"/>
        <v>166.57142857142858</v>
      </c>
      <c r="M39" s="237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7" t="s">
        <v>313</v>
      </c>
      <c r="G40" s="63" t="s">
        <v>133</v>
      </c>
      <c r="H40" s="71" t="s">
        <v>121</v>
      </c>
      <c r="I40" s="237" t="s">
        <v>317</v>
      </c>
      <c r="J40" s="64">
        <v>1354</v>
      </c>
      <c r="K40" s="62">
        <v>8</v>
      </c>
      <c r="L40" s="65">
        <f t="shared" si="0"/>
        <v>169.25</v>
      </c>
      <c r="M40" s="237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7" t="s">
        <v>313</v>
      </c>
      <c r="G41" s="63" t="s">
        <v>133</v>
      </c>
      <c r="H41" s="179" t="s">
        <v>279</v>
      </c>
      <c r="I41" s="237" t="s">
        <v>317</v>
      </c>
      <c r="J41" s="64">
        <v>1265</v>
      </c>
      <c r="K41" s="62">
        <v>8</v>
      </c>
      <c r="L41" s="65">
        <f t="shared" si="0"/>
        <v>158.125</v>
      </c>
      <c r="M41" s="237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7" t="s">
        <v>313</v>
      </c>
      <c r="G42" s="63" t="s">
        <v>118</v>
      </c>
      <c r="H42" s="179" t="s">
        <v>129</v>
      </c>
      <c r="I42" s="237" t="s">
        <v>320</v>
      </c>
      <c r="J42" s="64">
        <v>1269</v>
      </c>
      <c r="K42" s="62">
        <v>8</v>
      </c>
      <c r="L42" s="65">
        <f t="shared" si="0"/>
        <v>158.625</v>
      </c>
      <c r="M42" s="199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7" t="s">
        <v>313</v>
      </c>
      <c r="G43" s="63" t="s">
        <v>118</v>
      </c>
      <c r="H43" s="179" t="s">
        <v>223</v>
      </c>
      <c r="I43" s="237" t="s">
        <v>320</v>
      </c>
      <c r="J43" s="64">
        <v>1434</v>
      </c>
      <c r="K43" s="62">
        <v>8</v>
      </c>
      <c r="L43" s="65">
        <f t="shared" si="0"/>
        <v>179.25</v>
      </c>
      <c r="M43" s="199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7" t="s">
        <v>313</v>
      </c>
      <c r="G44" s="63" t="s">
        <v>118</v>
      </c>
      <c r="H44" s="179" t="s">
        <v>131</v>
      </c>
      <c r="I44" s="237" t="s">
        <v>321</v>
      </c>
      <c r="J44" s="64">
        <v>1467</v>
      </c>
      <c r="K44" s="62">
        <v>8</v>
      </c>
      <c r="L44" s="65">
        <f t="shared" si="0"/>
        <v>183.375</v>
      </c>
      <c r="M44" s="199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7" t="s">
        <v>313</v>
      </c>
      <c r="G45" s="63" t="s">
        <v>118</v>
      </c>
      <c r="H45" s="71" t="s">
        <v>125</v>
      </c>
      <c r="I45" s="237" t="s">
        <v>321</v>
      </c>
      <c r="J45" s="64">
        <v>1575</v>
      </c>
      <c r="K45" s="62">
        <v>8</v>
      </c>
      <c r="L45" s="232">
        <f t="shared" si="0"/>
        <v>196.875</v>
      </c>
      <c r="M45" s="199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7" t="s">
        <v>313</v>
      </c>
      <c r="G46" s="63" t="s">
        <v>118</v>
      </c>
      <c r="H46" s="179" t="s">
        <v>124</v>
      </c>
      <c r="I46" s="237" t="s">
        <v>322</v>
      </c>
      <c r="J46" s="64">
        <v>1462</v>
      </c>
      <c r="K46" s="62">
        <v>8</v>
      </c>
      <c r="L46" s="65">
        <f t="shared" si="0"/>
        <v>182.75</v>
      </c>
      <c r="M46" s="237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7" t="s">
        <v>313</v>
      </c>
      <c r="G47" s="63" t="s">
        <v>118</v>
      </c>
      <c r="H47" s="179" t="s">
        <v>239</v>
      </c>
      <c r="I47" s="237" t="s">
        <v>322</v>
      </c>
      <c r="J47" s="64">
        <v>1474</v>
      </c>
      <c r="K47" s="62">
        <v>8</v>
      </c>
      <c r="L47" s="65">
        <f t="shared" si="0"/>
        <v>184.25</v>
      </c>
      <c r="M47" s="237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7" t="s">
        <v>313</v>
      </c>
      <c r="G48" s="63" t="s">
        <v>229</v>
      </c>
      <c r="H48" s="179" t="s">
        <v>324</v>
      </c>
      <c r="I48" s="237" t="s">
        <v>325</v>
      </c>
      <c r="J48" s="64">
        <v>1048</v>
      </c>
      <c r="K48" s="62">
        <v>8</v>
      </c>
      <c r="L48" s="65">
        <f t="shared" si="0"/>
        <v>131</v>
      </c>
      <c r="M48" s="237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7" t="s">
        <v>313</v>
      </c>
      <c r="G49" s="63" t="s">
        <v>229</v>
      </c>
      <c r="H49" s="179" t="s">
        <v>132</v>
      </c>
      <c r="I49" s="237" t="s">
        <v>325</v>
      </c>
      <c r="J49" s="64">
        <v>1053</v>
      </c>
      <c r="K49" s="62">
        <v>8</v>
      </c>
      <c r="L49" s="65">
        <f t="shared" si="0"/>
        <v>131.625</v>
      </c>
      <c r="M49" s="237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7" t="s">
        <v>313</v>
      </c>
      <c r="G50" s="63" t="s">
        <v>229</v>
      </c>
      <c r="H50" s="179" t="s">
        <v>230</v>
      </c>
      <c r="I50" s="237" t="s">
        <v>326</v>
      </c>
      <c r="J50" s="64">
        <v>1172</v>
      </c>
      <c r="K50" s="62">
        <v>8</v>
      </c>
      <c r="L50" s="65">
        <f t="shared" si="0"/>
        <v>146.5</v>
      </c>
      <c r="M50" s="199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7" t="s">
        <v>313</v>
      </c>
      <c r="G51" s="63" t="s">
        <v>229</v>
      </c>
      <c r="H51" s="179" t="s">
        <v>208</v>
      </c>
      <c r="I51" s="237" t="s">
        <v>326</v>
      </c>
      <c r="J51" s="64">
        <v>1284</v>
      </c>
      <c r="K51" s="62">
        <v>8</v>
      </c>
      <c r="L51" s="65">
        <f t="shared" si="0"/>
        <v>160.5</v>
      </c>
      <c r="M51" s="199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7" t="s">
        <v>313</v>
      </c>
      <c r="G52" s="63" t="s">
        <v>229</v>
      </c>
      <c r="H52" s="179" t="s">
        <v>308</v>
      </c>
      <c r="I52" s="237" t="s">
        <v>22</v>
      </c>
      <c r="J52" s="64">
        <v>1146</v>
      </c>
      <c r="K52" s="62">
        <v>8</v>
      </c>
      <c r="L52" s="65">
        <f t="shared" si="0"/>
        <v>143.25</v>
      </c>
      <c r="M52" s="199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7" t="s">
        <v>313</v>
      </c>
      <c r="G53" s="63" t="s">
        <v>229</v>
      </c>
      <c r="H53" s="179" t="s">
        <v>249</v>
      </c>
      <c r="I53" s="237" t="s">
        <v>22</v>
      </c>
      <c r="J53" s="64">
        <v>1293</v>
      </c>
      <c r="K53" s="62">
        <v>8</v>
      </c>
      <c r="L53" s="65">
        <f t="shared" si="0"/>
        <v>161.625</v>
      </c>
      <c r="M53" s="199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7" t="s">
        <v>313</v>
      </c>
      <c r="G54" s="63" t="s">
        <v>229</v>
      </c>
      <c r="H54" s="179" t="s">
        <v>327</v>
      </c>
      <c r="I54" s="237" t="s">
        <v>24</v>
      </c>
      <c r="J54" s="64">
        <v>1043</v>
      </c>
      <c r="K54" s="62">
        <v>8</v>
      </c>
      <c r="L54" s="65">
        <f t="shared" si="0"/>
        <v>130.375</v>
      </c>
      <c r="M54" s="237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7" t="s">
        <v>313</v>
      </c>
      <c r="G55" s="63" t="s">
        <v>229</v>
      </c>
      <c r="H55" s="179" t="s">
        <v>329</v>
      </c>
      <c r="I55" s="237" t="s">
        <v>24</v>
      </c>
      <c r="J55" s="64">
        <v>1129</v>
      </c>
      <c r="K55" s="62">
        <v>8</v>
      </c>
      <c r="L55" s="65">
        <f t="shared" si="0"/>
        <v>141.125</v>
      </c>
      <c r="M55" s="237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350</v>
      </c>
      <c r="E56" s="63"/>
      <c r="F56" s="243" t="s">
        <v>351</v>
      </c>
      <c r="G56" s="63" t="s">
        <v>133</v>
      </c>
      <c r="H56" s="179" t="s">
        <v>132</v>
      </c>
      <c r="I56" s="243"/>
      <c r="J56" s="64">
        <v>888</v>
      </c>
      <c r="K56" s="62">
        <v>7</v>
      </c>
      <c r="L56" s="65">
        <f t="shared" si="0"/>
        <v>126.85714285714286</v>
      </c>
      <c r="M56" s="238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350</v>
      </c>
      <c r="E57" s="63"/>
      <c r="F57" s="243" t="s">
        <v>351</v>
      </c>
      <c r="G57" s="63" t="s">
        <v>133</v>
      </c>
      <c r="H57" s="179" t="s">
        <v>324</v>
      </c>
      <c r="I57" s="243"/>
      <c r="J57" s="64">
        <v>879</v>
      </c>
      <c r="K57" s="62">
        <v>7</v>
      </c>
      <c r="L57" s="65">
        <f t="shared" si="0"/>
        <v>125.57142857142857</v>
      </c>
      <c r="M57" s="238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350</v>
      </c>
      <c r="E58" s="63"/>
      <c r="F58" s="243" t="s">
        <v>351</v>
      </c>
      <c r="G58" s="63" t="s">
        <v>133</v>
      </c>
      <c r="H58" s="179" t="s">
        <v>308</v>
      </c>
      <c r="I58" s="243"/>
      <c r="J58" s="64">
        <v>750</v>
      </c>
      <c r="K58" s="62">
        <v>6</v>
      </c>
      <c r="L58" s="65">
        <f t="shared" si="0"/>
        <v>125</v>
      </c>
      <c r="M58" s="238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350</v>
      </c>
      <c r="E59" s="63"/>
      <c r="F59" s="243" t="s">
        <v>351</v>
      </c>
      <c r="G59" s="63" t="s">
        <v>133</v>
      </c>
      <c r="H59" s="179" t="s">
        <v>134</v>
      </c>
      <c r="I59" s="243"/>
      <c r="J59" s="64">
        <v>1151</v>
      </c>
      <c r="K59" s="62">
        <v>7</v>
      </c>
      <c r="L59" s="65">
        <f t="shared" si="0"/>
        <v>164.42857142857142</v>
      </c>
      <c r="M59" s="238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357</v>
      </c>
      <c r="E60" s="63"/>
      <c r="F60" s="245" t="s">
        <v>358</v>
      </c>
      <c r="G60" s="63" t="s">
        <v>118</v>
      </c>
      <c r="H60" s="71" t="s">
        <v>125</v>
      </c>
      <c r="I60" s="245"/>
      <c r="J60" s="64">
        <v>1798</v>
      </c>
      <c r="K60" s="62">
        <v>9</v>
      </c>
      <c r="L60" s="65">
        <f t="shared" si="0"/>
        <v>199.77777777777777</v>
      </c>
      <c r="M60" s="199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357</v>
      </c>
      <c r="E61" s="63"/>
      <c r="F61" s="245" t="s">
        <v>358</v>
      </c>
      <c r="G61" s="63" t="s">
        <v>118</v>
      </c>
      <c r="H61" s="179" t="s">
        <v>224</v>
      </c>
      <c r="I61" s="245"/>
      <c r="J61" s="64">
        <v>1857</v>
      </c>
      <c r="K61" s="62">
        <v>9</v>
      </c>
      <c r="L61" s="60">
        <f t="shared" si="0"/>
        <v>206.33333333333334</v>
      </c>
      <c r="M61" s="199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357</v>
      </c>
      <c r="E62" s="63"/>
      <c r="F62" s="245" t="s">
        <v>358</v>
      </c>
      <c r="G62" s="63" t="s">
        <v>118</v>
      </c>
      <c r="H62" s="179" t="s">
        <v>130</v>
      </c>
      <c r="I62" s="245"/>
      <c r="J62" s="64">
        <v>460</v>
      </c>
      <c r="K62" s="62">
        <v>3</v>
      </c>
      <c r="L62" s="65">
        <f t="shared" si="0"/>
        <v>153.33333333333334</v>
      </c>
      <c r="M62" s="199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357</v>
      </c>
      <c r="E63" s="63"/>
      <c r="F63" s="245" t="s">
        <v>358</v>
      </c>
      <c r="G63" s="63" t="s">
        <v>118</v>
      </c>
      <c r="H63" s="179" t="s">
        <v>131</v>
      </c>
      <c r="I63" s="245"/>
      <c r="J63" s="64">
        <v>1448</v>
      </c>
      <c r="K63" s="62">
        <v>8</v>
      </c>
      <c r="L63" s="65">
        <f t="shared" si="0"/>
        <v>181</v>
      </c>
      <c r="M63" s="199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357</v>
      </c>
      <c r="E64" s="63"/>
      <c r="F64" s="245" t="s">
        <v>358</v>
      </c>
      <c r="G64" s="63" t="s">
        <v>118</v>
      </c>
      <c r="H64" s="179" t="s">
        <v>138</v>
      </c>
      <c r="I64" s="245"/>
      <c r="J64" s="64">
        <v>1693</v>
      </c>
      <c r="K64" s="62">
        <v>9</v>
      </c>
      <c r="L64" s="65">
        <f t="shared" si="0"/>
        <v>188.11111111111111</v>
      </c>
      <c r="M64" s="199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357</v>
      </c>
      <c r="E65" s="63"/>
      <c r="F65" s="245" t="s">
        <v>358</v>
      </c>
      <c r="G65" s="63" t="s">
        <v>118</v>
      </c>
      <c r="H65" s="179" t="s">
        <v>123</v>
      </c>
      <c r="I65" s="245"/>
      <c r="J65" s="64">
        <v>1199</v>
      </c>
      <c r="K65" s="62">
        <v>7</v>
      </c>
      <c r="L65" s="65">
        <f t="shared" si="0"/>
        <v>171.28571428571428</v>
      </c>
      <c r="M65" s="199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359</v>
      </c>
      <c r="E66" s="63"/>
      <c r="F66" s="245" t="s">
        <v>360</v>
      </c>
      <c r="G66" s="63" t="s">
        <v>229</v>
      </c>
      <c r="H66" s="179" t="s">
        <v>240</v>
      </c>
      <c r="I66" s="245"/>
      <c r="J66" s="64">
        <v>768</v>
      </c>
      <c r="K66" s="62">
        <v>5</v>
      </c>
      <c r="L66" s="65">
        <f t="shared" si="0"/>
        <v>153.6</v>
      </c>
      <c r="M66" s="245" t="s">
        <v>361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359</v>
      </c>
      <c r="E67" s="63"/>
      <c r="F67" s="245" t="s">
        <v>360</v>
      </c>
      <c r="G67" s="63" t="s">
        <v>229</v>
      </c>
      <c r="H67" s="179" t="s">
        <v>327</v>
      </c>
      <c r="I67" s="245"/>
      <c r="J67" s="64">
        <v>700</v>
      </c>
      <c r="K67" s="62">
        <v>5</v>
      </c>
      <c r="L67" s="65">
        <f t="shared" si="0"/>
        <v>140</v>
      </c>
      <c r="M67" s="245" t="s">
        <v>361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359</v>
      </c>
      <c r="E68" s="63"/>
      <c r="F68" s="245" t="s">
        <v>360</v>
      </c>
      <c r="G68" s="63" t="s">
        <v>229</v>
      </c>
      <c r="H68" s="179" t="s">
        <v>329</v>
      </c>
      <c r="I68" s="245"/>
      <c r="J68" s="64">
        <v>659</v>
      </c>
      <c r="K68" s="62">
        <v>5</v>
      </c>
      <c r="L68" s="65">
        <f t="shared" si="0"/>
        <v>131.80000000000001</v>
      </c>
      <c r="M68" s="245" t="s">
        <v>361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359</v>
      </c>
      <c r="E69" s="63"/>
      <c r="F69" s="245" t="s">
        <v>360</v>
      </c>
      <c r="G69" s="63" t="s">
        <v>229</v>
      </c>
      <c r="H69" s="179" t="s">
        <v>208</v>
      </c>
      <c r="I69" s="245"/>
      <c r="J69" s="64">
        <v>680</v>
      </c>
      <c r="K69" s="62">
        <v>5</v>
      </c>
      <c r="L69" s="65">
        <f t="shared" si="0"/>
        <v>136</v>
      </c>
      <c r="M69" s="245" t="s">
        <v>361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375</v>
      </c>
      <c r="E70" s="63"/>
      <c r="F70" s="247" t="s">
        <v>379</v>
      </c>
      <c r="G70" s="63" t="s">
        <v>229</v>
      </c>
      <c r="H70" s="71" t="s">
        <v>119</v>
      </c>
      <c r="I70" s="247"/>
      <c r="J70" s="64">
        <v>1378</v>
      </c>
      <c r="K70" s="62">
        <v>8</v>
      </c>
      <c r="L70" s="65">
        <f t="shared" si="0"/>
        <v>172.25</v>
      </c>
      <c r="M70" s="198" t="s">
        <v>374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375</v>
      </c>
      <c r="E71" s="63"/>
      <c r="F71" s="247" t="s">
        <v>379</v>
      </c>
      <c r="G71" s="63" t="s">
        <v>229</v>
      </c>
      <c r="H71" s="179" t="s">
        <v>279</v>
      </c>
      <c r="I71" s="247"/>
      <c r="J71" s="64">
        <v>1579</v>
      </c>
      <c r="K71" s="62">
        <v>8</v>
      </c>
      <c r="L71" s="232">
        <f t="shared" si="0"/>
        <v>197.375</v>
      </c>
      <c r="M71" s="198" t="s">
        <v>376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375</v>
      </c>
      <c r="E72" s="63"/>
      <c r="F72" s="247" t="s">
        <v>379</v>
      </c>
      <c r="G72" s="63" t="s">
        <v>229</v>
      </c>
      <c r="H72" s="71" t="s">
        <v>121</v>
      </c>
      <c r="I72" s="247"/>
      <c r="J72" s="64">
        <v>1466</v>
      </c>
      <c r="K72" s="62">
        <v>8</v>
      </c>
      <c r="L72" s="65">
        <f t="shared" si="0"/>
        <v>183.25</v>
      </c>
      <c r="M72" s="199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375</v>
      </c>
      <c r="E73" s="63"/>
      <c r="F73" s="247" t="s">
        <v>379</v>
      </c>
      <c r="G73" s="63" t="s">
        <v>229</v>
      </c>
      <c r="H73" s="179" t="s">
        <v>239</v>
      </c>
      <c r="I73" s="247"/>
      <c r="J73" s="64">
        <v>1287</v>
      </c>
      <c r="K73" s="62">
        <v>8</v>
      </c>
      <c r="L73" s="65">
        <f t="shared" si="0"/>
        <v>160.875</v>
      </c>
      <c r="M73" s="247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377</v>
      </c>
      <c r="E74" s="63"/>
      <c r="F74" s="247" t="s">
        <v>379</v>
      </c>
      <c r="G74" s="63" t="s">
        <v>229</v>
      </c>
      <c r="H74" s="179" t="s">
        <v>277</v>
      </c>
      <c r="I74" s="247"/>
      <c r="J74" s="64">
        <v>1294</v>
      </c>
      <c r="K74" s="62">
        <v>8</v>
      </c>
      <c r="L74" s="65">
        <f t="shared" si="0"/>
        <v>161.75</v>
      </c>
      <c r="M74" s="198" t="s">
        <v>374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377</v>
      </c>
      <c r="E75" s="63"/>
      <c r="F75" s="247" t="s">
        <v>379</v>
      </c>
      <c r="G75" s="63" t="s">
        <v>229</v>
      </c>
      <c r="H75" s="179" t="s">
        <v>324</v>
      </c>
      <c r="I75" s="247"/>
      <c r="J75" s="64">
        <v>1074</v>
      </c>
      <c r="K75" s="62">
        <v>8</v>
      </c>
      <c r="L75" s="65">
        <f t="shared" si="0"/>
        <v>134.25</v>
      </c>
      <c r="M75" s="199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377</v>
      </c>
      <c r="E76" s="63"/>
      <c r="F76" s="247" t="s">
        <v>379</v>
      </c>
      <c r="G76" s="63" t="s">
        <v>229</v>
      </c>
      <c r="H76" s="179" t="s">
        <v>308</v>
      </c>
      <c r="I76" s="247"/>
      <c r="J76" s="64">
        <v>1015</v>
      </c>
      <c r="K76" s="62">
        <v>8</v>
      </c>
      <c r="L76" s="65">
        <f t="shared" si="0"/>
        <v>126.875</v>
      </c>
      <c r="M76" s="238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377</v>
      </c>
      <c r="E77" s="63"/>
      <c r="F77" s="247" t="s">
        <v>379</v>
      </c>
      <c r="G77" s="63" t="s">
        <v>229</v>
      </c>
      <c r="H77" s="179" t="s">
        <v>132</v>
      </c>
      <c r="I77" s="247"/>
      <c r="J77" s="64">
        <v>997</v>
      </c>
      <c r="K77" s="62">
        <v>8</v>
      </c>
      <c r="L77" s="65">
        <f t="shared" si="0"/>
        <v>124.625</v>
      </c>
      <c r="M77" s="247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377</v>
      </c>
      <c r="E78" s="63"/>
      <c r="F78" s="247" t="s">
        <v>379</v>
      </c>
      <c r="G78" s="63" t="s">
        <v>229</v>
      </c>
      <c r="H78" s="179" t="s">
        <v>224</v>
      </c>
      <c r="I78" s="247"/>
      <c r="J78" s="64">
        <v>1623</v>
      </c>
      <c r="K78" s="62">
        <v>8</v>
      </c>
      <c r="L78" s="60">
        <f t="shared" si="0"/>
        <v>202.875</v>
      </c>
      <c r="M78" s="198" t="s">
        <v>376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377</v>
      </c>
      <c r="E79" s="63"/>
      <c r="F79" s="247" t="s">
        <v>379</v>
      </c>
      <c r="G79" s="63" t="s">
        <v>229</v>
      </c>
      <c r="H79" s="179" t="s">
        <v>131</v>
      </c>
      <c r="I79" s="247"/>
      <c r="J79" s="64">
        <v>1452</v>
      </c>
      <c r="K79" s="62">
        <v>8</v>
      </c>
      <c r="L79" s="65">
        <f t="shared" si="0"/>
        <v>181.5</v>
      </c>
      <c r="M79" s="247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377</v>
      </c>
      <c r="E80" s="63"/>
      <c r="F80" s="247" t="s">
        <v>379</v>
      </c>
      <c r="G80" s="63" t="s">
        <v>229</v>
      </c>
      <c r="H80" s="179" t="s">
        <v>124</v>
      </c>
      <c r="I80" s="247"/>
      <c r="J80" s="64">
        <v>1331</v>
      </c>
      <c r="K80" s="62">
        <v>8</v>
      </c>
      <c r="L80" s="65">
        <f t="shared" si="0"/>
        <v>166.375</v>
      </c>
      <c r="M80" s="247" t="s">
        <v>378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377</v>
      </c>
      <c r="E81" s="63"/>
      <c r="F81" s="247" t="s">
        <v>379</v>
      </c>
      <c r="G81" s="63" t="s">
        <v>229</v>
      </c>
      <c r="H81" s="179" t="s">
        <v>138</v>
      </c>
      <c r="I81" s="247"/>
      <c r="J81" s="64">
        <v>1290</v>
      </c>
      <c r="K81" s="62">
        <v>8</v>
      </c>
      <c r="L81" s="65">
        <f t="shared" si="0"/>
        <v>161.25</v>
      </c>
      <c r="M81" s="247" t="s">
        <v>380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377</v>
      </c>
      <c r="E82" s="63"/>
      <c r="F82" s="247" t="s">
        <v>379</v>
      </c>
      <c r="G82" s="63" t="s">
        <v>229</v>
      </c>
      <c r="H82" s="179" t="s">
        <v>208</v>
      </c>
      <c r="I82" s="247"/>
      <c r="J82" s="64">
        <v>1209</v>
      </c>
      <c r="K82" s="62">
        <v>8</v>
      </c>
      <c r="L82" s="65">
        <f t="shared" si="0"/>
        <v>151.125</v>
      </c>
      <c r="M82" s="247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377</v>
      </c>
      <c r="E83" s="63"/>
      <c r="F83" s="247" t="s">
        <v>379</v>
      </c>
      <c r="G83" s="63" t="s">
        <v>229</v>
      </c>
      <c r="H83" s="179" t="s">
        <v>230</v>
      </c>
      <c r="I83" s="247"/>
      <c r="J83" s="64">
        <v>1193</v>
      </c>
      <c r="K83" s="62">
        <v>8</v>
      </c>
      <c r="L83" s="65">
        <f t="shared" si="0"/>
        <v>149.125</v>
      </c>
      <c r="M83" s="247" t="s">
        <v>381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396</v>
      </c>
      <c r="E84" s="63"/>
      <c r="F84" s="249" t="s">
        <v>305</v>
      </c>
      <c r="G84" s="63" t="s">
        <v>133</v>
      </c>
      <c r="H84" s="179" t="s">
        <v>308</v>
      </c>
      <c r="I84" s="249" t="s">
        <v>120</v>
      </c>
      <c r="J84" s="64">
        <v>1554</v>
      </c>
      <c r="K84" s="62">
        <v>11</v>
      </c>
      <c r="L84" s="65">
        <f t="shared" si="0"/>
        <v>141.27272727272728</v>
      </c>
      <c r="M84" s="249" t="s">
        <v>397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396</v>
      </c>
      <c r="E85" s="63"/>
      <c r="F85" s="249" t="s">
        <v>305</v>
      </c>
      <c r="G85" s="63" t="s">
        <v>133</v>
      </c>
      <c r="H85" s="179" t="s">
        <v>246</v>
      </c>
      <c r="I85" s="249" t="s">
        <v>120</v>
      </c>
      <c r="J85" s="64">
        <v>1799</v>
      </c>
      <c r="K85" s="62">
        <v>11</v>
      </c>
      <c r="L85" s="65">
        <f t="shared" si="0"/>
        <v>163.54545454545453</v>
      </c>
      <c r="M85" s="249" t="s">
        <v>397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396</v>
      </c>
      <c r="E86" s="63"/>
      <c r="F86" s="249" t="s">
        <v>305</v>
      </c>
      <c r="G86" s="63" t="s">
        <v>133</v>
      </c>
      <c r="H86" s="71" t="s">
        <v>119</v>
      </c>
      <c r="I86" s="249"/>
      <c r="J86" s="64">
        <v>1961</v>
      </c>
      <c r="K86" s="62">
        <v>11</v>
      </c>
      <c r="L86" s="65">
        <f t="shared" si="0"/>
        <v>178.27272727272728</v>
      </c>
      <c r="M86" s="249" t="s">
        <v>380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400</v>
      </c>
      <c r="E87" s="63"/>
      <c r="F87" s="251" t="s">
        <v>305</v>
      </c>
      <c r="G87" s="63" t="s">
        <v>118</v>
      </c>
      <c r="H87" s="71" t="s">
        <v>121</v>
      </c>
      <c r="I87" s="251" t="s">
        <v>120</v>
      </c>
      <c r="J87" s="64">
        <v>2853</v>
      </c>
      <c r="K87" s="62">
        <v>14</v>
      </c>
      <c r="L87" s="60">
        <f t="shared" si="0"/>
        <v>203.78571428571428</v>
      </c>
      <c r="M87" s="251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400</v>
      </c>
      <c r="E88" s="63"/>
      <c r="F88" s="251" t="s">
        <v>305</v>
      </c>
      <c r="G88" s="63" t="s">
        <v>118</v>
      </c>
      <c r="H88" s="179" t="s">
        <v>279</v>
      </c>
      <c r="I88" s="251" t="s">
        <v>120</v>
      </c>
      <c r="J88" s="64">
        <v>2696</v>
      </c>
      <c r="K88" s="62">
        <v>14</v>
      </c>
      <c r="L88" s="232">
        <f t="shared" si="0"/>
        <v>192.57142857142858</v>
      </c>
      <c r="M88" s="251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400</v>
      </c>
      <c r="E89" s="63"/>
      <c r="F89" s="251" t="s">
        <v>305</v>
      </c>
      <c r="G89" s="63" t="s">
        <v>118</v>
      </c>
      <c r="H89" s="179" t="s">
        <v>124</v>
      </c>
      <c r="I89" s="251" t="s">
        <v>226</v>
      </c>
      <c r="J89" s="64">
        <v>2540</v>
      </c>
      <c r="K89" s="62">
        <v>14</v>
      </c>
      <c r="L89" s="65">
        <f t="shared" si="0"/>
        <v>181.42857142857142</v>
      </c>
      <c r="M89" s="251" t="s">
        <v>401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400</v>
      </c>
      <c r="E90" s="63"/>
      <c r="F90" s="251" t="s">
        <v>305</v>
      </c>
      <c r="G90" s="63" t="s">
        <v>118</v>
      </c>
      <c r="H90" s="179" t="s">
        <v>277</v>
      </c>
      <c r="I90" s="251" t="s">
        <v>226</v>
      </c>
      <c r="J90" s="64">
        <v>2357</v>
      </c>
      <c r="K90" s="62">
        <v>14</v>
      </c>
      <c r="L90" s="65">
        <f t="shared" si="0"/>
        <v>168.35714285714286</v>
      </c>
      <c r="M90" s="251" t="s">
        <v>401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400</v>
      </c>
      <c r="E91" s="63"/>
      <c r="F91" s="251" t="s">
        <v>305</v>
      </c>
      <c r="G91" s="63" t="s">
        <v>118</v>
      </c>
      <c r="H91" s="71" t="s">
        <v>119</v>
      </c>
      <c r="I91" s="251" t="s">
        <v>225</v>
      </c>
      <c r="J91" s="64">
        <v>2468</v>
      </c>
      <c r="K91" s="62">
        <v>14</v>
      </c>
      <c r="L91" s="65">
        <f t="shared" si="0"/>
        <v>176.28571428571428</v>
      </c>
      <c r="M91" s="251" t="s">
        <v>402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400</v>
      </c>
      <c r="E92" s="63"/>
      <c r="F92" s="251" t="s">
        <v>305</v>
      </c>
      <c r="G92" s="63" t="s">
        <v>118</v>
      </c>
      <c r="H92" s="179" t="s">
        <v>131</v>
      </c>
      <c r="I92" s="251" t="s">
        <v>225</v>
      </c>
      <c r="J92" s="64">
        <v>2492</v>
      </c>
      <c r="K92" s="62">
        <v>14</v>
      </c>
      <c r="L92" s="65">
        <f t="shared" si="0"/>
        <v>178</v>
      </c>
      <c r="M92" s="251" t="s">
        <v>402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406</v>
      </c>
      <c r="E93" s="63"/>
      <c r="F93" s="253" t="s">
        <v>408</v>
      </c>
      <c r="G93" s="63" t="s">
        <v>407</v>
      </c>
      <c r="H93" s="179" t="s">
        <v>246</v>
      </c>
      <c r="I93" s="253" t="s">
        <v>120</v>
      </c>
      <c r="J93" s="64">
        <v>1960</v>
      </c>
      <c r="K93" s="62">
        <v>11</v>
      </c>
      <c r="L93" s="65">
        <f t="shared" si="0"/>
        <v>178.18181818181819</v>
      </c>
      <c r="M93" s="238" t="s">
        <v>419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406</v>
      </c>
      <c r="E94" s="63"/>
      <c r="F94" s="254" t="s">
        <v>408</v>
      </c>
      <c r="G94" s="63" t="s">
        <v>407</v>
      </c>
      <c r="H94" s="179" t="s">
        <v>223</v>
      </c>
      <c r="I94" s="253" t="s">
        <v>120</v>
      </c>
      <c r="J94" s="64">
        <v>725</v>
      </c>
      <c r="K94" s="62">
        <v>5</v>
      </c>
      <c r="L94" s="65">
        <f t="shared" si="0"/>
        <v>145</v>
      </c>
      <c r="M94" s="238" t="s">
        <v>419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406</v>
      </c>
      <c r="E95" s="63"/>
      <c r="F95" s="254" t="s">
        <v>408</v>
      </c>
      <c r="G95" s="63" t="s">
        <v>407</v>
      </c>
      <c r="H95" s="179" t="s">
        <v>277</v>
      </c>
      <c r="I95" s="253" t="s">
        <v>120</v>
      </c>
      <c r="J95" s="64">
        <v>987</v>
      </c>
      <c r="K95" s="62">
        <v>6</v>
      </c>
      <c r="L95" s="65">
        <f t="shared" si="0"/>
        <v>164.5</v>
      </c>
      <c r="M95" s="238" t="s">
        <v>419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406</v>
      </c>
      <c r="E96" s="63"/>
      <c r="F96" s="254" t="s">
        <v>408</v>
      </c>
      <c r="G96" s="63" t="s">
        <v>407</v>
      </c>
      <c r="H96" s="179" t="s">
        <v>122</v>
      </c>
      <c r="I96" s="253" t="s">
        <v>120</v>
      </c>
      <c r="J96" s="64">
        <v>1907</v>
      </c>
      <c r="K96" s="62">
        <v>11</v>
      </c>
      <c r="L96" s="65">
        <f t="shared" si="0"/>
        <v>173.36363636363637</v>
      </c>
      <c r="M96" s="238" t="s">
        <v>419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406</v>
      </c>
      <c r="E97" s="63"/>
      <c r="F97" s="254" t="s">
        <v>408</v>
      </c>
      <c r="G97" s="63" t="s">
        <v>407</v>
      </c>
      <c r="H97" s="71" t="s">
        <v>119</v>
      </c>
      <c r="I97" s="253" t="s">
        <v>120</v>
      </c>
      <c r="J97" s="64">
        <v>1882</v>
      </c>
      <c r="K97" s="62">
        <v>11</v>
      </c>
      <c r="L97" s="65">
        <f t="shared" si="0"/>
        <v>171.09090909090909</v>
      </c>
      <c r="M97" s="262" t="s">
        <v>419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413</v>
      </c>
      <c r="E98" s="63"/>
      <c r="F98" s="254" t="s">
        <v>408</v>
      </c>
      <c r="G98" s="63" t="s">
        <v>414</v>
      </c>
      <c r="H98" s="71" t="s">
        <v>415</v>
      </c>
      <c r="I98" s="254" t="s">
        <v>226</v>
      </c>
      <c r="J98" s="64">
        <v>1737</v>
      </c>
      <c r="K98" s="62">
        <v>9</v>
      </c>
      <c r="L98" s="232">
        <f t="shared" si="0"/>
        <v>193</v>
      </c>
      <c r="M98" s="254" t="s">
        <v>420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413</v>
      </c>
      <c r="E99" s="63"/>
      <c r="F99" s="254" t="s">
        <v>408</v>
      </c>
      <c r="G99" s="63" t="s">
        <v>414</v>
      </c>
      <c r="H99" s="179" t="s">
        <v>279</v>
      </c>
      <c r="I99" s="254" t="s">
        <v>226</v>
      </c>
      <c r="J99" s="64">
        <v>1690</v>
      </c>
      <c r="K99" s="62">
        <v>9</v>
      </c>
      <c r="L99" s="65">
        <f t="shared" si="0"/>
        <v>187.77777777777777</v>
      </c>
      <c r="M99" s="256" t="s">
        <v>420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413</v>
      </c>
      <c r="E100" s="63"/>
      <c r="F100" s="254" t="s">
        <v>408</v>
      </c>
      <c r="G100" s="63" t="s">
        <v>414</v>
      </c>
      <c r="H100" s="71" t="s">
        <v>121</v>
      </c>
      <c r="I100" s="254" t="s">
        <v>226</v>
      </c>
      <c r="J100" s="64">
        <v>1559</v>
      </c>
      <c r="K100" s="62">
        <v>9</v>
      </c>
      <c r="L100" s="65">
        <f t="shared" si="0"/>
        <v>173.22222222222223</v>
      </c>
      <c r="M100" s="256" t="s">
        <v>420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413</v>
      </c>
      <c r="E101" s="63"/>
      <c r="F101" s="254" t="s">
        <v>408</v>
      </c>
      <c r="G101" s="63" t="s">
        <v>414</v>
      </c>
      <c r="H101" s="71" t="s">
        <v>127</v>
      </c>
      <c r="I101" s="254" t="s">
        <v>226</v>
      </c>
      <c r="J101" s="64">
        <v>1473</v>
      </c>
      <c r="K101" s="62">
        <v>8</v>
      </c>
      <c r="L101" s="65">
        <f t="shared" si="0"/>
        <v>184.125</v>
      </c>
      <c r="M101" s="256" t="s">
        <v>420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413</v>
      </c>
      <c r="E102" s="63"/>
      <c r="F102" s="254" t="s">
        <v>408</v>
      </c>
      <c r="G102" s="63" t="s">
        <v>414</v>
      </c>
      <c r="H102" s="179" t="s">
        <v>239</v>
      </c>
      <c r="I102" s="254" t="s">
        <v>226</v>
      </c>
      <c r="J102" s="64">
        <v>843</v>
      </c>
      <c r="K102" s="62">
        <v>5</v>
      </c>
      <c r="L102" s="65">
        <f t="shared" si="0"/>
        <v>168.6</v>
      </c>
      <c r="M102" s="256" t="s">
        <v>420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413</v>
      </c>
      <c r="E103" s="63"/>
      <c r="F103" s="255" t="s">
        <v>408</v>
      </c>
      <c r="G103" s="63" t="s">
        <v>414</v>
      </c>
      <c r="H103" s="179" t="s">
        <v>124</v>
      </c>
      <c r="I103" s="254" t="s">
        <v>226</v>
      </c>
      <c r="J103" s="64">
        <v>834</v>
      </c>
      <c r="K103" s="62">
        <v>5</v>
      </c>
      <c r="L103" s="65">
        <f t="shared" si="0"/>
        <v>166.8</v>
      </c>
      <c r="M103" s="256" t="s">
        <v>420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418</v>
      </c>
      <c r="E104" s="63"/>
      <c r="F104" s="255" t="s">
        <v>408</v>
      </c>
      <c r="G104" s="63" t="s">
        <v>233</v>
      </c>
      <c r="H104" s="179" t="s">
        <v>137</v>
      </c>
      <c r="I104" s="255" t="s">
        <v>225</v>
      </c>
      <c r="J104" s="64">
        <v>1139</v>
      </c>
      <c r="K104" s="62">
        <v>7</v>
      </c>
      <c r="L104" s="65">
        <f t="shared" si="0"/>
        <v>162.71428571428572</v>
      </c>
      <c r="M104" s="262" t="s">
        <v>428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418</v>
      </c>
      <c r="E105" s="63"/>
      <c r="F105" s="255" t="s">
        <v>408</v>
      </c>
      <c r="G105" s="63" t="s">
        <v>233</v>
      </c>
      <c r="H105" s="179" t="s">
        <v>126</v>
      </c>
      <c r="I105" s="255" t="s">
        <v>225</v>
      </c>
      <c r="J105" s="64">
        <v>729</v>
      </c>
      <c r="K105" s="62">
        <v>5</v>
      </c>
      <c r="L105" s="65">
        <f t="shared" si="0"/>
        <v>145.80000000000001</v>
      </c>
      <c r="M105" s="262" t="s">
        <v>428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418</v>
      </c>
      <c r="E106" s="63"/>
      <c r="F106" s="255" t="s">
        <v>408</v>
      </c>
      <c r="G106" s="63" t="s">
        <v>233</v>
      </c>
      <c r="H106" s="71" t="s">
        <v>128</v>
      </c>
      <c r="I106" s="255" t="s">
        <v>225</v>
      </c>
      <c r="J106" s="64">
        <v>1128</v>
      </c>
      <c r="K106" s="62">
        <v>7</v>
      </c>
      <c r="L106" s="65">
        <f t="shared" si="0"/>
        <v>161.14285714285714</v>
      </c>
      <c r="M106" s="262" t="s">
        <v>428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418</v>
      </c>
      <c r="E107" s="63"/>
      <c r="F107" s="255" t="s">
        <v>408</v>
      </c>
      <c r="G107" s="63" t="s">
        <v>233</v>
      </c>
      <c r="H107" s="179" t="s">
        <v>278</v>
      </c>
      <c r="I107" s="255" t="s">
        <v>225</v>
      </c>
      <c r="J107" s="64">
        <v>723</v>
      </c>
      <c r="K107" s="62">
        <v>5</v>
      </c>
      <c r="L107" s="65">
        <f t="shared" si="0"/>
        <v>144.6</v>
      </c>
      <c r="M107" s="262" t="s">
        <v>428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418</v>
      </c>
      <c r="E108" s="63"/>
      <c r="F108" s="255" t="s">
        <v>408</v>
      </c>
      <c r="G108" s="63" t="s">
        <v>233</v>
      </c>
      <c r="H108" s="179" t="s">
        <v>129</v>
      </c>
      <c r="I108" s="255" t="s">
        <v>225</v>
      </c>
      <c r="J108" s="64">
        <v>555</v>
      </c>
      <c r="K108" s="62">
        <v>4</v>
      </c>
      <c r="L108" s="65">
        <f t="shared" si="0"/>
        <v>138.75</v>
      </c>
      <c r="M108" s="262" t="s">
        <v>428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429</v>
      </c>
      <c r="E109" s="63"/>
      <c r="F109" s="260" t="s">
        <v>430</v>
      </c>
      <c r="G109" s="63" t="s">
        <v>118</v>
      </c>
      <c r="H109" s="179" t="s">
        <v>279</v>
      </c>
      <c r="I109" s="260"/>
      <c r="J109" s="64">
        <v>1533</v>
      </c>
      <c r="K109" s="62">
        <v>8</v>
      </c>
      <c r="L109" s="232">
        <f t="shared" si="0"/>
        <v>191.625</v>
      </c>
      <c r="M109" s="261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429</v>
      </c>
      <c r="E110" s="63"/>
      <c r="F110" s="260" t="s">
        <v>430</v>
      </c>
      <c r="G110" s="63" t="s">
        <v>118</v>
      </c>
      <c r="H110" s="71" t="s">
        <v>125</v>
      </c>
      <c r="I110" s="260"/>
      <c r="J110" s="64">
        <v>1445</v>
      </c>
      <c r="K110" s="62">
        <v>8</v>
      </c>
      <c r="L110" s="65">
        <f t="shared" si="0"/>
        <v>180.625</v>
      </c>
      <c r="M110" s="261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429</v>
      </c>
      <c r="E111" s="63"/>
      <c r="F111" s="260" t="s">
        <v>430</v>
      </c>
      <c r="G111" s="63" t="s">
        <v>118</v>
      </c>
      <c r="H111" s="71" t="s">
        <v>121</v>
      </c>
      <c r="I111" s="260"/>
      <c r="J111" s="64">
        <v>1404</v>
      </c>
      <c r="K111" s="62">
        <v>8</v>
      </c>
      <c r="L111" s="65">
        <f t="shared" si="0"/>
        <v>175.5</v>
      </c>
      <c r="M111" s="261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429</v>
      </c>
      <c r="E112" s="63"/>
      <c r="F112" s="260" t="s">
        <v>430</v>
      </c>
      <c r="G112" s="63" t="s">
        <v>118</v>
      </c>
      <c r="H112" s="179" t="s">
        <v>278</v>
      </c>
      <c r="I112" s="260"/>
      <c r="J112" s="64">
        <v>1322</v>
      </c>
      <c r="K112" s="62">
        <v>8</v>
      </c>
      <c r="L112" s="65">
        <f t="shared" si="0"/>
        <v>165.25</v>
      </c>
      <c r="M112" s="261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429</v>
      </c>
      <c r="E113" s="63"/>
      <c r="F113" s="260" t="s">
        <v>430</v>
      </c>
      <c r="G113" s="63" t="s">
        <v>118</v>
      </c>
      <c r="H113" s="179" t="s">
        <v>239</v>
      </c>
      <c r="I113" s="260"/>
      <c r="J113" s="64">
        <v>1347</v>
      </c>
      <c r="K113" s="62">
        <v>8</v>
      </c>
      <c r="L113" s="65">
        <f t="shared" si="0"/>
        <v>168.375</v>
      </c>
      <c r="M113" s="261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429</v>
      </c>
      <c r="E114" s="63"/>
      <c r="F114" s="260" t="s">
        <v>430</v>
      </c>
      <c r="G114" s="63" t="s">
        <v>118</v>
      </c>
      <c r="H114" s="179" t="s">
        <v>131</v>
      </c>
      <c r="I114" s="260"/>
      <c r="J114" s="64">
        <v>1328</v>
      </c>
      <c r="K114" s="62">
        <v>8</v>
      </c>
      <c r="L114" s="65">
        <f t="shared" si="0"/>
        <v>166</v>
      </c>
      <c r="M114" s="261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433</v>
      </c>
      <c r="E115" s="63"/>
      <c r="F115" s="264" t="s">
        <v>313</v>
      </c>
      <c r="G115" s="63" t="s">
        <v>432</v>
      </c>
      <c r="H115" s="71" t="s">
        <v>119</v>
      </c>
      <c r="I115" s="264" t="s">
        <v>120</v>
      </c>
      <c r="J115" s="64">
        <v>977</v>
      </c>
      <c r="K115" s="62">
        <v>6</v>
      </c>
      <c r="L115" s="65">
        <f t="shared" si="0"/>
        <v>162.83333333333334</v>
      </c>
      <c r="M115" s="199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433</v>
      </c>
      <c r="E116" s="63"/>
      <c r="F116" s="264" t="s">
        <v>313</v>
      </c>
      <c r="G116" s="63" t="s">
        <v>432</v>
      </c>
      <c r="H116" s="179" t="s">
        <v>239</v>
      </c>
      <c r="I116" s="264" t="s">
        <v>120</v>
      </c>
      <c r="J116" s="64">
        <v>1183</v>
      </c>
      <c r="K116" s="62">
        <v>6</v>
      </c>
      <c r="L116" s="232">
        <f t="shared" si="0"/>
        <v>197.16666666666666</v>
      </c>
      <c r="M116" s="199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433</v>
      </c>
      <c r="E117" s="63"/>
      <c r="F117" s="264" t="s">
        <v>313</v>
      </c>
      <c r="G117" s="63" t="s">
        <v>432</v>
      </c>
      <c r="H117" s="179" t="s">
        <v>126</v>
      </c>
      <c r="I117" s="264" t="s">
        <v>226</v>
      </c>
      <c r="J117" s="64">
        <v>867</v>
      </c>
      <c r="K117" s="62">
        <v>6</v>
      </c>
      <c r="L117" s="65">
        <f t="shared" si="0"/>
        <v>144.5</v>
      </c>
      <c r="M117" s="264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433</v>
      </c>
      <c r="E118" s="63"/>
      <c r="F118" s="264" t="s">
        <v>313</v>
      </c>
      <c r="G118" s="63" t="s">
        <v>432</v>
      </c>
      <c r="H118" s="179" t="s">
        <v>224</v>
      </c>
      <c r="I118" s="264" t="s">
        <v>226</v>
      </c>
      <c r="J118" s="64">
        <v>1162</v>
      </c>
      <c r="K118" s="62">
        <v>6</v>
      </c>
      <c r="L118" s="232">
        <f t="shared" si="0"/>
        <v>193.66666666666666</v>
      </c>
      <c r="M118" s="264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433</v>
      </c>
      <c r="E119" s="63"/>
      <c r="F119" s="264" t="s">
        <v>313</v>
      </c>
      <c r="G119" s="63" t="s">
        <v>432</v>
      </c>
      <c r="H119" s="179" t="s">
        <v>308</v>
      </c>
      <c r="I119" s="264"/>
      <c r="J119" s="64">
        <v>876</v>
      </c>
      <c r="K119" s="62">
        <v>6</v>
      </c>
      <c r="L119" s="65">
        <f t="shared" si="0"/>
        <v>146</v>
      </c>
      <c r="M119" s="264" t="s">
        <v>378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433</v>
      </c>
      <c r="E120" s="63"/>
      <c r="F120" s="264" t="s">
        <v>313</v>
      </c>
      <c r="G120" s="63" t="s">
        <v>432</v>
      </c>
      <c r="H120" s="179" t="s">
        <v>131</v>
      </c>
      <c r="I120" s="264"/>
      <c r="J120" s="64">
        <v>1092</v>
      </c>
      <c r="K120" s="62">
        <v>6</v>
      </c>
      <c r="L120" s="65">
        <f t="shared" si="0"/>
        <v>182</v>
      </c>
      <c r="M120" s="264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435</v>
      </c>
      <c r="E121" s="63"/>
      <c r="F121" s="264" t="s">
        <v>360</v>
      </c>
      <c r="G121" s="63" t="s">
        <v>229</v>
      </c>
      <c r="H121" s="179" t="s">
        <v>224</v>
      </c>
      <c r="I121" s="264" t="s">
        <v>120</v>
      </c>
      <c r="J121" s="64">
        <v>1149</v>
      </c>
      <c r="K121" s="62">
        <v>6</v>
      </c>
      <c r="L121" s="232">
        <f t="shared" si="0"/>
        <v>191.5</v>
      </c>
      <c r="M121" s="262" t="s">
        <v>434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435</v>
      </c>
      <c r="E122" s="63"/>
      <c r="F122" s="264" t="s">
        <v>360</v>
      </c>
      <c r="G122" s="63" t="s">
        <v>229</v>
      </c>
      <c r="H122" s="179" t="s">
        <v>131</v>
      </c>
      <c r="I122" s="264" t="s">
        <v>120</v>
      </c>
      <c r="J122" s="64">
        <v>1025</v>
      </c>
      <c r="K122" s="62">
        <v>6</v>
      </c>
      <c r="L122" s="65">
        <f t="shared" si="0"/>
        <v>170.83333333333334</v>
      </c>
      <c r="M122" s="262" t="s">
        <v>434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440</v>
      </c>
      <c r="E123" s="63"/>
      <c r="F123" s="266" t="s">
        <v>301</v>
      </c>
      <c r="G123" s="63" t="s">
        <v>118</v>
      </c>
      <c r="H123" s="179" t="s">
        <v>238</v>
      </c>
      <c r="I123" s="266"/>
      <c r="J123" s="64">
        <v>766</v>
      </c>
      <c r="K123" s="62">
        <v>8</v>
      </c>
      <c r="L123" s="65">
        <f t="shared" si="0"/>
        <v>95.75</v>
      </c>
      <c r="M123" s="266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442</v>
      </c>
      <c r="E124" s="63"/>
      <c r="F124" s="266" t="s">
        <v>313</v>
      </c>
      <c r="G124" s="63" t="s">
        <v>118</v>
      </c>
      <c r="H124" s="179" t="s">
        <v>124</v>
      </c>
      <c r="I124" s="266" t="s">
        <v>120</v>
      </c>
      <c r="J124" s="64">
        <v>1551</v>
      </c>
      <c r="K124" s="62">
        <v>8</v>
      </c>
      <c r="L124" s="232">
        <f t="shared" si="0"/>
        <v>193.875</v>
      </c>
      <c r="M124" s="199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442</v>
      </c>
      <c r="E125" s="63"/>
      <c r="F125" s="266" t="s">
        <v>313</v>
      </c>
      <c r="G125" s="63" t="s">
        <v>118</v>
      </c>
      <c r="H125" s="179" t="s">
        <v>277</v>
      </c>
      <c r="I125" s="266" t="s">
        <v>120</v>
      </c>
      <c r="J125" s="64">
        <v>1231</v>
      </c>
      <c r="K125" s="62">
        <v>8</v>
      </c>
      <c r="L125" s="65">
        <f t="shared" si="0"/>
        <v>153.875</v>
      </c>
      <c r="M125" s="199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442</v>
      </c>
      <c r="E126" s="63"/>
      <c r="F126" s="266" t="s">
        <v>313</v>
      </c>
      <c r="G126" s="63" t="s">
        <v>118</v>
      </c>
      <c r="H126" s="179" t="s">
        <v>441</v>
      </c>
      <c r="I126" s="266" t="s">
        <v>226</v>
      </c>
      <c r="J126" s="64">
        <v>1353</v>
      </c>
      <c r="K126" s="62">
        <v>8</v>
      </c>
      <c r="L126" s="65">
        <f t="shared" si="0"/>
        <v>169.125</v>
      </c>
      <c r="M126" s="262" t="s">
        <v>434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442</v>
      </c>
      <c r="E127" s="63"/>
      <c r="F127" s="266" t="s">
        <v>313</v>
      </c>
      <c r="G127" s="63" t="s">
        <v>118</v>
      </c>
      <c r="H127" s="179" t="s">
        <v>134</v>
      </c>
      <c r="I127" s="266" t="s">
        <v>226</v>
      </c>
      <c r="J127" s="64">
        <v>1382</v>
      </c>
      <c r="K127" s="62">
        <v>8</v>
      </c>
      <c r="L127" s="65">
        <f t="shared" si="0"/>
        <v>172.75</v>
      </c>
      <c r="M127" s="262" t="s">
        <v>434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442</v>
      </c>
      <c r="E128" s="63"/>
      <c r="F128" s="266" t="s">
        <v>313</v>
      </c>
      <c r="G128" s="63" t="s">
        <v>118</v>
      </c>
      <c r="H128" s="179" t="s">
        <v>132</v>
      </c>
      <c r="I128" s="266" t="s">
        <v>225</v>
      </c>
      <c r="J128" s="64">
        <v>1018</v>
      </c>
      <c r="K128" s="62">
        <v>8</v>
      </c>
      <c r="L128" s="65">
        <f t="shared" si="0"/>
        <v>127.25</v>
      </c>
      <c r="M128" s="267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442</v>
      </c>
      <c r="E129" s="63"/>
      <c r="F129" s="266" t="s">
        <v>313</v>
      </c>
      <c r="G129" s="63" t="s">
        <v>118</v>
      </c>
      <c r="H129" s="179" t="s">
        <v>239</v>
      </c>
      <c r="I129" s="266" t="s">
        <v>225</v>
      </c>
      <c r="J129" s="64">
        <v>1313</v>
      </c>
      <c r="K129" s="62">
        <v>8</v>
      </c>
      <c r="L129" s="65">
        <f t="shared" si="0"/>
        <v>164.125</v>
      </c>
      <c r="M129" s="269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442</v>
      </c>
      <c r="E130" s="63"/>
      <c r="F130" s="266" t="s">
        <v>313</v>
      </c>
      <c r="G130" s="63" t="s">
        <v>118</v>
      </c>
      <c r="H130" s="179" t="s">
        <v>279</v>
      </c>
      <c r="I130" s="266" t="s">
        <v>316</v>
      </c>
      <c r="J130" s="64">
        <v>1512</v>
      </c>
      <c r="K130" s="62">
        <v>8</v>
      </c>
      <c r="L130" s="65">
        <f t="shared" si="0"/>
        <v>189</v>
      </c>
      <c r="M130" s="268" t="s">
        <v>397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442</v>
      </c>
      <c r="E131" s="63"/>
      <c r="F131" s="266" t="s">
        <v>313</v>
      </c>
      <c r="G131" s="63" t="s">
        <v>118</v>
      </c>
      <c r="H131" s="179" t="s">
        <v>308</v>
      </c>
      <c r="I131" s="266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8" t="s">
        <v>397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442</v>
      </c>
      <c r="E132" s="63"/>
      <c r="F132" s="266" t="s">
        <v>313</v>
      </c>
      <c r="G132" s="63" t="s">
        <v>118</v>
      </c>
      <c r="H132" s="179" t="s">
        <v>126</v>
      </c>
      <c r="I132" s="266"/>
      <c r="J132" s="64">
        <v>1194</v>
      </c>
      <c r="K132" s="62">
        <v>8</v>
      </c>
      <c r="L132" s="65">
        <f t="shared" si="1"/>
        <v>149.25</v>
      </c>
      <c r="M132" s="268" t="s">
        <v>378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446</v>
      </c>
      <c r="E133" s="63"/>
      <c r="F133" s="266" t="s">
        <v>313</v>
      </c>
      <c r="G133" s="63" t="s">
        <v>118</v>
      </c>
      <c r="H133" s="179" t="s">
        <v>230</v>
      </c>
      <c r="I133" s="266" t="s">
        <v>317</v>
      </c>
      <c r="J133" s="64">
        <v>1217</v>
      </c>
      <c r="K133" s="62">
        <v>8</v>
      </c>
      <c r="L133" s="65">
        <f t="shared" si="1"/>
        <v>152.125</v>
      </c>
      <c r="M133" s="267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446</v>
      </c>
      <c r="E134" s="63"/>
      <c r="F134" s="266" t="s">
        <v>313</v>
      </c>
      <c r="G134" s="63" t="s">
        <v>118</v>
      </c>
      <c r="H134" s="179" t="s">
        <v>324</v>
      </c>
      <c r="I134" s="266" t="s">
        <v>317</v>
      </c>
      <c r="J134" s="64">
        <v>1039</v>
      </c>
      <c r="K134" s="62">
        <v>8</v>
      </c>
      <c r="L134" s="65">
        <f t="shared" si="1"/>
        <v>129.875</v>
      </c>
      <c r="M134" s="269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454</v>
      </c>
      <c r="E135" s="63"/>
      <c r="F135" s="271" t="s">
        <v>360</v>
      </c>
      <c r="G135" s="63" t="s">
        <v>453</v>
      </c>
      <c r="H135" s="179" t="s">
        <v>246</v>
      </c>
      <c r="I135" s="271"/>
      <c r="J135" s="300">
        <v>1855</v>
      </c>
      <c r="K135" s="64">
        <v>11</v>
      </c>
      <c r="L135" s="65">
        <f t="shared" si="1"/>
        <v>168.63636363636363</v>
      </c>
      <c r="M135" s="273" t="s">
        <v>466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454</v>
      </c>
      <c r="E136" s="63"/>
      <c r="F136" s="271" t="s">
        <v>360</v>
      </c>
      <c r="G136" s="63" t="s">
        <v>453</v>
      </c>
      <c r="H136" s="179" t="s">
        <v>223</v>
      </c>
      <c r="I136" s="271"/>
      <c r="J136" s="271">
        <v>1238</v>
      </c>
      <c r="K136" s="64">
        <v>8</v>
      </c>
      <c r="L136" s="65">
        <f t="shared" si="1"/>
        <v>154.75</v>
      </c>
      <c r="M136" s="273" t="s">
        <v>466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454</v>
      </c>
      <c r="E137" s="63"/>
      <c r="F137" s="271" t="s">
        <v>360</v>
      </c>
      <c r="G137" s="63" t="s">
        <v>453</v>
      </c>
      <c r="H137" s="179" t="s">
        <v>277</v>
      </c>
      <c r="I137" s="271"/>
      <c r="J137" s="271">
        <v>599</v>
      </c>
      <c r="K137" s="64">
        <v>4</v>
      </c>
      <c r="L137" s="65">
        <f t="shared" si="1"/>
        <v>149.75</v>
      </c>
      <c r="M137" s="273" t="s">
        <v>466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454</v>
      </c>
      <c r="E138" s="63"/>
      <c r="F138" s="271" t="s">
        <v>360</v>
      </c>
      <c r="G138" s="63" t="s">
        <v>453</v>
      </c>
      <c r="H138" s="179" t="s">
        <v>122</v>
      </c>
      <c r="I138" s="271"/>
      <c r="J138" s="271">
        <v>1869</v>
      </c>
      <c r="K138" s="64">
        <v>11</v>
      </c>
      <c r="L138" s="65">
        <f t="shared" si="1"/>
        <v>169.90909090909091</v>
      </c>
      <c r="M138" s="273" t="s">
        <v>466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454</v>
      </c>
      <c r="E139" s="63"/>
      <c r="F139" s="271" t="s">
        <v>360</v>
      </c>
      <c r="G139" s="63" t="s">
        <v>453</v>
      </c>
      <c r="H139" s="71" t="s">
        <v>119</v>
      </c>
      <c r="I139" s="271"/>
      <c r="J139" s="271">
        <v>1610</v>
      </c>
      <c r="K139" s="64">
        <v>10</v>
      </c>
      <c r="L139" s="65">
        <f t="shared" si="1"/>
        <v>161</v>
      </c>
      <c r="M139" s="273" t="s">
        <v>466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463</v>
      </c>
      <c r="E140" s="63"/>
      <c r="F140" s="272" t="s">
        <v>408</v>
      </c>
      <c r="G140" s="63" t="s">
        <v>118</v>
      </c>
      <c r="H140" s="71" t="s">
        <v>415</v>
      </c>
      <c r="I140" s="271"/>
      <c r="J140" s="64">
        <v>1609</v>
      </c>
      <c r="K140" s="62">
        <v>8</v>
      </c>
      <c r="L140" s="60">
        <f t="shared" si="1"/>
        <v>201.125</v>
      </c>
      <c r="M140" s="272" t="s">
        <v>464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463</v>
      </c>
      <c r="E141" s="63"/>
      <c r="F141" s="272" t="s">
        <v>408</v>
      </c>
      <c r="G141" s="63" t="s">
        <v>118</v>
      </c>
      <c r="H141" s="179" t="s">
        <v>279</v>
      </c>
      <c r="I141" s="271"/>
      <c r="J141" s="64">
        <v>1707</v>
      </c>
      <c r="K141" s="62">
        <v>9</v>
      </c>
      <c r="L141" s="65">
        <f t="shared" si="1"/>
        <v>189.66666666666666</v>
      </c>
      <c r="M141" s="272" t="s">
        <v>464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463</v>
      </c>
      <c r="E142" s="63"/>
      <c r="F142" s="272" t="s">
        <v>408</v>
      </c>
      <c r="G142" s="63" t="s">
        <v>118</v>
      </c>
      <c r="H142" s="71" t="s">
        <v>121</v>
      </c>
      <c r="I142" s="271"/>
      <c r="J142" s="64">
        <v>1594</v>
      </c>
      <c r="K142" s="62">
        <v>8</v>
      </c>
      <c r="L142" s="232">
        <f t="shared" si="1"/>
        <v>199.25</v>
      </c>
      <c r="M142" s="272" t="s">
        <v>464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463</v>
      </c>
      <c r="E143" s="63"/>
      <c r="F143" s="272" t="s">
        <v>408</v>
      </c>
      <c r="G143" s="63" t="s">
        <v>118</v>
      </c>
      <c r="H143" s="71" t="s">
        <v>127</v>
      </c>
      <c r="I143" s="271"/>
      <c r="J143" s="64">
        <v>1242</v>
      </c>
      <c r="K143" s="62">
        <v>7</v>
      </c>
      <c r="L143" s="65">
        <f t="shared" si="1"/>
        <v>177.42857142857142</v>
      </c>
      <c r="M143" s="272" t="s">
        <v>464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463</v>
      </c>
      <c r="E144" s="63"/>
      <c r="F144" s="272" t="s">
        <v>408</v>
      </c>
      <c r="G144" s="63" t="s">
        <v>118</v>
      </c>
      <c r="H144" s="179" t="s">
        <v>239</v>
      </c>
      <c r="I144" s="271"/>
      <c r="J144" s="64">
        <v>1052</v>
      </c>
      <c r="K144" s="62">
        <v>6</v>
      </c>
      <c r="L144" s="65">
        <f t="shared" si="1"/>
        <v>175.33333333333334</v>
      </c>
      <c r="M144" s="272" t="s">
        <v>464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463</v>
      </c>
      <c r="E145" s="63"/>
      <c r="F145" s="272" t="s">
        <v>408</v>
      </c>
      <c r="G145" s="63" t="s">
        <v>118</v>
      </c>
      <c r="H145" s="179" t="s">
        <v>124</v>
      </c>
      <c r="I145" s="271"/>
      <c r="J145" s="64">
        <v>1289</v>
      </c>
      <c r="K145" s="62">
        <v>7</v>
      </c>
      <c r="L145" s="65">
        <f t="shared" si="1"/>
        <v>184.14285714285714</v>
      </c>
      <c r="M145" s="272" t="s">
        <v>464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465</v>
      </c>
      <c r="E146" s="63"/>
      <c r="F146" s="272" t="s">
        <v>408</v>
      </c>
      <c r="G146" s="63" t="s">
        <v>414</v>
      </c>
      <c r="H146" s="179" t="s">
        <v>137</v>
      </c>
      <c r="I146" s="272"/>
      <c r="J146" s="64">
        <v>831</v>
      </c>
      <c r="K146" s="62">
        <v>5</v>
      </c>
      <c r="L146" s="65">
        <f t="shared" si="1"/>
        <v>166.2</v>
      </c>
      <c r="M146" s="262" t="s">
        <v>455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465</v>
      </c>
      <c r="E147" s="63"/>
      <c r="F147" s="272" t="s">
        <v>408</v>
      </c>
      <c r="G147" s="63" t="s">
        <v>414</v>
      </c>
      <c r="H147" s="179" t="s">
        <v>126</v>
      </c>
      <c r="I147" s="272"/>
      <c r="J147" s="64">
        <v>637</v>
      </c>
      <c r="K147" s="62">
        <v>4</v>
      </c>
      <c r="L147" s="65">
        <f t="shared" si="1"/>
        <v>159.25</v>
      </c>
      <c r="M147" s="262" t="s">
        <v>455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465</v>
      </c>
      <c r="E148" s="63"/>
      <c r="F148" s="272" t="s">
        <v>408</v>
      </c>
      <c r="G148" s="63" t="s">
        <v>414</v>
      </c>
      <c r="H148" s="71" t="s">
        <v>128</v>
      </c>
      <c r="I148" s="272"/>
      <c r="J148" s="64">
        <v>1156</v>
      </c>
      <c r="K148" s="62">
        <v>7</v>
      </c>
      <c r="L148" s="65">
        <f t="shared" si="1"/>
        <v>165.14285714285714</v>
      </c>
      <c r="M148" s="262" t="s">
        <v>455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465</v>
      </c>
      <c r="E149" s="63"/>
      <c r="F149" s="272" t="s">
        <v>408</v>
      </c>
      <c r="G149" s="63" t="s">
        <v>414</v>
      </c>
      <c r="H149" s="179" t="s">
        <v>278</v>
      </c>
      <c r="I149" s="272"/>
      <c r="J149" s="64">
        <v>984</v>
      </c>
      <c r="K149" s="62">
        <v>6</v>
      </c>
      <c r="L149" s="65">
        <f t="shared" si="1"/>
        <v>164</v>
      </c>
      <c r="M149" s="262" t="s">
        <v>455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465</v>
      </c>
      <c r="E150" s="63"/>
      <c r="F150" s="272" t="s">
        <v>408</v>
      </c>
      <c r="G150" s="63" t="s">
        <v>414</v>
      </c>
      <c r="H150" s="179" t="s">
        <v>129</v>
      </c>
      <c r="I150" s="271"/>
      <c r="J150" s="64">
        <v>1019</v>
      </c>
      <c r="K150" s="62">
        <v>6</v>
      </c>
      <c r="L150" s="65">
        <f t="shared" si="1"/>
        <v>169.83333333333334</v>
      </c>
      <c r="M150" s="262" t="s">
        <v>455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483</v>
      </c>
      <c r="E151" s="63"/>
      <c r="F151" s="280" t="s">
        <v>301</v>
      </c>
      <c r="G151" s="63" t="s">
        <v>133</v>
      </c>
      <c r="H151" s="71" t="s">
        <v>119</v>
      </c>
      <c r="I151" s="275"/>
      <c r="J151" s="64">
        <v>1409</v>
      </c>
      <c r="K151" s="62">
        <v>8</v>
      </c>
      <c r="L151" s="65">
        <f t="shared" si="1"/>
        <v>176.125</v>
      </c>
      <c r="M151" s="198" t="s">
        <v>374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483</v>
      </c>
      <c r="E152" s="63"/>
      <c r="F152" s="280" t="s">
        <v>301</v>
      </c>
      <c r="G152" s="63" t="s">
        <v>133</v>
      </c>
      <c r="H152" s="179" t="s">
        <v>279</v>
      </c>
      <c r="I152" s="275"/>
      <c r="J152" s="64">
        <v>1449</v>
      </c>
      <c r="K152" s="62">
        <v>8</v>
      </c>
      <c r="L152" s="65">
        <f t="shared" si="1"/>
        <v>181.125</v>
      </c>
      <c r="M152" s="275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483</v>
      </c>
      <c r="E153" s="63"/>
      <c r="F153" s="280" t="s">
        <v>301</v>
      </c>
      <c r="G153" s="63" t="s">
        <v>133</v>
      </c>
      <c r="H153" s="71" t="s">
        <v>121</v>
      </c>
      <c r="I153" s="275"/>
      <c r="J153" s="64">
        <v>1419</v>
      </c>
      <c r="K153" s="62">
        <v>8</v>
      </c>
      <c r="L153" s="65">
        <f t="shared" si="1"/>
        <v>177.375</v>
      </c>
      <c r="M153" s="275" t="s">
        <v>380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484</v>
      </c>
      <c r="E154" s="63"/>
      <c r="F154" s="276" t="s">
        <v>501</v>
      </c>
      <c r="G154" s="63" t="s">
        <v>118</v>
      </c>
      <c r="H154" s="179" t="s">
        <v>224</v>
      </c>
      <c r="I154" s="275"/>
      <c r="J154" s="64">
        <v>1544</v>
      </c>
      <c r="K154" s="62">
        <v>8</v>
      </c>
      <c r="L154" s="232">
        <f t="shared" si="1"/>
        <v>193</v>
      </c>
      <c r="M154" s="199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484</v>
      </c>
      <c r="E155" s="63"/>
      <c r="F155" s="276" t="s">
        <v>501</v>
      </c>
      <c r="G155" s="63" t="s">
        <v>118</v>
      </c>
      <c r="H155" s="179" t="s">
        <v>131</v>
      </c>
      <c r="I155" s="275"/>
      <c r="J155" s="64">
        <v>1376</v>
      </c>
      <c r="K155" s="62">
        <v>8</v>
      </c>
      <c r="L155" s="65">
        <f t="shared" si="1"/>
        <v>172</v>
      </c>
      <c r="M155" s="276" t="s">
        <v>490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484</v>
      </c>
      <c r="E156" s="63"/>
      <c r="F156" s="276" t="s">
        <v>501</v>
      </c>
      <c r="G156" s="63" t="s">
        <v>118</v>
      </c>
      <c r="H156" s="179" t="s">
        <v>124</v>
      </c>
      <c r="I156" s="275"/>
      <c r="J156" s="64">
        <v>1333</v>
      </c>
      <c r="K156" s="62">
        <v>8</v>
      </c>
      <c r="L156" s="65">
        <f t="shared" si="1"/>
        <v>166.625</v>
      </c>
      <c r="M156" s="276" t="s">
        <v>381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484</v>
      </c>
      <c r="E157" s="63"/>
      <c r="F157" s="276" t="s">
        <v>501</v>
      </c>
      <c r="G157" s="63" t="s">
        <v>118</v>
      </c>
      <c r="H157" s="179" t="s">
        <v>138</v>
      </c>
      <c r="I157" s="278" t="s">
        <v>495</v>
      </c>
      <c r="J157" s="64">
        <v>1174</v>
      </c>
      <c r="K157" s="62">
        <v>7</v>
      </c>
      <c r="L157" s="65">
        <f t="shared" si="1"/>
        <v>167.71428571428572</v>
      </c>
      <c r="M157" s="276" t="s">
        <v>492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484</v>
      </c>
      <c r="E158" s="63"/>
      <c r="F158" s="276" t="s">
        <v>501</v>
      </c>
      <c r="G158" s="63" t="s">
        <v>118</v>
      </c>
      <c r="H158" s="179" t="s">
        <v>208</v>
      </c>
      <c r="I158" s="275"/>
      <c r="J158" s="64">
        <v>1183</v>
      </c>
      <c r="K158" s="62">
        <v>8</v>
      </c>
      <c r="L158" s="65">
        <f t="shared" si="1"/>
        <v>147.875</v>
      </c>
      <c r="M158" s="276" t="s">
        <v>491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484</v>
      </c>
      <c r="E159" s="63"/>
      <c r="F159" s="276" t="s">
        <v>501</v>
      </c>
      <c r="G159" s="63" t="s">
        <v>118</v>
      </c>
      <c r="H159" s="179" t="s">
        <v>230</v>
      </c>
      <c r="I159" s="276"/>
      <c r="J159" s="64">
        <v>1127</v>
      </c>
      <c r="K159" s="62">
        <v>8</v>
      </c>
      <c r="L159" s="65">
        <f t="shared" si="1"/>
        <v>140.875</v>
      </c>
      <c r="M159" s="276" t="s">
        <v>493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484</v>
      </c>
      <c r="E160" s="63"/>
      <c r="F160" s="276" t="s">
        <v>501</v>
      </c>
      <c r="G160" s="63" t="s">
        <v>118</v>
      </c>
      <c r="H160" s="179" t="s">
        <v>324</v>
      </c>
      <c r="I160" s="275"/>
      <c r="J160" s="64">
        <v>1140</v>
      </c>
      <c r="K160" s="62">
        <v>8</v>
      </c>
      <c r="L160" s="65">
        <f t="shared" si="1"/>
        <v>142.5</v>
      </c>
      <c r="M160" s="276" t="s">
        <v>378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484</v>
      </c>
      <c r="E161" s="63"/>
      <c r="F161" s="276" t="s">
        <v>501</v>
      </c>
      <c r="G161" s="63" t="s">
        <v>118</v>
      </c>
      <c r="H161" s="179" t="s">
        <v>132</v>
      </c>
      <c r="I161" s="275"/>
      <c r="J161" s="64">
        <v>934</v>
      </c>
      <c r="K161" s="62">
        <v>8</v>
      </c>
      <c r="L161" s="65">
        <f t="shared" si="1"/>
        <v>116.75</v>
      </c>
      <c r="M161" s="276" t="s">
        <v>490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484</v>
      </c>
      <c r="E162" s="63"/>
      <c r="F162" s="276" t="s">
        <v>501</v>
      </c>
      <c r="G162" s="63" t="s">
        <v>118</v>
      </c>
      <c r="H162" s="179" t="s">
        <v>277</v>
      </c>
      <c r="I162" s="275"/>
      <c r="J162" s="64">
        <v>1308</v>
      </c>
      <c r="K162" s="62">
        <v>8</v>
      </c>
      <c r="L162" s="65">
        <f t="shared" si="1"/>
        <v>163.5</v>
      </c>
      <c r="M162" s="198" t="s">
        <v>374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484</v>
      </c>
      <c r="E163" s="63"/>
      <c r="F163" s="276" t="s">
        <v>501</v>
      </c>
      <c r="G163" s="63" t="s">
        <v>118</v>
      </c>
      <c r="H163" s="179" t="s">
        <v>308</v>
      </c>
      <c r="I163" s="276"/>
      <c r="J163" s="64">
        <v>986</v>
      </c>
      <c r="K163" s="62">
        <v>8</v>
      </c>
      <c r="L163" s="65">
        <f t="shared" si="1"/>
        <v>123.25</v>
      </c>
      <c r="M163" s="276" t="s">
        <v>494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502</v>
      </c>
      <c r="E164" s="63"/>
      <c r="F164" s="282" t="s">
        <v>351</v>
      </c>
      <c r="G164" s="63" t="s">
        <v>118</v>
      </c>
      <c r="H164" s="179" t="s">
        <v>132</v>
      </c>
      <c r="I164" s="282"/>
      <c r="J164" s="64">
        <v>1069</v>
      </c>
      <c r="K164" s="62">
        <v>9</v>
      </c>
      <c r="L164" s="65">
        <f t="shared" si="1"/>
        <v>118.77777777777777</v>
      </c>
      <c r="M164" s="282" t="s">
        <v>511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502</v>
      </c>
      <c r="E165" s="63"/>
      <c r="F165" s="282" t="s">
        <v>351</v>
      </c>
      <c r="G165" s="63" t="s">
        <v>118</v>
      </c>
      <c r="H165" s="179" t="s">
        <v>324</v>
      </c>
      <c r="I165" s="282"/>
      <c r="J165" s="64">
        <v>1157</v>
      </c>
      <c r="K165" s="62">
        <v>9</v>
      </c>
      <c r="L165" s="65">
        <f t="shared" si="1"/>
        <v>128.55555555555554</v>
      </c>
      <c r="M165" s="282" t="s">
        <v>511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502</v>
      </c>
      <c r="E166" s="63"/>
      <c r="F166" s="282" t="s">
        <v>351</v>
      </c>
      <c r="G166" s="63" t="s">
        <v>118</v>
      </c>
      <c r="H166" s="179" t="s">
        <v>134</v>
      </c>
      <c r="I166" s="282"/>
      <c r="J166" s="64">
        <v>1585</v>
      </c>
      <c r="K166" s="62">
        <v>9</v>
      </c>
      <c r="L166" s="65">
        <f t="shared" si="1"/>
        <v>176.11111111111111</v>
      </c>
      <c r="M166" s="282" t="s">
        <v>511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504</v>
      </c>
      <c r="E167" s="63"/>
      <c r="F167" s="282" t="s">
        <v>358</v>
      </c>
      <c r="G167" s="63" t="s">
        <v>133</v>
      </c>
      <c r="H167" s="71" t="s">
        <v>125</v>
      </c>
      <c r="I167" s="282"/>
      <c r="J167" s="64">
        <v>1132</v>
      </c>
      <c r="K167" s="62">
        <v>7</v>
      </c>
      <c r="L167" s="65">
        <f t="shared" si="1"/>
        <v>161.71428571428572</v>
      </c>
      <c r="M167" s="283" t="s">
        <v>514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504</v>
      </c>
      <c r="E168" s="63"/>
      <c r="F168" s="283" t="s">
        <v>358</v>
      </c>
      <c r="G168" s="63" t="s">
        <v>133</v>
      </c>
      <c r="H168" s="179" t="s">
        <v>224</v>
      </c>
      <c r="I168" s="282"/>
      <c r="J168" s="64">
        <v>1405</v>
      </c>
      <c r="K168" s="62">
        <v>8</v>
      </c>
      <c r="L168" s="65">
        <f t="shared" si="1"/>
        <v>175.625</v>
      </c>
      <c r="M168" s="283" t="s">
        <v>514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504</v>
      </c>
      <c r="E169" s="63"/>
      <c r="F169" s="283" t="s">
        <v>358</v>
      </c>
      <c r="G169" s="63" t="s">
        <v>133</v>
      </c>
      <c r="H169" s="179" t="s">
        <v>131</v>
      </c>
      <c r="I169" s="282"/>
      <c r="J169" s="64">
        <v>1090</v>
      </c>
      <c r="K169" s="62">
        <v>6</v>
      </c>
      <c r="L169" s="65">
        <f t="shared" si="1"/>
        <v>181.66666666666666</v>
      </c>
      <c r="M169" s="283" t="s">
        <v>514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504</v>
      </c>
      <c r="E170" s="63"/>
      <c r="F170" s="283" t="s">
        <v>358</v>
      </c>
      <c r="G170" s="63" t="s">
        <v>133</v>
      </c>
      <c r="H170" s="179" t="s">
        <v>138</v>
      </c>
      <c r="I170" s="282"/>
      <c r="J170" s="64">
        <v>1462</v>
      </c>
      <c r="K170" s="62">
        <v>8</v>
      </c>
      <c r="L170" s="65">
        <f t="shared" si="1"/>
        <v>182.75</v>
      </c>
      <c r="M170" s="283" t="s">
        <v>514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504</v>
      </c>
      <c r="E171" s="63"/>
      <c r="F171" s="283" t="s">
        <v>358</v>
      </c>
      <c r="G171" s="63" t="s">
        <v>133</v>
      </c>
      <c r="H171" s="179" t="s">
        <v>123</v>
      </c>
      <c r="I171" s="282"/>
      <c r="J171" s="64">
        <v>1409</v>
      </c>
      <c r="K171" s="62">
        <v>8</v>
      </c>
      <c r="L171" s="65">
        <f t="shared" si="1"/>
        <v>176.125</v>
      </c>
      <c r="M171" s="283" t="s">
        <v>514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504</v>
      </c>
      <c r="E172" s="63"/>
      <c r="F172" s="283" t="s">
        <v>358</v>
      </c>
      <c r="G172" s="63" t="s">
        <v>133</v>
      </c>
      <c r="H172" s="179" t="s">
        <v>519</v>
      </c>
      <c r="I172" s="282"/>
      <c r="J172" s="64">
        <v>1521</v>
      </c>
      <c r="K172" s="62">
        <v>8</v>
      </c>
      <c r="L172" s="232">
        <f t="shared" si="1"/>
        <v>190.125</v>
      </c>
      <c r="M172" s="283" t="s">
        <v>514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513</v>
      </c>
      <c r="E173" s="63"/>
      <c r="F173" s="282" t="s">
        <v>408</v>
      </c>
      <c r="G173" s="63" t="s">
        <v>510</v>
      </c>
      <c r="H173" s="179" t="s">
        <v>240</v>
      </c>
      <c r="I173" s="282"/>
      <c r="J173" s="64">
        <v>732</v>
      </c>
      <c r="K173" s="62">
        <v>5</v>
      </c>
      <c r="L173" s="65">
        <f t="shared" ref="L173:L184" si="2">J173/K173</f>
        <v>146.4</v>
      </c>
      <c r="M173" s="283" t="s">
        <v>514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513</v>
      </c>
      <c r="E174" s="63"/>
      <c r="F174" s="283" t="s">
        <v>408</v>
      </c>
      <c r="G174" s="63" t="s">
        <v>510</v>
      </c>
      <c r="H174" s="179" t="s">
        <v>327</v>
      </c>
      <c r="I174" s="282"/>
      <c r="J174" s="64">
        <v>493</v>
      </c>
      <c r="K174" s="62">
        <v>4</v>
      </c>
      <c r="L174" s="65">
        <f t="shared" si="2"/>
        <v>123.25</v>
      </c>
      <c r="M174" s="283" t="s">
        <v>514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513</v>
      </c>
      <c r="E175" s="63"/>
      <c r="F175" s="283" t="s">
        <v>408</v>
      </c>
      <c r="G175" s="63" t="s">
        <v>510</v>
      </c>
      <c r="H175" s="179" t="s">
        <v>329</v>
      </c>
      <c r="I175" s="282"/>
      <c r="J175" s="64">
        <v>432</v>
      </c>
      <c r="K175" s="62">
        <v>4</v>
      </c>
      <c r="L175" s="65">
        <f t="shared" si="2"/>
        <v>108</v>
      </c>
      <c r="M175" s="283" t="s">
        <v>514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513</v>
      </c>
      <c r="E176" s="63"/>
      <c r="F176" s="283" t="s">
        <v>408</v>
      </c>
      <c r="G176" s="63" t="s">
        <v>510</v>
      </c>
      <c r="H176" s="179" t="s">
        <v>208</v>
      </c>
      <c r="I176" s="282"/>
      <c r="J176" s="64">
        <v>249</v>
      </c>
      <c r="K176" s="62">
        <v>2</v>
      </c>
      <c r="L176" s="65">
        <f t="shared" si="2"/>
        <v>124.5</v>
      </c>
      <c r="M176" s="283" t="s">
        <v>514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513</v>
      </c>
      <c r="E177" s="63"/>
      <c r="F177" s="283" t="s">
        <v>408</v>
      </c>
      <c r="G177" s="63" t="s">
        <v>510</v>
      </c>
      <c r="H177" s="179" t="s">
        <v>520</v>
      </c>
      <c r="I177" s="282"/>
      <c r="J177" s="64">
        <v>669</v>
      </c>
      <c r="K177" s="62">
        <v>5</v>
      </c>
      <c r="L177" s="65">
        <f t="shared" si="2"/>
        <v>133.80000000000001</v>
      </c>
      <c r="M177" s="283" t="s">
        <v>514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525</v>
      </c>
      <c r="E178" s="63"/>
      <c r="F178" s="286" t="s">
        <v>305</v>
      </c>
      <c r="G178" s="63" t="s">
        <v>133</v>
      </c>
      <c r="H178" s="179" t="s">
        <v>246</v>
      </c>
      <c r="I178" s="286" t="s">
        <v>120</v>
      </c>
      <c r="J178" s="64">
        <v>1960</v>
      </c>
      <c r="K178" s="62">
        <v>11</v>
      </c>
      <c r="L178" s="65">
        <f t="shared" si="2"/>
        <v>178.18181818181819</v>
      </c>
      <c r="M178" s="262" t="s">
        <v>526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525</v>
      </c>
      <c r="E179" s="63"/>
      <c r="F179" s="286" t="s">
        <v>305</v>
      </c>
      <c r="G179" s="63" t="s">
        <v>133</v>
      </c>
      <c r="H179" s="179" t="s">
        <v>279</v>
      </c>
      <c r="I179" s="286" t="s">
        <v>120</v>
      </c>
      <c r="J179" s="64">
        <v>2054</v>
      </c>
      <c r="K179" s="62">
        <v>11</v>
      </c>
      <c r="L179" s="65">
        <f t="shared" si="2"/>
        <v>186.72727272727272</v>
      </c>
      <c r="M179" s="262" t="s">
        <v>526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531</v>
      </c>
      <c r="E180" s="63"/>
      <c r="F180" s="288" t="s">
        <v>532</v>
      </c>
      <c r="G180" s="63" t="s">
        <v>118</v>
      </c>
      <c r="H180" s="71" t="s">
        <v>119</v>
      </c>
      <c r="I180" s="288" t="s">
        <v>120</v>
      </c>
      <c r="J180" s="64">
        <v>2587</v>
      </c>
      <c r="K180" s="62">
        <v>14</v>
      </c>
      <c r="L180" s="65">
        <f t="shared" si="2"/>
        <v>184.78571428571428</v>
      </c>
      <c r="M180" s="288" t="s">
        <v>534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531</v>
      </c>
      <c r="E181" s="63"/>
      <c r="F181" s="288" t="s">
        <v>532</v>
      </c>
      <c r="G181" s="63" t="s">
        <v>118</v>
      </c>
      <c r="H181" s="179" t="s">
        <v>277</v>
      </c>
      <c r="I181" s="288" t="s">
        <v>120</v>
      </c>
      <c r="J181" s="64">
        <v>2324</v>
      </c>
      <c r="K181" s="62">
        <v>14</v>
      </c>
      <c r="L181" s="65">
        <f t="shared" si="2"/>
        <v>166</v>
      </c>
      <c r="M181" s="288" t="s">
        <v>534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531</v>
      </c>
      <c r="E182" s="63"/>
      <c r="F182" s="288" t="s">
        <v>532</v>
      </c>
      <c r="G182" s="63" t="s">
        <v>118</v>
      </c>
      <c r="H182" s="71" t="s">
        <v>121</v>
      </c>
      <c r="I182" s="288"/>
      <c r="J182" s="64">
        <v>2760</v>
      </c>
      <c r="K182" s="62">
        <v>14</v>
      </c>
      <c r="L182" s="232">
        <f t="shared" si="2"/>
        <v>197.14285714285714</v>
      </c>
      <c r="M182" s="288" t="s">
        <v>533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537</v>
      </c>
      <c r="E183" s="63"/>
      <c r="F183" s="290" t="s">
        <v>18</v>
      </c>
      <c r="G183" s="63" t="s">
        <v>118</v>
      </c>
      <c r="H183" s="71" t="s">
        <v>127</v>
      </c>
      <c r="I183" s="290" t="s">
        <v>120</v>
      </c>
      <c r="J183" s="64">
        <v>1093</v>
      </c>
      <c r="K183" s="62">
        <v>6</v>
      </c>
      <c r="L183" s="65">
        <f t="shared" si="2"/>
        <v>182.16666666666666</v>
      </c>
      <c r="M183" s="291" t="s">
        <v>539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537</v>
      </c>
      <c r="E184" s="63"/>
      <c r="F184" s="290" t="s">
        <v>18</v>
      </c>
      <c r="G184" s="63" t="s">
        <v>118</v>
      </c>
      <c r="H184" s="179" t="s">
        <v>122</v>
      </c>
      <c r="I184" s="290" t="s">
        <v>120</v>
      </c>
      <c r="J184" s="64">
        <v>1003</v>
      </c>
      <c r="K184" s="62">
        <v>6</v>
      </c>
      <c r="L184" s="65">
        <f t="shared" si="2"/>
        <v>167.16666666666666</v>
      </c>
      <c r="M184" s="291" t="s">
        <v>539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537</v>
      </c>
      <c r="E185" s="63"/>
      <c r="F185" s="290" t="s">
        <v>18</v>
      </c>
      <c r="G185" s="63" t="s">
        <v>118</v>
      </c>
      <c r="H185" s="179" t="s">
        <v>123</v>
      </c>
      <c r="I185" s="290" t="s">
        <v>120</v>
      </c>
      <c r="J185" s="64">
        <v>1276</v>
      </c>
      <c r="K185" s="62">
        <v>6</v>
      </c>
      <c r="L185" s="60">
        <f t="shared" ref="L185:L221" si="3">J185/K185</f>
        <v>212.66666666666666</v>
      </c>
      <c r="M185" s="291" t="s">
        <v>539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537</v>
      </c>
      <c r="E186" s="63"/>
      <c r="F186" s="290" t="s">
        <v>18</v>
      </c>
      <c r="G186" s="63" t="s">
        <v>118</v>
      </c>
      <c r="H186" s="179" t="s">
        <v>279</v>
      </c>
      <c r="I186" s="290" t="s">
        <v>226</v>
      </c>
      <c r="J186" s="64">
        <v>1078</v>
      </c>
      <c r="K186" s="62">
        <v>6</v>
      </c>
      <c r="L186" s="65">
        <f t="shared" si="3"/>
        <v>179.66666666666666</v>
      </c>
      <c r="M186" s="291" t="s">
        <v>540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537</v>
      </c>
      <c r="E187" s="63"/>
      <c r="F187" s="290" t="s">
        <v>18</v>
      </c>
      <c r="G187" s="63" t="s">
        <v>118</v>
      </c>
      <c r="H187" s="179" t="s">
        <v>246</v>
      </c>
      <c r="I187" s="290" t="s">
        <v>226</v>
      </c>
      <c r="J187" s="64">
        <v>1216</v>
      </c>
      <c r="K187" s="62">
        <v>6</v>
      </c>
      <c r="L187" s="60">
        <f t="shared" si="3"/>
        <v>202.66666666666666</v>
      </c>
      <c r="M187" s="291" t="s">
        <v>540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537</v>
      </c>
      <c r="E188" s="63"/>
      <c r="F188" s="290" t="s">
        <v>18</v>
      </c>
      <c r="G188" s="63" t="s">
        <v>118</v>
      </c>
      <c r="H188" s="179" t="s">
        <v>308</v>
      </c>
      <c r="I188" s="290" t="s">
        <v>226</v>
      </c>
      <c r="J188" s="64">
        <v>775</v>
      </c>
      <c r="K188" s="62">
        <v>6</v>
      </c>
      <c r="L188" s="65">
        <f t="shared" si="3"/>
        <v>129.16666666666666</v>
      </c>
      <c r="M188" s="291" t="s">
        <v>540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537</v>
      </c>
      <c r="E189" s="63"/>
      <c r="F189" s="290" t="s">
        <v>18</v>
      </c>
      <c r="G189" s="63" t="s">
        <v>118</v>
      </c>
      <c r="H189" s="179" t="s">
        <v>138</v>
      </c>
      <c r="I189" s="290" t="s">
        <v>225</v>
      </c>
      <c r="J189" s="64">
        <v>1019</v>
      </c>
      <c r="K189" s="62">
        <v>6</v>
      </c>
      <c r="L189" s="65">
        <f t="shared" si="3"/>
        <v>169.83333333333334</v>
      </c>
      <c r="M189" s="291" t="s">
        <v>538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537</v>
      </c>
      <c r="E190" s="63"/>
      <c r="F190" s="290" t="s">
        <v>18</v>
      </c>
      <c r="G190" s="63" t="s">
        <v>118</v>
      </c>
      <c r="H190" s="179" t="s">
        <v>520</v>
      </c>
      <c r="I190" s="290" t="s">
        <v>225</v>
      </c>
      <c r="J190" s="64">
        <v>1029</v>
      </c>
      <c r="K190" s="62">
        <v>6</v>
      </c>
      <c r="L190" s="293">
        <f t="shared" si="3"/>
        <v>171.5</v>
      </c>
      <c r="M190" s="291" t="s">
        <v>538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537</v>
      </c>
      <c r="E191" s="63"/>
      <c r="F191" s="290" t="s">
        <v>18</v>
      </c>
      <c r="G191" s="63" t="s">
        <v>118</v>
      </c>
      <c r="H191" s="179" t="s">
        <v>134</v>
      </c>
      <c r="I191" s="290" t="s">
        <v>225</v>
      </c>
      <c r="J191" s="64">
        <v>984</v>
      </c>
      <c r="K191" s="62">
        <v>6</v>
      </c>
      <c r="L191" s="293">
        <f t="shared" si="3"/>
        <v>164</v>
      </c>
      <c r="M191" s="291" t="s">
        <v>538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537</v>
      </c>
      <c r="E192" s="63"/>
      <c r="F192" s="290" t="s">
        <v>18</v>
      </c>
      <c r="G192" s="63" t="s">
        <v>118</v>
      </c>
      <c r="H192" s="71" t="s">
        <v>119</v>
      </c>
      <c r="I192" s="290" t="s">
        <v>316</v>
      </c>
      <c r="J192" s="64">
        <v>1022</v>
      </c>
      <c r="K192" s="62">
        <v>6</v>
      </c>
      <c r="L192" s="65">
        <f t="shared" si="3"/>
        <v>170.33333333333334</v>
      </c>
      <c r="M192" s="291" t="s">
        <v>541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537</v>
      </c>
      <c r="E193" s="63"/>
      <c r="F193" s="290" t="s">
        <v>18</v>
      </c>
      <c r="G193" s="63" t="s">
        <v>118</v>
      </c>
      <c r="H193" s="179" t="s">
        <v>224</v>
      </c>
      <c r="I193" s="290" t="s">
        <v>316</v>
      </c>
      <c r="J193" s="64">
        <v>1005</v>
      </c>
      <c r="K193" s="62">
        <v>6</v>
      </c>
      <c r="L193" s="65">
        <f t="shared" si="3"/>
        <v>167.5</v>
      </c>
      <c r="M193" s="291" t="s">
        <v>541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537</v>
      </c>
      <c r="E194" s="63"/>
      <c r="F194" s="290" t="s">
        <v>18</v>
      </c>
      <c r="G194" s="63" t="s">
        <v>118</v>
      </c>
      <c r="H194" s="179" t="s">
        <v>131</v>
      </c>
      <c r="I194" s="290" t="s">
        <v>316</v>
      </c>
      <c r="J194" s="64">
        <v>1110</v>
      </c>
      <c r="K194" s="62">
        <v>6</v>
      </c>
      <c r="L194" s="65">
        <f t="shared" si="3"/>
        <v>185</v>
      </c>
      <c r="M194" s="291" t="s">
        <v>541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537</v>
      </c>
      <c r="E195" s="63"/>
      <c r="F195" s="290" t="s">
        <v>18</v>
      </c>
      <c r="G195" s="63" t="s">
        <v>118</v>
      </c>
      <c r="H195" s="179" t="s">
        <v>132</v>
      </c>
      <c r="I195" s="290" t="s">
        <v>317</v>
      </c>
      <c r="J195" s="64">
        <v>761</v>
      </c>
      <c r="K195" s="62">
        <v>6</v>
      </c>
      <c r="L195" s="65">
        <f t="shared" si="3"/>
        <v>126.83333333333333</v>
      </c>
      <c r="M195" s="291" t="s">
        <v>542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537</v>
      </c>
      <c r="E196" s="63"/>
      <c r="F196" s="290" t="s">
        <v>18</v>
      </c>
      <c r="G196" s="63" t="s">
        <v>118</v>
      </c>
      <c r="H196" s="71" t="s">
        <v>121</v>
      </c>
      <c r="I196" s="290" t="s">
        <v>317</v>
      </c>
      <c r="J196" s="64">
        <v>1075</v>
      </c>
      <c r="K196" s="62">
        <v>6</v>
      </c>
      <c r="L196" s="65">
        <f t="shared" si="3"/>
        <v>179.16666666666666</v>
      </c>
      <c r="M196" s="291" t="s">
        <v>542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537</v>
      </c>
      <c r="E197" s="63"/>
      <c r="F197" s="290" t="s">
        <v>18</v>
      </c>
      <c r="G197" s="63" t="s">
        <v>118</v>
      </c>
      <c r="H197" s="179" t="s">
        <v>239</v>
      </c>
      <c r="I197" s="290" t="s">
        <v>317</v>
      </c>
      <c r="J197" s="64">
        <v>1045</v>
      </c>
      <c r="K197" s="62">
        <v>6</v>
      </c>
      <c r="L197" s="65">
        <f t="shared" si="3"/>
        <v>174.16666666666666</v>
      </c>
      <c r="M197" s="291" t="s">
        <v>542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537</v>
      </c>
      <c r="E198" s="63"/>
      <c r="F198" s="290" t="s">
        <v>18</v>
      </c>
      <c r="G198" s="63" t="s">
        <v>118</v>
      </c>
      <c r="H198" s="179" t="s">
        <v>124</v>
      </c>
      <c r="I198" s="290" t="s">
        <v>320</v>
      </c>
      <c r="J198" s="64">
        <v>1065</v>
      </c>
      <c r="K198" s="62">
        <v>6</v>
      </c>
      <c r="L198" s="65">
        <f t="shared" si="3"/>
        <v>177.5</v>
      </c>
      <c r="M198" s="291" t="s">
        <v>543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537</v>
      </c>
      <c r="E199" s="63"/>
      <c r="F199" s="290" t="s">
        <v>18</v>
      </c>
      <c r="G199" s="63" t="s">
        <v>118</v>
      </c>
      <c r="H199" s="179" t="s">
        <v>230</v>
      </c>
      <c r="I199" s="290" t="s">
        <v>320</v>
      </c>
      <c r="J199" s="64">
        <v>798</v>
      </c>
      <c r="K199" s="62">
        <v>6</v>
      </c>
      <c r="L199" s="65">
        <f t="shared" si="3"/>
        <v>133</v>
      </c>
      <c r="M199" s="292" t="s">
        <v>543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537</v>
      </c>
      <c r="E200" s="63"/>
      <c r="F200" s="290" t="s">
        <v>18</v>
      </c>
      <c r="G200" s="63" t="s">
        <v>118</v>
      </c>
      <c r="H200" s="179" t="s">
        <v>324</v>
      </c>
      <c r="I200" s="290" t="s">
        <v>320</v>
      </c>
      <c r="J200" s="64">
        <v>835</v>
      </c>
      <c r="K200" s="62">
        <v>6</v>
      </c>
      <c r="L200" s="65">
        <f t="shared" si="3"/>
        <v>139.16666666666666</v>
      </c>
      <c r="M200" s="292" t="s">
        <v>543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557</v>
      </c>
      <c r="E201" s="63"/>
      <c r="F201" s="295" t="s">
        <v>305</v>
      </c>
      <c r="G201" s="63" t="s">
        <v>118</v>
      </c>
      <c r="H201" s="179" t="s">
        <v>131</v>
      </c>
      <c r="I201" s="295" t="s">
        <v>120</v>
      </c>
      <c r="J201" s="64">
        <v>3303</v>
      </c>
      <c r="K201" s="62">
        <v>18</v>
      </c>
      <c r="L201" s="65">
        <f t="shared" si="3"/>
        <v>183.5</v>
      </c>
      <c r="M201" s="296" t="s">
        <v>559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557</v>
      </c>
      <c r="E202" s="63"/>
      <c r="F202" s="295" t="s">
        <v>305</v>
      </c>
      <c r="G202" s="63" t="s">
        <v>118</v>
      </c>
      <c r="H202" s="71" t="s">
        <v>121</v>
      </c>
      <c r="I202" s="295" t="s">
        <v>120</v>
      </c>
      <c r="J202" s="64">
        <v>3400</v>
      </c>
      <c r="K202" s="62">
        <v>18</v>
      </c>
      <c r="L202" s="65">
        <f t="shared" si="3"/>
        <v>188.88888888888889</v>
      </c>
      <c r="M202" s="296" t="s">
        <v>559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557</v>
      </c>
      <c r="E203" s="63"/>
      <c r="F203" s="295" t="s">
        <v>305</v>
      </c>
      <c r="G203" s="63" t="s">
        <v>118</v>
      </c>
      <c r="H203" s="179" t="s">
        <v>224</v>
      </c>
      <c r="I203" s="295" t="s">
        <v>226</v>
      </c>
      <c r="J203" s="64">
        <v>3407</v>
      </c>
      <c r="K203" s="62">
        <v>18</v>
      </c>
      <c r="L203" s="65">
        <f t="shared" si="3"/>
        <v>189.27777777777777</v>
      </c>
      <c r="M203" s="296" t="s">
        <v>543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557</v>
      </c>
      <c r="E204" s="63"/>
      <c r="F204" s="295" t="s">
        <v>305</v>
      </c>
      <c r="G204" s="63" t="s">
        <v>118</v>
      </c>
      <c r="H204" s="71" t="s">
        <v>119</v>
      </c>
      <c r="I204" s="295" t="s">
        <v>226</v>
      </c>
      <c r="J204" s="64">
        <v>3182</v>
      </c>
      <c r="K204" s="62">
        <v>18</v>
      </c>
      <c r="L204" s="65">
        <f t="shared" si="3"/>
        <v>176.77777777777777</v>
      </c>
      <c r="M204" s="296" t="s">
        <v>543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557</v>
      </c>
      <c r="E205" s="63"/>
      <c r="F205" s="295" t="s">
        <v>305</v>
      </c>
      <c r="G205" s="63" t="s">
        <v>118</v>
      </c>
      <c r="H205" s="179" t="s">
        <v>124</v>
      </c>
      <c r="I205" s="295" t="s">
        <v>225</v>
      </c>
      <c r="J205" s="64">
        <v>2193</v>
      </c>
      <c r="K205" s="62">
        <v>12</v>
      </c>
      <c r="L205" s="65">
        <f t="shared" si="3"/>
        <v>182.75</v>
      </c>
      <c r="M205" s="296" t="s">
        <v>558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557</v>
      </c>
      <c r="E206" s="63"/>
      <c r="F206" s="295" t="s">
        <v>305</v>
      </c>
      <c r="G206" s="63" t="s">
        <v>118</v>
      </c>
      <c r="H206" s="179" t="s">
        <v>277</v>
      </c>
      <c r="I206" s="295" t="s">
        <v>225</v>
      </c>
      <c r="J206" s="64">
        <v>1931</v>
      </c>
      <c r="K206" s="62">
        <v>12</v>
      </c>
      <c r="L206" s="65">
        <f t="shared" si="3"/>
        <v>160.91666666666666</v>
      </c>
      <c r="M206" s="296" t="s">
        <v>558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557</v>
      </c>
      <c r="E207" s="63"/>
      <c r="F207" s="295" t="s">
        <v>305</v>
      </c>
      <c r="G207" s="63" t="s">
        <v>118</v>
      </c>
      <c r="H207" s="179" t="s">
        <v>126</v>
      </c>
      <c r="I207" s="295"/>
      <c r="J207" s="64">
        <v>2762</v>
      </c>
      <c r="K207" s="62">
        <v>18</v>
      </c>
      <c r="L207" s="65">
        <f t="shared" si="3"/>
        <v>153.44444444444446</v>
      </c>
      <c r="M207" s="296" t="s">
        <v>542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569</v>
      </c>
      <c r="E208" s="63"/>
      <c r="F208" s="298" t="s">
        <v>351</v>
      </c>
      <c r="G208" s="63" t="s">
        <v>133</v>
      </c>
      <c r="H208" s="179" t="s">
        <v>132</v>
      </c>
      <c r="I208" s="298"/>
      <c r="J208" s="64">
        <v>961</v>
      </c>
      <c r="K208" s="62">
        <v>7</v>
      </c>
      <c r="L208" s="65">
        <f t="shared" si="3"/>
        <v>137.28571428571428</v>
      </c>
      <c r="M208" s="299" t="s">
        <v>571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569</v>
      </c>
      <c r="E209" s="63"/>
      <c r="F209" s="298" t="s">
        <v>351</v>
      </c>
      <c r="G209" s="63" t="s">
        <v>133</v>
      </c>
      <c r="H209" s="179" t="s">
        <v>324</v>
      </c>
      <c r="I209" s="298"/>
      <c r="J209" s="64">
        <v>916</v>
      </c>
      <c r="K209" s="62">
        <v>7</v>
      </c>
      <c r="L209" s="65">
        <f t="shared" si="3"/>
        <v>130.85714285714286</v>
      </c>
      <c r="M209" s="303" t="s">
        <v>571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569</v>
      </c>
      <c r="E210" s="63"/>
      <c r="F210" s="298" t="s">
        <v>351</v>
      </c>
      <c r="G210" s="63" t="s">
        <v>133</v>
      </c>
      <c r="H210" s="179" t="s">
        <v>308</v>
      </c>
      <c r="I210" s="298"/>
      <c r="J210" s="64">
        <v>897</v>
      </c>
      <c r="K210" s="62">
        <v>7</v>
      </c>
      <c r="L210" s="65">
        <f t="shared" si="3"/>
        <v>128.14285714285714</v>
      </c>
      <c r="M210" s="303" t="s">
        <v>571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569</v>
      </c>
      <c r="E211" s="63"/>
      <c r="F211" s="298" t="s">
        <v>351</v>
      </c>
      <c r="G211" s="63" t="s">
        <v>133</v>
      </c>
      <c r="H211" s="179" t="s">
        <v>134</v>
      </c>
      <c r="I211" s="298"/>
      <c r="J211" s="64">
        <v>1030</v>
      </c>
      <c r="K211" s="62">
        <v>6</v>
      </c>
      <c r="L211" s="65">
        <f t="shared" si="3"/>
        <v>171.66666666666666</v>
      </c>
      <c r="M211" s="303" t="s">
        <v>571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573</v>
      </c>
      <c r="E212" s="63"/>
      <c r="F212" s="302" t="s">
        <v>360</v>
      </c>
      <c r="G212" s="63" t="s">
        <v>229</v>
      </c>
      <c r="H212" s="179" t="s">
        <v>240</v>
      </c>
      <c r="I212" s="302"/>
      <c r="J212" s="64">
        <v>730</v>
      </c>
      <c r="K212" s="62">
        <v>5</v>
      </c>
      <c r="L212" s="65">
        <f t="shared" si="3"/>
        <v>146</v>
      </c>
      <c r="M212" s="303" t="s">
        <v>571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573</v>
      </c>
      <c r="E213" s="63"/>
      <c r="F213" s="302" t="s">
        <v>360</v>
      </c>
      <c r="G213" s="63" t="s">
        <v>229</v>
      </c>
      <c r="H213" s="179" t="s">
        <v>327</v>
      </c>
      <c r="I213" s="302"/>
      <c r="J213" s="64">
        <v>606</v>
      </c>
      <c r="K213" s="62">
        <v>5</v>
      </c>
      <c r="L213" s="65">
        <f t="shared" si="3"/>
        <v>121.2</v>
      </c>
      <c r="M213" s="303" t="s">
        <v>571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573</v>
      </c>
      <c r="E214" s="63"/>
      <c r="F214" s="302" t="s">
        <v>360</v>
      </c>
      <c r="G214" s="63" t="s">
        <v>229</v>
      </c>
      <c r="H214" s="179" t="s">
        <v>329</v>
      </c>
      <c r="I214" s="295"/>
      <c r="J214" s="64">
        <v>721</v>
      </c>
      <c r="K214" s="62">
        <v>5</v>
      </c>
      <c r="L214" s="65">
        <f t="shared" si="3"/>
        <v>144.19999999999999</v>
      </c>
      <c r="M214" s="303" t="s">
        <v>571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573</v>
      </c>
      <c r="E215" s="63"/>
      <c r="F215" s="302" t="s">
        <v>360</v>
      </c>
      <c r="G215" s="63" t="s">
        <v>229</v>
      </c>
      <c r="H215" s="179" t="s">
        <v>208</v>
      </c>
      <c r="I215" s="290"/>
      <c r="J215" s="64">
        <v>733</v>
      </c>
      <c r="K215" s="62">
        <v>5</v>
      </c>
      <c r="L215" s="65">
        <f t="shared" si="3"/>
        <v>146.6</v>
      </c>
      <c r="M215" s="303" t="s">
        <v>571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580</v>
      </c>
      <c r="E216" s="63"/>
      <c r="F216" s="305" t="s">
        <v>358</v>
      </c>
      <c r="G216" s="63" t="s">
        <v>118</v>
      </c>
      <c r="H216" s="71" t="s">
        <v>125</v>
      </c>
      <c r="I216" s="305"/>
      <c r="J216" s="64">
        <v>1215</v>
      </c>
      <c r="K216" s="62">
        <v>7</v>
      </c>
      <c r="L216" s="65">
        <f t="shared" si="3"/>
        <v>173.57142857142858</v>
      </c>
      <c r="M216" s="316" t="s">
        <v>581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580</v>
      </c>
      <c r="E217" s="63"/>
      <c r="F217" s="305" t="s">
        <v>358</v>
      </c>
      <c r="G217" s="63" t="s">
        <v>118</v>
      </c>
      <c r="H217" s="179" t="s">
        <v>224</v>
      </c>
      <c r="I217" s="305"/>
      <c r="J217" s="64">
        <v>1236</v>
      </c>
      <c r="K217" s="62">
        <v>7</v>
      </c>
      <c r="L217" s="65">
        <f t="shared" si="3"/>
        <v>176.57142857142858</v>
      </c>
      <c r="M217" s="316" t="s">
        <v>581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580</v>
      </c>
      <c r="E218" s="63"/>
      <c r="F218" s="305" t="s">
        <v>358</v>
      </c>
      <c r="G218" s="63" t="s">
        <v>118</v>
      </c>
      <c r="H218" s="179" t="s">
        <v>131</v>
      </c>
      <c r="I218" s="305"/>
      <c r="J218" s="64">
        <v>1722</v>
      </c>
      <c r="K218" s="62">
        <v>9</v>
      </c>
      <c r="L218" s="232">
        <f t="shared" si="3"/>
        <v>191.33333333333334</v>
      </c>
      <c r="M218" s="316" t="s">
        <v>581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580</v>
      </c>
      <c r="E219" s="63"/>
      <c r="F219" s="305" t="s">
        <v>358</v>
      </c>
      <c r="G219" s="63" t="s">
        <v>118</v>
      </c>
      <c r="H219" s="179" t="s">
        <v>138</v>
      </c>
      <c r="I219" s="305"/>
      <c r="J219" s="64">
        <v>1691</v>
      </c>
      <c r="K219" s="62">
        <v>9</v>
      </c>
      <c r="L219" s="65">
        <f t="shared" si="3"/>
        <v>187.88888888888889</v>
      </c>
      <c r="M219" s="316" t="s">
        <v>581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580</v>
      </c>
      <c r="E220" s="63"/>
      <c r="F220" s="305" t="s">
        <v>358</v>
      </c>
      <c r="G220" s="63" t="s">
        <v>118</v>
      </c>
      <c r="H220" s="179" t="s">
        <v>123</v>
      </c>
      <c r="I220" s="305"/>
      <c r="J220" s="64">
        <v>1873</v>
      </c>
      <c r="K220" s="62">
        <v>9</v>
      </c>
      <c r="L220" s="60">
        <f t="shared" si="3"/>
        <v>208.11111111111111</v>
      </c>
      <c r="M220" s="316" t="s">
        <v>581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580</v>
      </c>
      <c r="E221" s="63"/>
      <c r="F221" s="305" t="s">
        <v>358</v>
      </c>
      <c r="G221" s="63" t="s">
        <v>118</v>
      </c>
      <c r="H221" s="179" t="s">
        <v>519</v>
      </c>
      <c r="I221" s="305"/>
      <c r="J221" s="64">
        <v>767</v>
      </c>
      <c r="K221" s="62">
        <v>4</v>
      </c>
      <c r="L221" s="232">
        <f t="shared" si="3"/>
        <v>191.75</v>
      </c>
      <c r="M221" s="316" t="s">
        <v>581</v>
      </c>
    </row>
    <row r="222" spans="1:13" x14ac:dyDescent="0.25">
      <c r="A222" s="51"/>
      <c r="B222" s="51"/>
      <c r="C222" s="51"/>
      <c r="D222" s="32"/>
      <c r="E222" s="32"/>
      <c r="F222" s="53"/>
      <c r="G222" s="58"/>
      <c r="H222" s="70">
        <f>COUNTA(H7:H221)</f>
        <v>215</v>
      </c>
      <c r="I222" s="70"/>
      <c r="J222" s="157">
        <f>SUBTOTAL(9,J7:J221)</f>
        <v>318465</v>
      </c>
      <c r="K222" s="78">
        <f>SUBTOTAL(9,K7:K221)</f>
        <v>1892</v>
      </c>
      <c r="L222" s="158">
        <f t="shared" ref="L222" si="4">J222/K222</f>
        <v>168.32188160676532</v>
      </c>
    </row>
    <row r="224" spans="1:13" x14ac:dyDescent="0.25">
      <c r="C224" s="278" t="s">
        <v>495</v>
      </c>
      <c r="D224" t="s">
        <v>499</v>
      </c>
    </row>
    <row r="225" spans="3:4" x14ac:dyDescent="0.25">
      <c r="D225" t="s">
        <v>500</v>
      </c>
    </row>
    <row r="226" spans="3:4" x14ac:dyDescent="0.25">
      <c r="C226" s="300">
        <v>1855</v>
      </c>
      <c r="D226" t="s">
        <v>568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3"/>
  <sheetViews>
    <sheetView topLeftCell="A81" workbookViewId="0">
      <selection activeCell="J102" sqref="J10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09" t="s">
        <v>267</v>
      </c>
      <c r="B2" s="310"/>
      <c r="C2" s="310"/>
      <c r="D2" s="310"/>
      <c r="E2" s="310"/>
      <c r="F2" s="310"/>
      <c r="G2" s="310"/>
      <c r="H2" s="310"/>
      <c r="I2" s="311"/>
    </row>
    <row r="4" spans="1:10" x14ac:dyDescent="0.25">
      <c r="J4" s="62" t="s">
        <v>139</v>
      </c>
    </row>
    <row r="5" spans="1:10" ht="15.75" x14ac:dyDescent="0.25">
      <c r="A5" s="72" t="s">
        <v>497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389</v>
      </c>
      <c r="B7" s="76"/>
      <c r="C7" s="62"/>
      <c r="D7" s="66" t="s">
        <v>387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389</v>
      </c>
      <c r="B8" s="76"/>
      <c r="C8" s="62"/>
      <c r="D8" s="66" t="s">
        <v>388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390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390</v>
      </c>
      <c r="B10" s="76"/>
      <c r="C10" s="51"/>
      <c r="D10" s="66" t="s">
        <v>393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488</v>
      </c>
      <c r="B11" s="76"/>
      <c r="C11" s="51"/>
      <c r="D11" s="66" t="s">
        <v>388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496</v>
      </c>
      <c r="B12" s="76"/>
      <c r="C12" s="51"/>
      <c r="D12" s="66" t="s">
        <v>393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312"/>
      <c r="B23" s="312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266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449</v>
      </c>
      <c r="J29" s="51"/>
    </row>
    <row r="30" spans="1:10" x14ac:dyDescent="0.25">
      <c r="J30" s="51"/>
    </row>
    <row r="31" spans="1:10" x14ac:dyDescent="0.25">
      <c r="A31" s="186" t="s">
        <v>498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312</v>
      </c>
      <c r="B33" s="80"/>
      <c r="C33" s="62" t="s">
        <v>133</v>
      </c>
      <c r="D33" s="66" t="s">
        <v>339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330</v>
      </c>
      <c r="B34" s="80"/>
      <c r="C34" s="62" t="s">
        <v>118</v>
      </c>
      <c r="D34" s="66" t="s">
        <v>340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330</v>
      </c>
      <c r="B35" s="80"/>
      <c r="C35" s="62" t="s">
        <v>118</v>
      </c>
      <c r="D35" s="66" t="s">
        <v>341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323</v>
      </c>
      <c r="B36" s="80"/>
      <c r="C36" s="62" t="s">
        <v>232</v>
      </c>
      <c r="D36" s="66" t="s">
        <v>342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323</v>
      </c>
      <c r="B37" s="80"/>
      <c r="C37" s="62" t="s">
        <v>232</v>
      </c>
      <c r="D37" s="66" t="s">
        <v>343</v>
      </c>
      <c r="E37" s="71"/>
      <c r="F37" s="63"/>
      <c r="G37" s="63"/>
      <c r="H37" s="63"/>
      <c r="I37" s="63"/>
      <c r="J37" s="62">
        <v>2</v>
      </c>
      <c r="K37" s="63" t="s">
        <v>390</v>
      </c>
    </row>
    <row r="38" spans="1:11" x14ac:dyDescent="0.25">
      <c r="A38" s="63" t="s">
        <v>368</v>
      </c>
      <c r="B38" s="80"/>
      <c r="C38" s="62" t="s">
        <v>118</v>
      </c>
      <c r="D38" s="63" t="s">
        <v>423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389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390</v>
      </c>
      <c r="B40" s="80"/>
      <c r="C40" s="62" t="s">
        <v>232</v>
      </c>
      <c r="D40" s="66" t="s">
        <v>391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433</v>
      </c>
      <c r="B41" s="80"/>
      <c r="C41" s="62" t="s">
        <v>432</v>
      </c>
      <c r="D41" s="66" t="s">
        <v>439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442</v>
      </c>
      <c r="B42" s="80"/>
      <c r="C42" s="62" t="s">
        <v>118</v>
      </c>
      <c r="D42" s="66" t="s">
        <v>447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496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A44" s="63" t="s">
        <v>582</v>
      </c>
      <c r="B44" s="80"/>
      <c r="C44" s="62" t="s">
        <v>118</v>
      </c>
      <c r="D44" s="63" t="s">
        <v>579</v>
      </c>
      <c r="E44" s="71"/>
      <c r="F44" s="63"/>
      <c r="G44" s="63"/>
      <c r="H44" s="63"/>
      <c r="I44" s="63"/>
      <c r="J44" s="284">
        <v>6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78">
        <f>SUM(J32:J44)</f>
        <v>31</v>
      </c>
    </row>
    <row r="46" spans="1:11" x14ac:dyDescent="0.25">
      <c r="A46" s="63"/>
      <c r="B46" s="80"/>
      <c r="C46" s="62"/>
      <c r="D46" s="200"/>
      <c r="E46" s="71"/>
      <c r="F46" s="63"/>
      <c r="G46" s="63"/>
      <c r="H46" s="63"/>
      <c r="I46" s="190"/>
      <c r="J46" s="99"/>
    </row>
    <row r="47" spans="1:11" x14ac:dyDescent="0.25">
      <c r="A47" s="186" t="s">
        <v>528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312</v>
      </c>
      <c r="B48" s="80"/>
      <c r="C48" s="62" t="s">
        <v>133</v>
      </c>
      <c r="D48" s="66" t="s">
        <v>344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356</v>
      </c>
      <c r="B49" s="80"/>
      <c r="C49" s="62" t="s">
        <v>133</v>
      </c>
      <c r="D49" s="63" t="s">
        <v>355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390</v>
      </c>
      <c r="B50" s="80"/>
      <c r="C50" s="62" t="s">
        <v>232</v>
      </c>
      <c r="D50" s="66" t="s">
        <v>392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7" t="s">
        <v>424</v>
      </c>
      <c r="C51" s="62" t="s">
        <v>407</v>
      </c>
      <c r="D51" s="63" t="s">
        <v>425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8" t="s">
        <v>426</v>
      </c>
      <c r="C52" s="258" t="s">
        <v>233</v>
      </c>
      <c r="D52" s="66" t="s">
        <v>427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1" t="s">
        <v>461</v>
      </c>
      <c r="C53" s="271" t="s">
        <v>414</v>
      </c>
      <c r="D53" s="66" t="s">
        <v>427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435</v>
      </c>
      <c r="C54" s="62" t="s">
        <v>232</v>
      </c>
      <c r="D54" s="63" t="s">
        <v>450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442</v>
      </c>
      <c r="C55" s="62" t="s">
        <v>118</v>
      </c>
      <c r="D55" s="63" t="s">
        <v>448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529</v>
      </c>
      <c r="C56" s="62" t="s">
        <v>133</v>
      </c>
      <c r="D56" s="66" t="s">
        <v>530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2"/>
      <c r="B57" s="63"/>
      <c r="C57" s="62"/>
      <c r="D57" s="80"/>
      <c r="F57" s="63"/>
      <c r="G57" s="63"/>
      <c r="I57" s="62"/>
      <c r="J57" s="78">
        <f>SUM(J48:J56)</f>
        <v>28</v>
      </c>
    </row>
    <row r="58" spans="1:10" ht="15.75" x14ac:dyDescent="0.25">
      <c r="A58" s="72" t="s">
        <v>154</v>
      </c>
      <c r="I58" s="190"/>
      <c r="J58" s="62"/>
    </row>
    <row r="59" spans="1:10" ht="15.75" x14ac:dyDescent="0.25">
      <c r="A59" s="72"/>
      <c r="I59" s="190"/>
      <c r="J59" s="62"/>
    </row>
    <row r="60" spans="1:10" x14ac:dyDescent="0.25">
      <c r="A60" s="51"/>
      <c r="J60" s="51"/>
    </row>
    <row r="61" spans="1:10" ht="15.75" x14ac:dyDescent="0.25">
      <c r="A61" s="72" t="s">
        <v>155</v>
      </c>
      <c r="J61" s="51"/>
    </row>
    <row r="62" spans="1:10" x14ac:dyDescent="0.25">
      <c r="A62" s="63"/>
      <c r="B62" s="62"/>
      <c r="C62" s="214"/>
      <c r="D62" s="80"/>
      <c r="E62" s="71"/>
      <c r="F62" s="76"/>
      <c r="G62" s="76"/>
      <c r="H62" s="76"/>
      <c r="I62" s="76"/>
      <c r="J62" s="62"/>
    </row>
    <row r="63" spans="1:10" x14ac:dyDescent="0.25">
      <c r="A63" s="70"/>
      <c r="B63" s="80"/>
      <c r="C63" s="76"/>
      <c r="D63" s="76"/>
      <c r="E63" s="76"/>
      <c r="F63" s="76"/>
      <c r="G63" s="76"/>
      <c r="H63" s="76"/>
      <c r="I63" s="76"/>
      <c r="J63" s="78">
        <f>SUM(J62:J62)</f>
        <v>0</v>
      </c>
    </row>
    <row r="64" spans="1:10" ht="15.75" x14ac:dyDescent="0.25">
      <c r="A64" s="72" t="s">
        <v>156</v>
      </c>
      <c r="J64" s="51"/>
    </row>
    <row r="65" spans="1:10" x14ac:dyDescent="0.25">
      <c r="A65" s="257" t="s">
        <v>366</v>
      </c>
      <c r="B65" s="62" t="s">
        <v>136</v>
      </c>
      <c r="C65" s="62" t="s">
        <v>133</v>
      </c>
      <c r="D65" s="63" t="s">
        <v>355</v>
      </c>
      <c r="J65" s="51"/>
    </row>
    <row r="66" spans="1:10" x14ac:dyDescent="0.25">
      <c r="A66" s="282" t="s">
        <v>505</v>
      </c>
      <c r="B66" s="62" t="s">
        <v>517</v>
      </c>
      <c r="C66" s="62" t="s">
        <v>118</v>
      </c>
      <c r="D66" s="63" t="s">
        <v>512</v>
      </c>
      <c r="J66" s="51"/>
    </row>
    <row r="67" spans="1:10" x14ac:dyDescent="0.25">
      <c r="A67" s="298" t="s">
        <v>570</v>
      </c>
      <c r="B67" s="62" t="s">
        <v>572</v>
      </c>
      <c r="C67" s="62" t="s">
        <v>133</v>
      </c>
      <c r="D67" s="63" t="s">
        <v>355</v>
      </c>
      <c r="J67" s="51"/>
    </row>
    <row r="68" spans="1:10" x14ac:dyDescent="0.25">
      <c r="A68" s="245" t="s">
        <v>367</v>
      </c>
      <c r="B68" s="62" t="s">
        <v>135</v>
      </c>
      <c r="C68" s="62" t="s">
        <v>118</v>
      </c>
      <c r="D68" s="63" t="s">
        <v>423</v>
      </c>
      <c r="J68" s="51"/>
    </row>
    <row r="69" spans="1:10" x14ac:dyDescent="0.25">
      <c r="A69" s="282" t="s">
        <v>506</v>
      </c>
      <c r="B69" s="62" t="s">
        <v>524</v>
      </c>
      <c r="C69" s="62" t="s">
        <v>133</v>
      </c>
      <c r="D69" s="63" t="s">
        <v>515</v>
      </c>
      <c r="J69" s="51"/>
    </row>
    <row r="70" spans="1:10" x14ac:dyDescent="0.25">
      <c r="A70" s="302" t="s">
        <v>577</v>
      </c>
      <c r="B70" s="62" t="s">
        <v>578</v>
      </c>
      <c r="C70" s="62" t="s">
        <v>118</v>
      </c>
      <c r="D70" s="63" t="s">
        <v>515</v>
      </c>
      <c r="J70" s="51"/>
    </row>
    <row r="71" spans="1:10" x14ac:dyDescent="0.25">
      <c r="A71" s="245" t="s">
        <v>394</v>
      </c>
      <c r="B71" s="62" t="s">
        <v>302</v>
      </c>
      <c r="C71" s="245" t="s">
        <v>232</v>
      </c>
      <c r="D71" s="63" t="s">
        <v>395</v>
      </c>
      <c r="J71" s="51"/>
    </row>
    <row r="72" spans="1:10" x14ac:dyDescent="0.25">
      <c r="A72" s="282" t="s">
        <v>507</v>
      </c>
      <c r="B72" s="62" t="s">
        <v>518</v>
      </c>
      <c r="C72" s="282" t="s">
        <v>510</v>
      </c>
      <c r="D72" s="63" t="s">
        <v>516</v>
      </c>
      <c r="J72" s="51"/>
    </row>
    <row r="73" spans="1:10" x14ac:dyDescent="0.25">
      <c r="A73" s="302" t="s">
        <v>574</v>
      </c>
      <c r="B73" s="62" t="s">
        <v>575</v>
      </c>
      <c r="C73" s="62" t="s">
        <v>232</v>
      </c>
      <c r="D73" s="63" t="s">
        <v>395</v>
      </c>
      <c r="J73" s="51"/>
    </row>
    <row r="74" spans="1:10" x14ac:dyDescent="0.25">
      <c r="A74" s="257" t="s">
        <v>421</v>
      </c>
      <c r="B74" s="62" t="s">
        <v>381</v>
      </c>
      <c r="C74" s="62" t="s">
        <v>414</v>
      </c>
      <c r="D74" s="63" t="s">
        <v>422</v>
      </c>
      <c r="J74" s="51"/>
    </row>
    <row r="75" spans="1:10" x14ac:dyDescent="0.25">
      <c r="A75" s="271" t="s">
        <v>462</v>
      </c>
      <c r="B75" s="62" t="s">
        <v>521</v>
      </c>
      <c r="C75" s="62" t="s">
        <v>118</v>
      </c>
      <c r="D75" s="63" t="s">
        <v>422</v>
      </c>
      <c r="J75" s="51"/>
    </row>
    <row r="76" spans="1:10" x14ac:dyDescent="0.25">
      <c r="A76" s="257" t="s">
        <v>424</v>
      </c>
      <c r="B76" s="62" t="s">
        <v>136</v>
      </c>
      <c r="C76" s="62" t="s">
        <v>407</v>
      </c>
      <c r="D76" s="63" t="s">
        <v>425</v>
      </c>
      <c r="J76" s="51"/>
    </row>
    <row r="77" spans="1:10" x14ac:dyDescent="0.25">
      <c r="A77" s="271" t="s">
        <v>460</v>
      </c>
      <c r="B77" s="62" t="s">
        <v>522</v>
      </c>
      <c r="C77" s="62" t="s">
        <v>459</v>
      </c>
      <c r="D77" s="63" t="s">
        <v>425</v>
      </c>
      <c r="J77" s="51"/>
    </row>
    <row r="78" spans="1:10" x14ac:dyDescent="0.25">
      <c r="A78" s="257" t="s">
        <v>426</v>
      </c>
      <c r="B78" s="62" t="s">
        <v>136</v>
      </c>
      <c r="C78" s="210" t="s">
        <v>233</v>
      </c>
      <c r="D78" s="66" t="s">
        <v>427</v>
      </c>
      <c r="J78" s="51"/>
    </row>
    <row r="79" spans="1:10" x14ac:dyDescent="0.25">
      <c r="A79" s="271" t="s">
        <v>461</v>
      </c>
      <c r="B79" s="62" t="s">
        <v>523</v>
      </c>
      <c r="C79" s="62" t="s">
        <v>414</v>
      </c>
      <c r="D79" s="66" t="s">
        <v>427</v>
      </c>
      <c r="J79" s="51"/>
    </row>
    <row r="80" spans="1:10" x14ac:dyDescent="0.25">
      <c r="A80" s="169"/>
      <c r="J80" s="61">
        <f>SUM(J65:J78)</f>
        <v>0</v>
      </c>
    </row>
    <row r="81" spans="1:10" ht="15.75" x14ac:dyDescent="0.25">
      <c r="A81" s="72" t="s">
        <v>157</v>
      </c>
      <c r="J81" s="51"/>
    </row>
    <row r="82" spans="1:10" ht="15.75" x14ac:dyDescent="0.25">
      <c r="A82" s="72"/>
      <c r="J82" s="51"/>
    </row>
    <row r="83" spans="1:10" x14ac:dyDescent="0.25">
      <c r="A83" s="166" t="s">
        <v>204</v>
      </c>
      <c r="J83" s="51"/>
    </row>
    <row r="84" spans="1:10" x14ac:dyDescent="0.25">
      <c r="A84" s="71"/>
      <c r="B84" s="62"/>
      <c r="C84" s="62"/>
      <c r="D84" s="63"/>
      <c r="J84" s="62"/>
    </row>
    <row r="85" spans="1:10" ht="15.75" x14ac:dyDescent="0.25">
      <c r="A85" s="72"/>
      <c r="J85" s="78">
        <f>SUM(J84:J84)</f>
        <v>0</v>
      </c>
    </row>
    <row r="86" spans="1:10" x14ac:dyDescent="0.25">
      <c r="A86" s="73" t="s">
        <v>255</v>
      </c>
      <c r="J86" s="51"/>
    </row>
    <row r="87" spans="1:10" x14ac:dyDescent="0.25">
      <c r="A87" s="73"/>
      <c r="J87" s="51"/>
    </row>
    <row r="88" spans="1:10" ht="15.75" x14ac:dyDescent="0.25">
      <c r="A88" s="63"/>
      <c r="B88" s="51"/>
      <c r="C88" s="216"/>
      <c r="D88" s="66"/>
      <c r="J88" s="51"/>
    </row>
    <row r="89" spans="1:10" x14ac:dyDescent="0.25">
      <c r="A89" s="63"/>
      <c r="B89" s="51"/>
      <c r="C89" s="215"/>
      <c r="D89" s="66"/>
      <c r="J89" s="51"/>
    </row>
    <row r="90" spans="1:10" x14ac:dyDescent="0.25">
      <c r="A90" s="73" t="s">
        <v>158</v>
      </c>
      <c r="J90" s="51"/>
    </row>
    <row r="91" spans="1:10" x14ac:dyDescent="0.25">
      <c r="A91" s="73"/>
      <c r="B91" s="73"/>
      <c r="J91" s="51"/>
    </row>
    <row r="92" spans="1:10" x14ac:dyDescent="0.25">
      <c r="B92" s="74" t="s">
        <v>159</v>
      </c>
      <c r="C92" s="32"/>
      <c r="E92" s="32"/>
      <c r="F92" s="32"/>
      <c r="G92" s="32"/>
      <c r="J92" s="51"/>
    </row>
    <row r="93" spans="1:10" x14ac:dyDescent="0.25">
      <c r="A93" s="174"/>
      <c r="B93" s="173"/>
      <c r="C93" s="175"/>
      <c r="D93" s="66"/>
      <c r="E93" s="32"/>
      <c r="F93" s="32"/>
      <c r="G93" s="32"/>
      <c r="J93" s="51"/>
    </row>
    <row r="94" spans="1:10" x14ac:dyDescent="0.25">
      <c r="A94" s="62" t="s">
        <v>265</v>
      </c>
      <c r="B94" s="195" t="s">
        <v>232</v>
      </c>
      <c r="C94" s="178" t="s">
        <v>264</v>
      </c>
      <c r="D94" s="66" t="s">
        <v>160</v>
      </c>
      <c r="E94" s="71"/>
      <c r="F94" s="71"/>
      <c r="G94" s="71"/>
      <c r="H94" s="76"/>
      <c r="I94" s="76"/>
      <c r="J94" s="62">
        <v>1</v>
      </c>
    </row>
    <row r="95" spans="1:10" x14ac:dyDescent="0.25">
      <c r="A95" s="245" t="s">
        <v>365</v>
      </c>
      <c r="B95" s="62" t="s">
        <v>118</v>
      </c>
      <c r="C95" s="184" t="s">
        <v>364</v>
      </c>
      <c r="D95" s="66" t="s">
        <v>175</v>
      </c>
      <c r="E95" s="71"/>
      <c r="F95" s="71"/>
      <c r="G95" s="71"/>
      <c r="H95" s="76"/>
      <c r="I95" s="76"/>
      <c r="J95" s="62">
        <v>1</v>
      </c>
    </row>
    <row r="96" spans="1:10" x14ac:dyDescent="0.25">
      <c r="A96" s="62" t="s">
        <v>385</v>
      </c>
      <c r="B96" s="247" t="s">
        <v>232</v>
      </c>
      <c r="C96" s="209" t="s">
        <v>386</v>
      </c>
      <c r="D96" s="66" t="s">
        <v>175</v>
      </c>
      <c r="E96" s="71"/>
      <c r="F96" s="71"/>
      <c r="G96" s="71"/>
      <c r="H96" s="76"/>
      <c r="I96" s="76"/>
      <c r="J96" s="62">
        <v>1</v>
      </c>
    </row>
    <row r="97" spans="1:10" x14ac:dyDescent="0.25">
      <c r="A97" s="62" t="s">
        <v>404</v>
      </c>
      <c r="B97" s="62" t="s">
        <v>118</v>
      </c>
      <c r="C97" s="211" t="s">
        <v>403</v>
      </c>
      <c r="D97" s="66" t="s">
        <v>405</v>
      </c>
      <c r="E97" s="71"/>
      <c r="F97" s="71"/>
      <c r="G97" s="71"/>
      <c r="H97" s="76"/>
      <c r="I97" s="76"/>
      <c r="J97" s="62">
        <v>1</v>
      </c>
    </row>
    <row r="98" spans="1:10" x14ac:dyDescent="0.25">
      <c r="A98" s="63" t="s">
        <v>463</v>
      </c>
      <c r="B98" s="62" t="s">
        <v>118</v>
      </c>
      <c r="C98" s="272" t="s">
        <v>467</v>
      </c>
      <c r="D98" s="66" t="s">
        <v>489</v>
      </c>
      <c r="E98" s="71"/>
      <c r="F98" s="71"/>
      <c r="G98" s="71"/>
      <c r="H98" s="76"/>
      <c r="I98" s="76"/>
      <c r="J98" s="62">
        <v>1</v>
      </c>
    </row>
    <row r="99" spans="1:10" x14ac:dyDescent="0.25">
      <c r="A99" s="62" t="s">
        <v>552</v>
      </c>
      <c r="B99" s="62" t="s">
        <v>118</v>
      </c>
      <c r="C99" s="290" t="s">
        <v>553</v>
      </c>
      <c r="D99" s="66" t="s">
        <v>145</v>
      </c>
      <c r="E99" s="71"/>
      <c r="F99" s="71"/>
      <c r="G99" s="71"/>
      <c r="H99" s="76"/>
      <c r="I99" s="76"/>
      <c r="J99" s="62">
        <v>1</v>
      </c>
    </row>
    <row r="100" spans="1:10" x14ac:dyDescent="0.25">
      <c r="A100" s="62" t="s">
        <v>552</v>
      </c>
      <c r="B100" s="62" t="s">
        <v>118</v>
      </c>
      <c r="C100" s="290" t="s">
        <v>554</v>
      </c>
      <c r="D100" s="63" t="s">
        <v>555</v>
      </c>
      <c r="E100" s="71"/>
      <c r="F100" s="71"/>
      <c r="G100" s="71"/>
      <c r="H100" s="76"/>
      <c r="I100" s="76"/>
      <c r="J100" s="62">
        <v>1</v>
      </c>
    </row>
    <row r="101" spans="1:10" x14ac:dyDescent="0.25">
      <c r="A101" s="305" t="s">
        <v>365</v>
      </c>
      <c r="B101" s="62" t="s">
        <v>118</v>
      </c>
      <c r="C101" s="305" t="s">
        <v>584</v>
      </c>
      <c r="D101" s="66" t="s">
        <v>145</v>
      </c>
      <c r="E101" s="71"/>
      <c r="F101" s="71"/>
      <c r="G101" s="71"/>
      <c r="H101" s="76"/>
      <c r="I101" s="76"/>
      <c r="J101" s="62">
        <v>1</v>
      </c>
    </row>
    <row r="102" spans="1:10" x14ac:dyDescent="0.25">
      <c r="D102" s="66"/>
      <c r="E102" s="76"/>
      <c r="F102" s="76"/>
      <c r="G102" s="76"/>
      <c r="H102" s="76"/>
      <c r="I102" s="76"/>
      <c r="J102" s="78">
        <f>SUM(J92:J101)</f>
        <v>8</v>
      </c>
    </row>
    <row r="103" spans="1:10" x14ac:dyDescent="0.25">
      <c r="A103" s="73"/>
    </row>
    <row r="104" spans="1:10" x14ac:dyDescent="0.25">
      <c r="A104" s="73"/>
      <c r="I104" s="62" t="s">
        <v>163</v>
      </c>
      <c r="J104" s="62">
        <f>J13+J20+J24+J28+J45+J57+J63+J80+J85+J88+J102</f>
        <v>78</v>
      </c>
    </row>
    <row r="105" spans="1:10" x14ac:dyDescent="0.25">
      <c r="B105" s="51"/>
      <c r="C105" s="32"/>
      <c r="E105" s="51"/>
      <c r="F105" s="32"/>
    </row>
    <row r="106" spans="1:10" x14ac:dyDescent="0.25">
      <c r="A106" s="73" t="s">
        <v>162</v>
      </c>
      <c r="B106" s="51"/>
      <c r="C106" s="32"/>
      <c r="E106" s="75"/>
    </row>
    <row r="108" spans="1:10" x14ac:dyDescent="0.25">
      <c r="A108" s="62"/>
      <c r="B108" s="308"/>
      <c r="C108" s="308"/>
      <c r="D108" s="66"/>
      <c r="E108" s="63"/>
      <c r="F108" s="51"/>
    </row>
    <row r="109" spans="1:10" x14ac:dyDescent="0.25">
      <c r="A109" s="62"/>
      <c r="B109" s="308"/>
      <c r="C109" s="308"/>
      <c r="D109" s="62"/>
      <c r="E109" s="63"/>
      <c r="F109" s="51"/>
    </row>
    <row r="110" spans="1:10" x14ac:dyDescent="0.25">
      <c r="A110" s="62"/>
      <c r="B110" s="308"/>
      <c r="C110" s="308"/>
      <c r="D110" s="62"/>
      <c r="E110" s="63"/>
    </row>
    <row r="111" spans="1:10" x14ac:dyDescent="0.25">
      <c r="A111" s="51"/>
      <c r="B111" s="308"/>
      <c r="C111" s="308"/>
      <c r="D111" s="62"/>
      <c r="E111" s="63"/>
    </row>
    <row r="112" spans="1:10" x14ac:dyDescent="0.25">
      <c r="B112" s="308"/>
      <c r="C112" s="308"/>
      <c r="D112" s="62"/>
    </row>
    <row r="113" spans="2:4" x14ac:dyDescent="0.25">
      <c r="B113" s="308"/>
      <c r="C113" s="308"/>
      <c r="D113" s="62"/>
    </row>
  </sheetData>
  <mergeCells count="8">
    <mergeCell ref="B112:C112"/>
    <mergeCell ref="B113:C113"/>
    <mergeCell ref="B109:C109"/>
    <mergeCell ref="A2:I2"/>
    <mergeCell ref="A23:B23"/>
    <mergeCell ref="B108:C108"/>
    <mergeCell ref="B110:C110"/>
    <mergeCell ref="B111:C11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M11" sqref="M1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09" t="s">
        <v>268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2:11" x14ac:dyDescent="0.25">
      <c r="C3" s="207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8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175</v>
      </c>
      <c r="C9" s="240">
        <v>1</v>
      </c>
      <c r="D9" s="87"/>
      <c r="E9" s="163">
        <v>3</v>
      </c>
      <c r="F9" s="90">
        <v>1</v>
      </c>
      <c r="G9" s="87"/>
      <c r="H9" s="87"/>
      <c r="I9" s="87"/>
      <c r="J9" s="88">
        <v>2</v>
      </c>
      <c r="K9" s="86">
        <f>C9+D9+E9+F9+G9+H9+I9+J9</f>
        <v>7</v>
      </c>
    </row>
    <row r="10" spans="2:11" x14ac:dyDescent="0.25">
      <c r="B10" s="71" t="s">
        <v>140</v>
      </c>
      <c r="C10" s="240">
        <v>2</v>
      </c>
      <c r="D10" s="87"/>
      <c r="E10" s="163">
        <v>2</v>
      </c>
      <c r="F10" s="90">
        <v>1</v>
      </c>
      <c r="G10" s="164">
        <v>1</v>
      </c>
      <c r="H10" s="87"/>
      <c r="I10" s="87"/>
      <c r="J10" s="87"/>
      <c r="K10" s="86">
        <f>C10+D10+E10+F10+G10+H10+I10+J10</f>
        <v>6</v>
      </c>
    </row>
    <row r="11" spans="2:11" x14ac:dyDescent="0.25">
      <c r="B11" s="71" t="s">
        <v>148</v>
      </c>
      <c r="C11" s="226"/>
      <c r="D11" s="87"/>
      <c r="E11" s="163">
        <v>3</v>
      </c>
      <c r="F11" s="90">
        <v>1</v>
      </c>
      <c r="G11" s="164">
        <v>1</v>
      </c>
      <c r="H11" s="87"/>
      <c r="I11" s="176"/>
      <c r="J11" s="87"/>
      <c r="K11" s="86">
        <f>C11+D11+E11+F11+G11+H11+I11+J11</f>
        <v>5</v>
      </c>
    </row>
    <row r="12" spans="2:11" x14ac:dyDescent="0.25">
      <c r="B12" s="71" t="s">
        <v>160</v>
      </c>
      <c r="C12" s="226"/>
      <c r="D12" s="87"/>
      <c r="E12" s="163">
        <v>3</v>
      </c>
      <c r="F12" s="87"/>
      <c r="G12" s="164">
        <v>1</v>
      </c>
      <c r="H12" s="87"/>
      <c r="I12" s="87"/>
      <c r="J12" s="88">
        <v>1</v>
      </c>
      <c r="K12" s="86">
        <f>C12+D12+E12+F12+G12+H12+I12+J12</f>
        <v>5</v>
      </c>
    </row>
    <row r="13" spans="2:11" x14ac:dyDescent="0.25">
      <c r="B13" s="71" t="s">
        <v>177</v>
      </c>
      <c r="C13" s="240">
        <v>2</v>
      </c>
      <c r="D13" s="87"/>
      <c r="E13" s="163">
        <v>1</v>
      </c>
      <c r="F13" s="90">
        <v>1</v>
      </c>
      <c r="G13" s="87"/>
      <c r="H13" s="87"/>
      <c r="I13" s="87"/>
      <c r="J13" s="62"/>
      <c r="K13" s="86">
        <f>C13+D13+E13+F13+G13+H13+I13+J13</f>
        <v>4</v>
      </c>
    </row>
    <row r="14" spans="2:11" x14ac:dyDescent="0.25">
      <c r="B14" s="226" t="s">
        <v>145</v>
      </c>
      <c r="C14" s="71"/>
      <c r="D14" s="87"/>
      <c r="E14" s="163">
        <v>2</v>
      </c>
      <c r="F14" s="87"/>
      <c r="G14" s="87"/>
      <c r="H14" s="87"/>
      <c r="I14" s="87"/>
      <c r="J14" s="88">
        <v>2</v>
      </c>
      <c r="K14" s="86">
        <f>C14+D14+E14+F14+G14+H14+I14+J14</f>
        <v>4</v>
      </c>
    </row>
    <row r="15" spans="2:11" x14ac:dyDescent="0.25">
      <c r="B15" s="226" t="s">
        <v>214</v>
      </c>
      <c r="C15" s="87"/>
      <c r="D15" s="87"/>
      <c r="E15" s="163">
        <v>1</v>
      </c>
      <c r="F15" s="90">
        <v>2</v>
      </c>
      <c r="G15" s="87"/>
      <c r="H15" s="87"/>
      <c r="I15" s="87"/>
      <c r="J15" s="88">
        <v>1</v>
      </c>
      <c r="K15" s="86">
        <f>C15+D15+E15+F15+G15+H15+I15+J15</f>
        <v>4</v>
      </c>
    </row>
    <row r="16" spans="2:11" x14ac:dyDescent="0.25">
      <c r="B16" s="315" t="s">
        <v>346</v>
      </c>
      <c r="C16" s="240">
        <v>1</v>
      </c>
      <c r="D16" s="87"/>
      <c r="E16" s="87"/>
      <c r="F16" s="90">
        <v>2</v>
      </c>
      <c r="G16" s="87"/>
      <c r="H16" s="87"/>
      <c r="I16" s="87"/>
      <c r="J16" s="87"/>
      <c r="K16" s="86">
        <f>C16+D16+E16+F16+G16+H16+I16+J16</f>
        <v>3</v>
      </c>
    </row>
    <row r="17" spans="2:11" x14ac:dyDescent="0.25">
      <c r="B17" s="315" t="s">
        <v>144</v>
      </c>
      <c r="C17" s="87"/>
      <c r="D17" s="87"/>
      <c r="E17" s="163">
        <v>2</v>
      </c>
      <c r="F17" s="90">
        <v>1</v>
      </c>
      <c r="G17" s="87"/>
      <c r="H17" s="87"/>
      <c r="I17" s="87"/>
      <c r="J17" s="87"/>
      <c r="K17" s="86">
        <f>C17+D17+E17+F17+G17+H17+I17+J17</f>
        <v>3</v>
      </c>
    </row>
    <row r="18" spans="2:11" x14ac:dyDescent="0.25">
      <c r="B18" s="226" t="s">
        <v>150</v>
      </c>
      <c r="C18" s="87"/>
      <c r="D18" s="87"/>
      <c r="E18" s="163">
        <v>2</v>
      </c>
      <c r="F18" s="87"/>
      <c r="G18" s="87"/>
      <c r="H18" s="87"/>
      <c r="I18" s="87"/>
      <c r="J18" s="88">
        <v>1</v>
      </c>
      <c r="K18" s="86">
        <f>C18+D18+E18+F18+G18+H18+I18+J18</f>
        <v>3</v>
      </c>
    </row>
    <row r="19" spans="2:11" x14ac:dyDescent="0.25">
      <c r="B19" s="226" t="s">
        <v>345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>C19+D19+E19+F19+G19+H19+I19+J19</f>
        <v>3</v>
      </c>
    </row>
    <row r="20" spans="2:11" x14ac:dyDescent="0.25">
      <c r="B20" s="226" t="s">
        <v>161</v>
      </c>
      <c r="C20" s="226"/>
      <c r="D20" s="87"/>
      <c r="E20" s="163">
        <v>1</v>
      </c>
      <c r="F20" s="90">
        <v>2</v>
      </c>
      <c r="G20" s="87"/>
      <c r="H20" s="87"/>
      <c r="I20" s="87"/>
      <c r="J20" s="87"/>
      <c r="K20" s="86">
        <f>C20+D20+E20+F20+G20+H20+I20+J20</f>
        <v>3</v>
      </c>
    </row>
    <row r="21" spans="2:11" x14ac:dyDescent="0.25">
      <c r="B21" s="226" t="s">
        <v>141</v>
      </c>
      <c r="C21" s="71"/>
      <c r="D21" s="87"/>
      <c r="E21" s="87"/>
      <c r="F21" s="90">
        <v>3</v>
      </c>
      <c r="G21" s="87"/>
      <c r="H21" s="87"/>
      <c r="I21" s="87"/>
      <c r="J21" s="87"/>
      <c r="K21" s="86">
        <f>C21+D21+E21+F21+G21+H21+I21+J21</f>
        <v>3</v>
      </c>
    </row>
    <row r="22" spans="2:11" x14ac:dyDescent="0.25">
      <c r="B22" s="226" t="s">
        <v>217</v>
      </c>
      <c r="C22" s="87"/>
      <c r="D22" s="87"/>
      <c r="E22" s="87"/>
      <c r="F22" s="90">
        <v>3</v>
      </c>
      <c r="G22" s="87"/>
      <c r="H22" s="87"/>
      <c r="I22" s="87"/>
      <c r="J22" s="87"/>
      <c r="K22" s="86">
        <f>C22+D22+E22+F22+G22+H22+I22+J22</f>
        <v>3</v>
      </c>
    </row>
    <row r="23" spans="2:11" x14ac:dyDescent="0.25">
      <c r="B23" s="226" t="s">
        <v>146</v>
      </c>
      <c r="C23" s="240">
        <v>1</v>
      </c>
      <c r="D23" s="87"/>
      <c r="E23" s="87"/>
      <c r="F23" s="90">
        <v>1</v>
      </c>
      <c r="G23" s="87"/>
      <c r="H23" s="87"/>
      <c r="I23" s="87"/>
      <c r="J23" s="87"/>
      <c r="K23" s="86">
        <f>C23+D23+E23+F23+G23+H23+I23+J23</f>
        <v>2</v>
      </c>
    </row>
    <row r="24" spans="2:11" x14ac:dyDescent="0.25">
      <c r="B24" s="226" t="s">
        <v>387</v>
      </c>
      <c r="C24" s="240">
        <v>1</v>
      </c>
      <c r="D24" s="87"/>
      <c r="E24" s="87"/>
      <c r="F24" s="90">
        <v>1</v>
      </c>
      <c r="G24" s="87"/>
      <c r="H24" s="87"/>
      <c r="I24" s="87"/>
      <c r="J24" s="62"/>
      <c r="K24" s="86">
        <f>C24+D24+E24+F24+G24+H24+I24+J24</f>
        <v>2</v>
      </c>
    </row>
    <row r="25" spans="2:11" x14ac:dyDescent="0.25">
      <c r="B25" s="315" t="s">
        <v>180</v>
      </c>
      <c r="C25" s="71"/>
      <c r="D25" s="87"/>
      <c r="E25" s="163">
        <v>2</v>
      </c>
      <c r="F25" s="87"/>
      <c r="G25" s="87"/>
      <c r="H25" s="87"/>
      <c r="I25" s="87"/>
      <c r="J25" s="62"/>
      <c r="K25" s="86">
        <f>C25+D25+E25+F25+G25+H25+I25+J25</f>
        <v>2</v>
      </c>
    </row>
    <row r="26" spans="2:11" x14ac:dyDescent="0.25">
      <c r="B26" s="226" t="s">
        <v>153</v>
      </c>
      <c r="C26" s="71"/>
      <c r="D26" s="87"/>
      <c r="E26" s="163">
        <v>1</v>
      </c>
      <c r="F26" s="90">
        <v>1</v>
      </c>
      <c r="G26" s="87"/>
      <c r="H26" s="87"/>
      <c r="I26" s="87"/>
      <c r="J26" s="62"/>
      <c r="K26" s="86">
        <f>C26+D26+E26+F26+G26+H26+I26+J26</f>
        <v>2</v>
      </c>
    </row>
    <row r="27" spans="2:11" x14ac:dyDescent="0.25">
      <c r="B27" s="226" t="s">
        <v>178</v>
      </c>
      <c r="D27" s="87"/>
      <c r="E27" s="87"/>
      <c r="F27" s="90">
        <v>2</v>
      </c>
      <c r="G27" s="87"/>
      <c r="H27" s="87"/>
      <c r="I27" s="176"/>
      <c r="K27" s="86">
        <f>C27+D27+E27+F27+G27+H27+I27+J27</f>
        <v>2</v>
      </c>
    </row>
    <row r="28" spans="2:11" x14ac:dyDescent="0.25">
      <c r="B28" s="226" t="s">
        <v>143</v>
      </c>
      <c r="D28" s="87"/>
      <c r="E28" s="87"/>
      <c r="F28" s="90">
        <v>2</v>
      </c>
      <c r="G28" s="87"/>
      <c r="H28" s="87"/>
      <c r="I28" s="176"/>
      <c r="K28" s="86">
        <f>C28+D28+E28+F28+G28+H28+I28+J28</f>
        <v>2</v>
      </c>
    </row>
    <row r="29" spans="2:11" x14ac:dyDescent="0.25">
      <c r="B29" s="226" t="s">
        <v>152</v>
      </c>
      <c r="C29" s="226"/>
      <c r="D29" s="87"/>
      <c r="E29" s="163">
        <v>1</v>
      </c>
      <c r="F29" s="87"/>
      <c r="G29" s="87"/>
      <c r="H29" s="87"/>
      <c r="I29" s="87"/>
      <c r="J29" s="87"/>
      <c r="K29" s="86">
        <f>C29+D29+E29+F29+G29+H29+I29+J29</f>
        <v>1</v>
      </c>
    </row>
    <row r="30" spans="2:11" x14ac:dyDescent="0.25">
      <c r="B30" s="226" t="s">
        <v>173</v>
      </c>
      <c r="C30" s="226"/>
      <c r="D30" s="87"/>
      <c r="E30" s="163">
        <v>1</v>
      </c>
      <c r="F30" s="87"/>
      <c r="G30" s="87"/>
      <c r="H30" s="87"/>
      <c r="I30" s="87"/>
      <c r="J30" s="87"/>
      <c r="K30" s="86">
        <f>C30+D30+E30+F30+G30+H30+I30+J30</f>
        <v>1</v>
      </c>
    </row>
    <row r="31" spans="2:11" x14ac:dyDescent="0.25">
      <c r="B31" s="226" t="s">
        <v>149</v>
      </c>
      <c r="C31" s="71"/>
      <c r="D31" s="87"/>
      <c r="E31" s="163">
        <v>1</v>
      </c>
      <c r="F31" s="87"/>
      <c r="G31" s="87"/>
      <c r="H31" s="87"/>
      <c r="I31" s="87"/>
      <c r="J31" s="87"/>
      <c r="K31" s="86">
        <f>C31+D31+E31+F31+G31+H31+I31+J31</f>
        <v>1</v>
      </c>
    </row>
    <row r="32" spans="2:11" x14ac:dyDescent="0.25">
      <c r="B32" s="226" t="s">
        <v>172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>C32+D32+E32+F32+G32+H32+I32+J32</f>
        <v>1</v>
      </c>
    </row>
    <row r="33" spans="1:11" x14ac:dyDescent="0.25">
      <c r="B33" s="226" t="s">
        <v>210</v>
      </c>
      <c r="D33" s="87"/>
      <c r="E33" s="163">
        <v>1</v>
      </c>
      <c r="F33" s="87"/>
      <c r="G33" s="87"/>
      <c r="H33" s="87"/>
      <c r="I33" s="176"/>
      <c r="K33" s="86">
        <f>C33+D33+E33+F33+G33+H33+I33+J33</f>
        <v>1</v>
      </c>
    </row>
    <row r="34" spans="1:11" x14ac:dyDescent="0.25">
      <c r="B34" s="226" t="s">
        <v>147</v>
      </c>
      <c r="D34" s="87"/>
      <c r="E34" s="163">
        <v>1</v>
      </c>
      <c r="F34" s="87"/>
      <c r="G34" s="87"/>
      <c r="H34" s="87"/>
      <c r="I34" s="176"/>
      <c r="K34" s="86">
        <f>C34+D34+E34+F34+G34+H34+I34+J34</f>
        <v>1</v>
      </c>
    </row>
    <row r="35" spans="1:11" x14ac:dyDescent="0.25">
      <c r="B35" s="226" t="s">
        <v>176</v>
      </c>
      <c r="C35" s="277"/>
      <c r="D35" s="87"/>
      <c r="E35" s="163">
        <v>1</v>
      </c>
      <c r="F35" s="87"/>
      <c r="G35" s="87"/>
      <c r="H35" s="87"/>
      <c r="I35" s="87"/>
      <c r="J35" s="87"/>
      <c r="K35" s="86">
        <f>C35+D35+E35+F35+G35+H35+I35+J35</f>
        <v>1</v>
      </c>
    </row>
    <row r="36" spans="1:11" x14ac:dyDescent="0.25">
      <c r="B36" s="226" t="s">
        <v>151</v>
      </c>
      <c r="D36" s="87"/>
      <c r="E36" s="87"/>
      <c r="F36" s="90">
        <v>1</v>
      </c>
      <c r="G36" s="87"/>
      <c r="H36" s="87"/>
      <c r="I36" s="176"/>
      <c r="K36" s="86">
        <f>C36+D36+E36+F36+G36+H36+I36+J36</f>
        <v>1</v>
      </c>
    </row>
    <row r="37" spans="1:11" x14ac:dyDescent="0.25">
      <c r="B37" s="315" t="s">
        <v>218</v>
      </c>
      <c r="D37" s="87"/>
      <c r="E37" s="87"/>
      <c r="F37" s="90">
        <v>1</v>
      </c>
      <c r="G37" s="87"/>
      <c r="H37" s="87"/>
      <c r="I37" s="176"/>
      <c r="K37" s="86">
        <f>C37+D37+E37+F37+G37+H37+I37+J37</f>
        <v>1</v>
      </c>
    </row>
    <row r="38" spans="1:11" x14ac:dyDescent="0.25">
      <c r="B38" s="315" t="s">
        <v>179</v>
      </c>
      <c r="C38" s="277"/>
      <c r="D38" s="87"/>
      <c r="E38" s="87"/>
      <c r="F38" s="87"/>
      <c r="G38" s="87"/>
      <c r="H38" s="87"/>
      <c r="I38" s="87"/>
      <c r="J38" s="88">
        <v>1</v>
      </c>
      <c r="K38" s="86">
        <f>C38+D38+E38+F38+G38+H38+I38+J38</f>
        <v>1</v>
      </c>
    </row>
    <row r="39" spans="1:11" x14ac:dyDescent="0.25">
      <c r="B39" s="71"/>
      <c r="C39" s="71"/>
      <c r="D39" s="87"/>
      <c r="E39" s="87"/>
      <c r="F39" s="87"/>
      <c r="G39" s="87"/>
      <c r="H39" s="87"/>
      <c r="I39" s="87"/>
      <c r="J39" s="62"/>
      <c r="K39" s="176"/>
    </row>
    <row r="40" spans="1:11" x14ac:dyDescent="0.25">
      <c r="A40" t="s">
        <v>9</v>
      </c>
      <c r="B40" s="62">
        <f>COUNTA(B9:B37)</f>
        <v>29</v>
      </c>
      <c r="C40" s="62">
        <f t="shared" ref="C40:J40" si="0">SUM(C9:C38)</f>
        <v>8</v>
      </c>
      <c r="D40" s="62">
        <f t="shared" si="0"/>
        <v>0</v>
      </c>
      <c r="E40" s="62">
        <f t="shared" si="0"/>
        <v>31</v>
      </c>
      <c r="F40" s="62">
        <f t="shared" si="0"/>
        <v>28</v>
      </c>
      <c r="G40" s="62">
        <f t="shared" si="0"/>
        <v>3</v>
      </c>
      <c r="H40" s="62">
        <f t="shared" si="0"/>
        <v>0</v>
      </c>
      <c r="I40" s="62">
        <f t="shared" si="0"/>
        <v>0</v>
      </c>
      <c r="J40" s="62">
        <f t="shared" si="0"/>
        <v>8</v>
      </c>
      <c r="K40" s="62">
        <f>SUM(K9:K38)</f>
        <v>78</v>
      </c>
    </row>
    <row r="41" spans="1:11" x14ac:dyDescent="0.25">
      <c r="B41" s="71"/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 t="s">
        <v>181</v>
      </c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247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183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182</v>
      </c>
      <c r="C46" s="71"/>
      <c r="D46" s="62"/>
      <c r="E46" s="62"/>
      <c r="F46" s="87"/>
      <c r="G46" s="62"/>
      <c r="H46" s="62"/>
      <c r="I46" s="62"/>
      <c r="J46" s="62"/>
      <c r="K46" s="62"/>
    </row>
    <row r="47" spans="1:11" x14ac:dyDescent="0.25">
      <c r="B47" s="71" t="s">
        <v>248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348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349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2"/>
      <c r="C56" s="206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COUNTA(B43:B54)</f>
        <v>11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1" workbookViewId="0">
      <selection activeCell="M88" sqref="M88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369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13" t="s">
        <v>187</v>
      </c>
      <c r="F9" s="313"/>
      <c r="G9" s="313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407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459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4">
        <v>20</v>
      </c>
      <c r="C16" s="62">
        <v>11</v>
      </c>
      <c r="D16" s="62">
        <v>2022</v>
      </c>
      <c r="E16" s="254" t="s">
        <v>188</v>
      </c>
      <c r="F16" s="254">
        <v>4</v>
      </c>
      <c r="G16" s="71" t="s">
        <v>407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2" t="s">
        <v>188</v>
      </c>
      <c r="F17" s="272">
        <v>4</v>
      </c>
      <c r="G17" s="63" t="s">
        <v>459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3815</v>
      </c>
      <c r="J19" s="78">
        <f>SUM(J16:J18)</f>
        <v>22</v>
      </c>
      <c r="K19" s="98">
        <f>I19/J19</f>
        <v>173.40909090909091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4">
        <v>20</v>
      </c>
      <c r="C21" s="62">
        <v>11</v>
      </c>
      <c r="D21" s="62">
        <v>2022</v>
      </c>
      <c r="E21" s="254" t="s">
        <v>188</v>
      </c>
      <c r="F21" s="254">
        <v>4</v>
      </c>
      <c r="G21" s="71" t="s">
        <v>407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2" t="s">
        <v>188</v>
      </c>
      <c r="F22" s="272">
        <v>4</v>
      </c>
      <c r="G22" s="63" t="s">
        <v>459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4">
        <v>20</v>
      </c>
      <c r="C26" s="62">
        <v>11</v>
      </c>
      <c r="D26" s="62">
        <v>2022</v>
      </c>
      <c r="E26" s="254" t="s">
        <v>188</v>
      </c>
      <c r="F26" s="254">
        <v>4</v>
      </c>
      <c r="G26" s="71" t="s">
        <v>407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2" t="s">
        <v>188</v>
      </c>
      <c r="F27" s="272">
        <v>4</v>
      </c>
      <c r="G27" s="63" t="s">
        <v>459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2"/>
      <c r="F28" s="272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4">
        <v>20</v>
      </c>
      <c r="C31" s="62">
        <v>11</v>
      </c>
      <c r="D31" s="62">
        <v>2022</v>
      </c>
      <c r="E31" s="254" t="s">
        <v>188</v>
      </c>
      <c r="F31" s="254">
        <v>4</v>
      </c>
      <c r="G31" s="71" t="s">
        <v>407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2" t="s">
        <v>188</v>
      </c>
      <c r="F32" s="272">
        <v>4</v>
      </c>
      <c r="G32" s="63" t="s">
        <v>459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14632</v>
      </c>
      <c r="J38" s="101">
        <f>J14+J19+J24+J29+J34</f>
        <v>88</v>
      </c>
      <c r="K38" s="102">
        <f>I38/J38</f>
        <v>166.27272727272728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13" t="s">
        <v>192</v>
      </c>
      <c r="F40" s="313"/>
      <c r="G40" s="313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414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7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2" t="s">
        <v>193</v>
      </c>
      <c r="F48" s="272">
        <v>4</v>
      </c>
      <c r="G48" s="63" t="s">
        <v>414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7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2" t="s">
        <v>193</v>
      </c>
      <c r="F53" s="272">
        <v>4</v>
      </c>
      <c r="G53" s="63" t="s">
        <v>414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2"/>
      <c r="F54" s="272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7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2" t="s">
        <v>193</v>
      </c>
      <c r="F58" s="272">
        <v>4</v>
      </c>
      <c r="G58" s="63" t="s">
        <v>414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2"/>
      <c r="E59" s="272"/>
      <c r="F59" s="272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7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2" t="s">
        <v>193</v>
      </c>
      <c r="F63" s="272">
        <v>4</v>
      </c>
      <c r="G63" s="63" t="s">
        <v>414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4"/>
      <c r="F67" s="204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313" t="s">
        <v>194</v>
      </c>
      <c r="F70" s="313"/>
      <c r="G70" s="313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3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2" t="s">
        <v>195</v>
      </c>
      <c r="F78" s="282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3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3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2" t="s">
        <v>195</v>
      </c>
      <c r="F87" s="282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21" workbookViewId="0">
      <selection activeCell="H60" sqref="H60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369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14" t="s">
        <v>370</v>
      </c>
      <c r="H8" s="314"/>
      <c r="I8" s="93"/>
      <c r="J8" s="93"/>
      <c r="K8" s="93"/>
    </row>
    <row r="9" spans="2:11" x14ac:dyDescent="0.25">
      <c r="B9" s="245">
        <v>20</v>
      </c>
      <c r="C9" s="62">
        <v>11</v>
      </c>
      <c r="D9" s="62">
        <v>2022</v>
      </c>
      <c r="E9" s="70" t="s">
        <v>417</v>
      </c>
      <c r="F9" s="70">
        <v>5</v>
      </c>
      <c r="G9" s="63" t="s">
        <v>414</v>
      </c>
      <c r="H9" s="71" t="s">
        <v>415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2" t="s">
        <v>417</v>
      </c>
      <c r="F10" s="272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19</v>
      </c>
      <c r="C11" s="62">
        <v>3</v>
      </c>
      <c r="D11" s="62">
        <v>2023</v>
      </c>
      <c r="E11" s="305" t="s">
        <v>417</v>
      </c>
      <c r="F11" s="305">
        <v>5</v>
      </c>
      <c r="G11" s="63" t="s">
        <v>118</v>
      </c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4">
        <v>20</v>
      </c>
      <c r="C14" s="62">
        <v>11</v>
      </c>
      <c r="D14" s="62">
        <v>2022</v>
      </c>
      <c r="E14" s="254" t="s">
        <v>417</v>
      </c>
      <c r="F14" s="254">
        <v>5</v>
      </c>
      <c r="G14" s="63" t="s">
        <v>414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2" t="s">
        <v>417</v>
      </c>
      <c r="F15" s="272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2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4">
        <v>20</v>
      </c>
      <c r="C19" s="62">
        <v>11</v>
      </c>
      <c r="D19" s="62">
        <v>2022</v>
      </c>
      <c r="E19" s="254" t="s">
        <v>417</v>
      </c>
      <c r="F19" s="254">
        <v>5</v>
      </c>
      <c r="G19" s="63" t="s">
        <v>414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2" t="s">
        <v>417</v>
      </c>
      <c r="F20" s="272">
        <v>5</v>
      </c>
      <c r="G20" s="63" t="s">
        <v>118</v>
      </c>
      <c r="H20" s="76"/>
      <c r="I20" s="62">
        <v>1594</v>
      </c>
      <c r="J20" s="62">
        <v>8</v>
      </c>
      <c r="K20" s="232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4">
        <v>20</v>
      </c>
      <c r="C24" s="62">
        <v>11</v>
      </c>
      <c r="D24" s="62">
        <v>2022</v>
      </c>
      <c r="E24" s="254" t="s">
        <v>417</v>
      </c>
      <c r="F24" s="254">
        <v>5</v>
      </c>
      <c r="G24" s="63" t="s">
        <v>414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2" t="s">
        <v>417</v>
      </c>
      <c r="F25" s="272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4">
        <v>20</v>
      </c>
      <c r="C29" s="62">
        <v>11</v>
      </c>
      <c r="D29" s="62">
        <v>2022</v>
      </c>
      <c r="E29" s="254" t="s">
        <v>417</v>
      </c>
      <c r="F29" s="254">
        <v>5</v>
      </c>
      <c r="G29" s="63" t="s">
        <v>414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2" t="s">
        <v>417</v>
      </c>
      <c r="F30" s="272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4">
        <v>20</v>
      </c>
      <c r="C34" s="62">
        <v>11</v>
      </c>
      <c r="D34" s="62">
        <v>2022</v>
      </c>
      <c r="E34" s="254" t="s">
        <v>417</v>
      </c>
      <c r="F34" s="254">
        <v>5</v>
      </c>
      <c r="G34" s="63" t="s">
        <v>414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2" t="s">
        <v>417</v>
      </c>
      <c r="F35" s="272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0"/>
      <c r="F36" s="210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314" t="s">
        <v>254</v>
      </c>
      <c r="H40" s="314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5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0">
        <v>2023</v>
      </c>
      <c r="E43" s="282" t="s">
        <v>195</v>
      </c>
      <c r="F43" s="201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5">
        <v>19</v>
      </c>
      <c r="C44" s="305">
        <v>3</v>
      </c>
      <c r="D44" s="62">
        <v>2023</v>
      </c>
      <c r="E44" s="305" t="s">
        <v>195</v>
      </c>
      <c r="F44" s="305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5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3">
        <v>2023</v>
      </c>
      <c r="E48" s="283" t="s">
        <v>195</v>
      </c>
      <c r="F48" s="305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5">
        <v>19</v>
      </c>
      <c r="C49" s="305">
        <v>3</v>
      </c>
      <c r="D49" s="62">
        <v>2023</v>
      </c>
      <c r="E49" s="305" t="s">
        <v>195</v>
      </c>
      <c r="F49" s="305">
        <v>5</v>
      </c>
      <c r="G49" s="63" t="s">
        <v>118</v>
      </c>
      <c r="H49" s="71"/>
      <c r="I49" s="62">
        <v>1722</v>
      </c>
      <c r="J49" s="62">
        <v>9</v>
      </c>
      <c r="K49" s="232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5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3">
        <v>2023</v>
      </c>
      <c r="E53" s="283" t="s">
        <v>195</v>
      </c>
      <c r="F53" s="305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5">
        <v>19</v>
      </c>
      <c r="C54" s="305">
        <v>3</v>
      </c>
      <c r="D54" s="62">
        <v>2023</v>
      </c>
      <c r="E54" s="305" t="s">
        <v>195</v>
      </c>
      <c r="F54" s="305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5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1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2">
        <f>I61/J61</f>
        <v>199.77777777777777</v>
      </c>
    </row>
    <row r="62" spans="2:11" x14ac:dyDescent="0.25">
      <c r="B62" s="97">
        <v>5</v>
      </c>
      <c r="C62" s="62">
        <v>2</v>
      </c>
      <c r="D62" s="283">
        <v>2023</v>
      </c>
      <c r="E62" s="283" t="s">
        <v>195</v>
      </c>
      <c r="F62" s="305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5">
        <v>19</v>
      </c>
      <c r="C63" s="305">
        <v>3</v>
      </c>
      <c r="D63" s="62">
        <v>2023</v>
      </c>
      <c r="E63" s="305" t="s">
        <v>195</v>
      </c>
      <c r="F63" s="305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5">
        <v>16</v>
      </c>
      <c r="C66" s="62">
        <v>10</v>
      </c>
      <c r="D66" s="62">
        <v>2022</v>
      </c>
      <c r="E66" s="245" t="s">
        <v>195</v>
      </c>
      <c r="F66" s="245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83">
        <v>2023</v>
      </c>
      <c r="E67" s="283" t="s">
        <v>195</v>
      </c>
      <c r="F67" s="283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5">
        <v>19</v>
      </c>
      <c r="C68" s="305">
        <v>3</v>
      </c>
      <c r="D68" s="62">
        <v>2023</v>
      </c>
      <c r="E68" s="305" t="s">
        <v>195</v>
      </c>
      <c r="F68" s="305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83">
        <v>2023</v>
      </c>
      <c r="E71" s="283" t="s">
        <v>195</v>
      </c>
      <c r="F71" s="283">
        <v>5</v>
      </c>
      <c r="G71" s="63" t="s">
        <v>133</v>
      </c>
      <c r="H71" s="76" t="s">
        <v>519</v>
      </c>
      <c r="I71" s="99">
        <v>1521</v>
      </c>
      <c r="J71" s="99">
        <v>8</v>
      </c>
      <c r="K71" s="232">
        <f>I71/J71</f>
        <v>190.125</v>
      </c>
    </row>
    <row r="72" spans="2:11" x14ac:dyDescent="0.25">
      <c r="B72" s="305">
        <v>19</v>
      </c>
      <c r="C72" s="305">
        <v>3</v>
      </c>
      <c r="D72" s="62">
        <v>2023</v>
      </c>
      <c r="E72" s="305" t="s">
        <v>195</v>
      </c>
      <c r="F72" s="305">
        <v>5</v>
      </c>
      <c r="G72" s="63" t="s">
        <v>118</v>
      </c>
      <c r="H72" s="76"/>
      <c r="I72" s="284">
        <v>767</v>
      </c>
      <c r="J72" s="284">
        <v>4</v>
      </c>
      <c r="K72" s="232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2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371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372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83">
        <v>2023</v>
      </c>
      <c r="E80" s="283" t="s">
        <v>372</v>
      </c>
      <c r="F80" s="283">
        <v>4</v>
      </c>
      <c r="G80" s="63" t="s">
        <v>510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5" t="s">
        <v>372</v>
      </c>
      <c r="F81" s="305">
        <v>4</v>
      </c>
      <c r="G81" s="63" t="s">
        <v>510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5">
        <v>16</v>
      </c>
      <c r="C84" s="62">
        <v>10</v>
      </c>
      <c r="D84" s="62">
        <v>2022</v>
      </c>
      <c r="E84" s="245" t="s">
        <v>372</v>
      </c>
      <c r="F84" s="245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83">
        <v>2023</v>
      </c>
      <c r="E85" s="283" t="s">
        <v>372</v>
      </c>
      <c r="F85" s="283">
        <v>4</v>
      </c>
      <c r="G85" s="63" t="s">
        <v>510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5" t="s">
        <v>372</v>
      </c>
      <c r="F86" s="305">
        <v>4</v>
      </c>
      <c r="G86" s="63" t="s">
        <v>510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5">
        <v>16</v>
      </c>
      <c r="C89" s="62">
        <v>10</v>
      </c>
      <c r="D89" s="62">
        <v>2022</v>
      </c>
      <c r="E89" s="245" t="s">
        <v>372</v>
      </c>
      <c r="F89" s="245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83">
        <v>2023</v>
      </c>
      <c r="E90" s="283" t="s">
        <v>372</v>
      </c>
      <c r="F90" s="283">
        <v>4</v>
      </c>
      <c r="G90" s="63" t="s">
        <v>510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5" t="s">
        <v>372</v>
      </c>
      <c r="F91" s="305">
        <v>4</v>
      </c>
      <c r="G91" s="63" t="s">
        <v>510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5">
        <v>16</v>
      </c>
      <c r="C94" s="62">
        <v>10</v>
      </c>
      <c r="D94" s="62">
        <v>2022</v>
      </c>
      <c r="E94" s="245" t="s">
        <v>372</v>
      </c>
      <c r="F94" s="245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83">
        <v>2023</v>
      </c>
      <c r="E95" s="283" t="s">
        <v>372</v>
      </c>
      <c r="F95" s="283">
        <v>4</v>
      </c>
      <c r="G95" s="63" t="s">
        <v>510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5" t="s">
        <v>372</v>
      </c>
      <c r="F96" s="305">
        <v>4</v>
      </c>
      <c r="G96" s="63" t="s">
        <v>510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83">
        <v>2023</v>
      </c>
      <c r="E99" s="283" t="s">
        <v>372</v>
      </c>
      <c r="F99" s="283">
        <v>4</v>
      </c>
      <c r="G99" s="63" t="s">
        <v>510</v>
      </c>
      <c r="H99" s="63" t="s">
        <v>520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4"/>
      <c r="J100" s="284"/>
      <c r="K100" s="98"/>
    </row>
    <row r="101" spans="2:11" x14ac:dyDescent="0.25">
      <c r="B101" s="62"/>
      <c r="C101" s="62"/>
      <c r="D101" s="62"/>
      <c r="E101" s="210"/>
      <c r="F101" s="210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49779</v>
      </c>
      <c r="J108" s="101">
        <f>J39+J75+J103</f>
        <v>289</v>
      </c>
      <c r="K108" s="102">
        <f>I108/J108</f>
        <v>172.24567474048442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482</v>
      </c>
    </row>
    <row r="3" spans="1:8" x14ac:dyDescent="0.25">
      <c r="B3" t="s">
        <v>481</v>
      </c>
      <c r="D3" t="s">
        <v>480</v>
      </c>
      <c r="F3" t="s">
        <v>479</v>
      </c>
      <c r="H3" t="s">
        <v>478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5">
        <f t="shared" ref="H4:H9" si="1">+G4/F4</f>
        <v>189.66666666666666</v>
      </c>
    </row>
    <row r="5" spans="1:8" x14ac:dyDescent="0.25">
      <c r="A5" t="s">
        <v>477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5">
        <f t="shared" si="1"/>
        <v>199.25</v>
      </c>
    </row>
    <row r="6" spans="1:8" x14ac:dyDescent="0.25">
      <c r="A6" t="s">
        <v>476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5">
        <f t="shared" si="1"/>
        <v>201.125</v>
      </c>
    </row>
    <row r="7" spans="1:8" x14ac:dyDescent="0.25">
      <c r="A7" t="s">
        <v>475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5">
        <f t="shared" si="1"/>
        <v>177.42857142857142</v>
      </c>
    </row>
    <row r="8" spans="1:8" x14ac:dyDescent="0.25">
      <c r="A8" t="s">
        <v>474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5">
        <f t="shared" si="1"/>
        <v>184.14285714285714</v>
      </c>
    </row>
    <row r="9" spans="1:8" x14ac:dyDescent="0.25">
      <c r="A9" t="s">
        <v>473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5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5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5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5">
        <f>+G15/F15</f>
        <v>165.14285714285714</v>
      </c>
    </row>
    <row r="16" spans="1:8" x14ac:dyDescent="0.25">
      <c r="A16" s="179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5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5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2023-03-20T13:25:05Z</dcterms:modified>
</cp:coreProperties>
</file>