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AP85" i="1" l="1"/>
  <c r="J58" i="3" l="1"/>
  <c r="AR126" i="1"/>
  <c r="AQ126" i="1"/>
  <c r="AQ125" i="1"/>
  <c r="AQ127" i="1" s="1"/>
  <c r="AR123" i="1"/>
  <c r="AQ123" i="1"/>
  <c r="AQ122" i="1"/>
  <c r="AQ124" i="1" s="1"/>
  <c r="AR120" i="1"/>
  <c r="AQ120" i="1"/>
  <c r="AQ119" i="1"/>
  <c r="AQ121" i="1" s="1"/>
  <c r="AR117" i="1"/>
  <c r="AQ117" i="1"/>
  <c r="AQ116" i="1"/>
  <c r="AR114" i="1"/>
  <c r="AQ114" i="1"/>
  <c r="AQ113" i="1"/>
  <c r="AQ115" i="1" s="1"/>
  <c r="AR111" i="1"/>
  <c r="AQ111" i="1"/>
  <c r="AQ110" i="1"/>
  <c r="AQ112" i="1" s="1"/>
  <c r="AR108" i="1"/>
  <c r="AQ108" i="1"/>
  <c r="AQ107" i="1"/>
  <c r="AQ109" i="1" s="1"/>
  <c r="AR105" i="1"/>
  <c r="AQ105" i="1"/>
  <c r="AQ104" i="1"/>
  <c r="AR102" i="1"/>
  <c r="AQ102" i="1"/>
  <c r="AQ101" i="1"/>
  <c r="AQ103" i="1" s="1"/>
  <c r="AR99" i="1"/>
  <c r="AQ99" i="1"/>
  <c r="AQ98" i="1"/>
  <c r="AQ100" i="1" s="1"/>
  <c r="AR93" i="1"/>
  <c r="AQ93" i="1"/>
  <c r="AQ92" i="1"/>
  <c r="AQ94" i="1" s="1"/>
  <c r="AR90" i="1"/>
  <c r="AQ90" i="1"/>
  <c r="AQ89" i="1"/>
  <c r="AR87" i="1"/>
  <c r="AQ87" i="1"/>
  <c r="AQ86" i="1"/>
  <c r="AQ88" i="1" s="1"/>
  <c r="AR84" i="1"/>
  <c r="AQ84" i="1"/>
  <c r="AQ83" i="1"/>
  <c r="AQ85" i="1" s="1"/>
  <c r="AR81" i="1"/>
  <c r="AQ81" i="1"/>
  <c r="AQ80" i="1"/>
  <c r="AQ82" i="1" s="1"/>
  <c r="AR78" i="1"/>
  <c r="AQ78" i="1"/>
  <c r="AQ77" i="1"/>
  <c r="AR75" i="1"/>
  <c r="AQ75" i="1"/>
  <c r="AQ74" i="1"/>
  <c r="AQ76" i="1" s="1"/>
  <c r="AR72" i="1"/>
  <c r="AQ72" i="1"/>
  <c r="AQ71" i="1"/>
  <c r="AQ73" i="1" s="1"/>
  <c r="AR69" i="1"/>
  <c r="AQ69" i="1"/>
  <c r="AQ68" i="1"/>
  <c r="AQ70" i="1" s="1"/>
  <c r="AR66" i="1"/>
  <c r="AQ66" i="1"/>
  <c r="AQ65" i="1"/>
  <c r="AR63" i="1"/>
  <c r="AQ63" i="1"/>
  <c r="AQ62" i="1"/>
  <c r="AQ64" i="1" s="1"/>
  <c r="AR60" i="1"/>
  <c r="AQ60" i="1"/>
  <c r="AQ59" i="1"/>
  <c r="AQ61" i="1" s="1"/>
  <c r="AR57" i="1"/>
  <c r="AQ57" i="1"/>
  <c r="AQ56" i="1"/>
  <c r="AQ58" i="1" s="1"/>
  <c r="AR54" i="1"/>
  <c r="AQ54" i="1"/>
  <c r="AQ53" i="1"/>
  <c r="AR51" i="1"/>
  <c r="AQ51" i="1"/>
  <c r="AQ50" i="1"/>
  <c r="AQ52" i="1" s="1"/>
  <c r="AR48" i="1"/>
  <c r="AQ48" i="1"/>
  <c r="AQ47" i="1"/>
  <c r="AQ49" i="1" s="1"/>
  <c r="AR45" i="1"/>
  <c r="AQ45" i="1"/>
  <c r="AQ44" i="1"/>
  <c r="AQ46" i="1" s="1"/>
  <c r="AR42" i="1"/>
  <c r="AQ42" i="1"/>
  <c r="AQ41" i="1"/>
  <c r="AR39" i="1"/>
  <c r="AQ39" i="1"/>
  <c r="AQ38" i="1"/>
  <c r="AQ40" i="1" s="1"/>
  <c r="AR36" i="1"/>
  <c r="AQ36" i="1"/>
  <c r="AQ35" i="1"/>
  <c r="AQ37" i="1" s="1"/>
  <c r="AR33" i="1"/>
  <c r="AQ33" i="1"/>
  <c r="AQ32" i="1"/>
  <c r="AQ34" i="1" s="1"/>
  <c r="AR30" i="1"/>
  <c r="AQ30" i="1"/>
  <c r="AQ29" i="1"/>
  <c r="AR27" i="1"/>
  <c r="AQ27" i="1"/>
  <c r="AQ26" i="1"/>
  <c r="AQ28" i="1" s="1"/>
  <c r="AR18" i="1"/>
  <c r="AQ18" i="1"/>
  <c r="AQ17" i="1"/>
  <c r="AQ19" i="1" s="1"/>
  <c r="AR15" i="1"/>
  <c r="AQ15" i="1"/>
  <c r="AQ14" i="1"/>
  <c r="AQ16" i="1" s="1"/>
  <c r="AR12" i="1"/>
  <c r="AQ12" i="1"/>
  <c r="AQ11" i="1"/>
  <c r="H225" i="2"/>
  <c r="AP135" i="1"/>
  <c r="AP132" i="1"/>
  <c r="AP131" i="1"/>
  <c r="AP43" i="1"/>
  <c r="AP40" i="1"/>
  <c r="K225" i="2"/>
  <c r="J225" i="2"/>
  <c r="L223" i="2"/>
  <c r="L224" i="2"/>
  <c r="L222" i="2"/>
  <c r="AQ31" i="1" l="1"/>
  <c r="AQ43" i="1"/>
  <c r="AQ55" i="1"/>
  <c r="AQ67" i="1"/>
  <c r="AQ79" i="1"/>
  <c r="AQ91" i="1"/>
  <c r="AQ106" i="1"/>
  <c r="AQ118" i="1"/>
  <c r="AP133" i="1"/>
  <c r="K96" i="6"/>
  <c r="K91" i="6"/>
  <c r="K86" i="6"/>
  <c r="K81" i="6"/>
  <c r="K44" i="6"/>
  <c r="K49" i="6"/>
  <c r="K54" i="6"/>
  <c r="K63" i="6"/>
  <c r="K68" i="6"/>
  <c r="K72" i="6"/>
  <c r="J103" i="3"/>
  <c r="AO103" i="1"/>
  <c r="AO70" i="1"/>
  <c r="AO58" i="1"/>
  <c r="AO34" i="1"/>
  <c r="AO19" i="1"/>
  <c r="AO135" i="1" s="1"/>
  <c r="AO127" i="1"/>
  <c r="AO132" i="1"/>
  <c r="AO131" i="1"/>
  <c r="L221" i="2"/>
  <c r="L220" i="2"/>
  <c r="L219" i="2"/>
  <c r="L218" i="2"/>
  <c r="L217" i="2"/>
  <c r="L216" i="2"/>
  <c r="J105" i="3"/>
  <c r="J40" i="4"/>
  <c r="I40" i="4"/>
  <c r="H40" i="4"/>
  <c r="G40" i="4"/>
  <c r="F40" i="4"/>
  <c r="E40" i="4"/>
  <c r="D40" i="4"/>
  <c r="C40" i="4"/>
  <c r="AO133" i="1" l="1"/>
  <c r="J45" i="3"/>
  <c r="K35" i="4"/>
  <c r="AN132" i="1"/>
  <c r="AN131" i="1"/>
  <c r="AN55" i="1"/>
  <c r="AN124" i="1"/>
  <c r="AN135" i="1" s="1"/>
  <c r="AN79" i="1"/>
  <c r="AN49" i="1"/>
  <c r="L215" i="2"/>
  <c r="L214" i="2"/>
  <c r="L213" i="2"/>
  <c r="L212" i="2"/>
  <c r="AN133" i="1" l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AV127" i="1"/>
  <c r="AV124" i="1"/>
  <c r="AV121" i="1"/>
  <c r="AV118" i="1"/>
  <c r="AV115" i="1"/>
  <c r="AV112" i="1"/>
  <c r="AV109" i="1"/>
  <c r="AV106" i="1"/>
  <c r="AV103" i="1"/>
  <c r="AV100" i="1"/>
  <c r="AV97" i="1"/>
  <c r="AV94" i="1"/>
  <c r="AV91" i="1"/>
  <c r="AV88" i="1"/>
  <c r="AV85" i="1"/>
  <c r="AV82" i="1"/>
  <c r="AV79" i="1"/>
  <c r="AV76" i="1"/>
  <c r="AV73" i="1"/>
  <c r="AV70" i="1"/>
  <c r="AV67" i="1"/>
  <c r="AV64" i="1"/>
  <c r="AV61" i="1"/>
  <c r="AV58" i="1"/>
  <c r="AV55" i="1"/>
  <c r="AV52" i="1"/>
  <c r="AV49" i="1"/>
  <c r="AV46" i="1"/>
  <c r="AV43" i="1"/>
  <c r="AV40" i="1"/>
  <c r="AV37" i="1"/>
  <c r="AV34" i="1"/>
  <c r="AV31" i="1"/>
  <c r="AV28" i="1"/>
  <c r="AV22" i="1"/>
  <c r="AV19" i="1"/>
  <c r="AV16" i="1"/>
  <c r="AV13" i="1"/>
  <c r="AL132" i="1" l="1"/>
  <c r="AL131" i="1"/>
  <c r="AL85" i="1"/>
  <c r="AL70" i="1"/>
  <c r="AL58" i="1"/>
  <c r="AL52" i="1"/>
  <c r="AL43" i="1"/>
  <c r="AL40" i="1"/>
  <c r="AL31" i="1"/>
  <c r="AL135" i="1" s="1"/>
  <c r="L207" i="2"/>
  <c r="L206" i="2"/>
  <c r="L205" i="2"/>
  <c r="L204" i="2"/>
  <c r="L202" i="2"/>
  <c r="L203" i="2"/>
  <c r="L201" i="2"/>
  <c r="AL133" i="1" l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X133" i="1"/>
  <c r="AE132" i="1"/>
  <c r="AC132" i="1"/>
  <c r="AB132" i="1"/>
  <c r="AB133" i="1" s="1"/>
  <c r="AA132" i="1"/>
  <c r="Z132" i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V132" i="1"/>
  <c r="AV131" i="1"/>
  <c r="AD132" i="1"/>
  <c r="AD131" i="1"/>
  <c r="F133" i="1" l="1"/>
  <c r="N133" i="1"/>
  <c r="G133" i="1"/>
  <c r="K133" i="1"/>
  <c r="O133" i="1"/>
  <c r="S133" i="1"/>
  <c r="W133" i="1"/>
  <c r="J133" i="1"/>
  <c r="V133" i="1"/>
  <c r="AQ131" i="1"/>
  <c r="D133" i="1"/>
  <c r="AQ132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8" i="4" l="1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0" i="4" l="1"/>
  <c r="K37" i="4"/>
  <c r="K34" i="4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V25" i="1"/>
  <c r="K23" i="4" l="1"/>
  <c r="K28" i="4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3" i="4" l="1"/>
  <c r="K25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K26" i="4"/>
  <c r="K32" i="4"/>
  <c r="K14" i="4"/>
  <c r="K9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6" i="4"/>
  <c r="K27" i="4"/>
  <c r="J81" i="3"/>
  <c r="L112" i="1"/>
  <c r="L100" i="1"/>
  <c r="L67" i="1"/>
  <c r="L13" i="1"/>
  <c r="L59" i="2"/>
  <c r="L58" i="2"/>
  <c r="L57" i="2"/>
  <c r="L56" i="2"/>
  <c r="L135" i="1" l="1"/>
  <c r="B57" i="4"/>
  <c r="K16" i="4" l="1"/>
  <c r="K19" i="4"/>
  <c r="AQ13" i="1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R129" i="1" l="1"/>
  <c r="AQ129" i="1"/>
  <c r="AQ128" i="1"/>
  <c r="AQ130" i="1" s="1"/>
  <c r="AR96" i="1"/>
  <c r="AQ96" i="1"/>
  <c r="AQ95" i="1"/>
  <c r="AQ97" i="1" s="1"/>
  <c r="AR24" i="1"/>
  <c r="AQ24" i="1"/>
  <c r="AQ23" i="1"/>
  <c r="AQ25" i="1" s="1"/>
  <c r="AR21" i="1"/>
  <c r="AQ21" i="1"/>
  <c r="AQ20" i="1"/>
  <c r="AQ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AX112" i="1" s="1"/>
  <c r="A82" i="1"/>
  <c r="AX82" i="1" s="1"/>
  <c r="A124" i="1"/>
  <c r="AX124" i="1" s="1"/>
  <c r="A121" i="1"/>
  <c r="AX121" i="1" s="1"/>
  <c r="A109" i="1"/>
  <c r="AX109" i="1" s="1"/>
  <c r="A97" i="1"/>
  <c r="A94" i="1"/>
  <c r="A91" i="1"/>
  <c r="A64" i="1"/>
  <c r="AX64" i="1" s="1"/>
  <c r="A49" i="1"/>
  <c r="AX49" i="1" s="1"/>
  <c r="A46" i="1"/>
  <c r="AX46" i="1" s="1"/>
  <c r="A37" i="1"/>
  <c r="AX37" i="1" s="1"/>
  <c r="A28" i="1"/>
  <c r="AX28" i="1" s="1"/>
  <c r="A22" i="1"/>
  <c r="A16" i="1"/>
  <c r="AX16" i="1" s="1"/>
  <c r="D85" i="1" l="1"/>
  <c r="D118" i="1"/>
  <c r="D70" i="1"/>
  <c r="J28" i="3"/>
  <c r="L11" i="2"/>
  <c r="L9" i="2"/>
  <c r="J64" i="3" l="1"/>
  <c r="J19" i="5" l="1"/>
  <c r="I19" i="5"/>
  <c r="K31" i="4" l="1"/>
  <c r="K21" i="4"/>
  <c r="K30" i="4"/>
  <c r="K12" i="4"/>
  <c r="K29" i="4"/>
  <c r="K24" i="4"/>
  <c r="K20" i="4"/>
  <c r="K17" i="4"/>
  <c r="K15" i="4"/>
  <c r="K22" i="4"/>
  <c r="K10" i="4"/>
  <c r="K11" i="4"/>
  <c r="K18" i="4"/>
  <c r="K40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0" i="3" l="1"/>
  <c r="A133" i="1" l="1"/>
  <c r="A127" i="1"/>
  <c r="AX127" i="1" s="1"/>
  <c r="A118" i="1"/>
  <c r="A115" i="1"/>
  <c r="AX115" i="1" s="1"/>
  <c r="A106" i="1"/>
  <c r="AX106" i="1" s="1"/>
  <c r="A103" i="1"/>
  <c r="AX103" i="1" s="1"/>
  <c r="A100" i="1"/>
  <c r="AX100" i="1" s="1"/>
  <c r="A85" i="1"/>
  <c r="A76" i="1"/>
  <c r="AX76" i="1" s="1"/>
  <c r="A73" i="1"/>
  <c r="AX73" i="1" s="1"/>
  <c r="A70" i="1"/>
  <c r="A67" i="1"/>
  <c r="AX67" i="1" s="1"/>
  <c r="A61" i="1"/>
  <c r="AX61" i="1" s="1"/>
  <c r="A58" i="1"/>
  <c r="AX58" i="1" s="1"/>
  <c r="A52" i="1"/>
  <c r="A43" i="1"/>
  <c r="AX43" i="1" s="1"/>
  <c r="A40" i="1"/>
  <c r="AX40" i="1" s="1"/>
  <c r="A19" i="1"/>
  <c r="AX19" i="1" s="1"/>
  <c r="A13" i="1"/>
  <c r="AX13" i="1" s="1"/>
  <c r="A34" i="1"/>
  <c r="A31" i="1"/>
  <c r="D52" i="1" l="1"/>
  <c r="D34" i="1"/>
  <c r="D31" i="1"/>
  <c r="AR132" i="1" l="1"/>
  <c r="K94" i="6" l="1"/>
  <c r="K89" i="6"/>
  <c r="K84" i="6"/>
  <c r="K79" i="6"/>
  <c r="K103" i="6" l="1"/>
  <c r="J86" i="3" l="1"/>
  <c r="AX118" i="1" l="1"/>
  <c r="AX34" i="1"/>
  <c r="AX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4" i="3"/>
  <c r="L12" i="2"/>
  <c r="L7" i="2"/>
  <c r="J75" i="6" l="1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AT134" i="1"/>
  <c r="E135" i="1"/>
  <c r="K75" i="6" l="1"/>
  <c r="I108" i="6"/>
  <c r="J108" i="6"/>
  <c r="K39" i="6"/>
  <c r="K91" i="5"/>
  <c r="K38" i="5"/>
  <c r="K69" i="5"/>
  <c r="AX70" i="1"/>
  <c r="AX52" i="1"/>
  <c r="AV133" i="1"/>
  <c r="D135" i="1"/>
  <c r="AQ135" i="1" s="1"/>
  <c r="AX31" i="1"/>
  <c r="K108" i="6" l="1"/>
  <c r="AQ133" i="1"/>
  <c r="L225" i="2"/>
</calcChain>
</file>

<file path=xl/sharedStrings.xml><?xml version="1.0" encoding="utf-8"?>
<sst xmlns="http://schemas.openxmlformats.org/spreadsheetml/2006/main" count="2333" uniqueCount="600">
  <si>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</si>
  <si>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</si>
  <si>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</si>
  <si>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</si>
  <si>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</si>
  <si>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</si>
  <si>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</si>
  <si>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</si>
  <si>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</si>
  <si>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</si>
  <si>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</si>
  <si>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</si>
  <si>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</si>
  <si>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</si>
  <si>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</si>
  <si>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</si>
  <si>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</si>
  <si>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</si>
  <si>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</si>
  <si>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</si>
  <si>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</si>
  <si>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</si>
  <si>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</si>
  <si>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</si>
  <si>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</si>
  <si>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</si>
  <si>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</si>
  <si>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</si>
  <si>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</si>
  <si>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</si>
  <si>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</si>
  <si>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</si>
  <si>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</si>
  <si>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</si>
  <si>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</si>
  <si>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</si>
  <si>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</si>
  <si>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</si>
  <si>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</si>
  <si>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</si>
  <si>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</si>
  <si>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</si>
  <si>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</si>
  <si>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</si>
  <si>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</si>
  <si>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</si>
  <si>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</si>
  <si>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</si>
  <si>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</si>
  <si>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</si>
  <si>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</si>
  <si>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</si>
  <si>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</si>
  <si>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</si>
  <si>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</si>
  <si>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</si>
  <si>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</si>
  <si>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</si>
  <si>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</si>
  <si>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</si>
  <si>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</si>
  <si>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</si>
  <si>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</si>
  <si>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</si>
  <si>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</si>
  <si>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</si>
  <si>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</si>
  <si>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</si>
  <si>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</si>
  <si>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</si>
  <si>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</si>
  <si>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</si>
  <si>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</si>
  <si>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</si>
  <si>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</si>
  <si>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</si>
  <si>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</si>
  <si>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</si>
  <si>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</si>
  <si>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</si>
  <si>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</si>
  <si>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</si>
  <si>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</si>
  <si>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</si>
  <si>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</si>
  <si>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</si>
  <si>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</si>
  <si>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</si>
  <si>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</si>
  <si>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</si>
  <si>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</si>
  <si>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</si>
  <si>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</si>
  <si>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</si>
  <si>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</si>
  <si>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</si>
  <si>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</si>
  <si>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</si>
  <si>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</si>
  <si>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</si>
  <si>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</si>
  <si>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</si>
  <si>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</si>
  <si>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</si>
  <si>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</si>
  <si>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</si>
  <si>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</si>
  <si>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</si>
  <si>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</si>
  <si>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</si>
  <si>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</si>
  <si>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</si>
  <si>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</si>
  <si>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</si>
  <si>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</si>
  <si>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</si>
  <si>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</si>
  <si>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</si>
  <si>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</si>
  <si>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</si>
  <si>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</si>
  <si>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</si>
  <si>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</si>
  <si>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</si>
  <si>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</si>
  <si>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</si>
  <si>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</si>
  <si>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</si>
  <si>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</si>
  <si>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</si>
  <si>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</si>
  <si>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</si>
  <si>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</si>
  <si>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</si>
  <si>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</si>
  <si>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</si>
  <si>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</si>
  <si>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</si>
  <si>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</si>
  <si>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</si>
  <si>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</si>
  <si>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</si>
  <si>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</si>
  <si>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</si>
  <si>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</si>
  <si>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</si>
  <si>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</si>
  <si>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</si>
  <si>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</si>
  <si>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</si>
  <si>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</si>
  <si>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</si>
  <si>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</si>
  <si>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</si>
  <si>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</si>
  <si>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</si>
  <si>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</si>
  <si>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</si>
  <si>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</si>
  <si>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</si>
  <si>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</si>
  <si>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</si>
  <si>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</si>
  <si>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</si>
  <si>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</si>
  <si>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</si>
  <si>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</si>
  <si>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</si>
  <si>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</si>
  <si>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</si>
  <si>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</si>
  <si>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</si>
  <si>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</si>
  <si>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</si>
  <si>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</si>
  <si>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</si>
  <si>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</si>
  <si>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</si>
  <si>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</si>
  <si>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</si>
  <si>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</si>
  <si>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</si>
  <si>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</si>
  <si>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</si>
  <si>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</si>
  <si>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</si>
  <si>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</si>
  <si>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</si>
  <si>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</si>
  <si>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</si>
  <si>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</si>
  <si>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</si>
  <si>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</si>
  <si>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</si>
  <si>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</si>
  <si>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</si>
  <si>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</si>
  <si>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</si>
  <si>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</si>
  <si>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</si>
  <si>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</si>
  <si>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</si>
  <si>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</si>
  <si>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</si>
  <si>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</si>
  <si>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</si>
  <si>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</si>
  <si>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</si>
  <si>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</si>
  <si>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</si>
  <si>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</si>
  <si>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</si>
  <si>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</si>
  <si>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</si>
  <si>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</si>
  <si>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</si>
  <si>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</si>
  <si>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</si>
  <si>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</si>
  <si>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</si>
  <si>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</si>
  <si>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</si>
  <si>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</si>
  <si>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</si>
  <si>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</si>
  <si>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</si>
  <si>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</si>
  <si>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</si>
  <si>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</si>
  <si>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</si>
  <si>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</si>
  <si>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</si>
  <si>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</si>
  <si>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</si>
  <si>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</si>
  <si>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</si>
  <si>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</si>
  <si>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</si>
  <si>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</si>
  <si>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</si>
  <si>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</si>
  <si>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</si>
  <si>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</si>
  <si>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</si>
  <si>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</si>
  <si>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</si>
  <si>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</si>
  <si>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</si>
  <si>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</si>
  <si>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</si>
  <si>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</si>
  <si>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</si>
  <si>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</si>
  <si>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</si>
  <si>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</si>
  <si>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</si>
  <si>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</si>
  <si>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</si>
  <si>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</si>
  <si>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</si>
  <si>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</si>
  <si>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</si>
  <si>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</si>
  <si>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</si>
  <si>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</si>
  <si>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</si>
  <si>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</si>
  <si>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</si>
  <si>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</si>
  <si>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</si>
  <si>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</si>
  <si>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</si>
  <si>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</si>
  <si>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</si>
  <si>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</si>
  <si>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</si>
  <si>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</si>
  <si>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</si>
  <si>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</si>
  <si>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</si>
  <si>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</si>
  <si>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</si>
  <si>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</si>
  <si>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</si>
  <si>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</si>
  <si>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</si>
  <si>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</si>
  <si>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</si>
  <si>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</si>
  <si>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</si>
  <si>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</si>
  <si>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</si>
  <si>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</si>
  <si>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</si>
  <si>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</si>
  <si>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</si>
  <si>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</si>
  <si>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</si>
  <si>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</si>
  <si>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</si>
  <si>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</si>
  <si>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</si>
  <si>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</si>
  <si>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</si>
  <si>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</si>
  <si>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</si>
  <si>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</si>
  <si>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</si>
  <si>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</si>
  <si>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</si>
  <si>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</si>
  <si>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</si>
  <si>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</si>
  <si>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</si>
  <si>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</si>
  <si>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</si>
  <si>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</si>
  <si>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</si>
  <si>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</si>
  <si>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</si>
  <si>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</si>
  <si>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</si>
  <si>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</si>
  <si>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</si>
  <si>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</si>
  <si>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</si>
  <si>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</si>
  <si>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</si>
  <si>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</si>
  <si>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</si>
  <si>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</si>
  <si>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</si>
  <si>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</si>
  <si>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</si>
  <si>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</si>
  <si>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</si>
  <si>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</si>
  <si>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</si>
  <si>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</si>
  <si>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</si>
  <si>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</si>
  <si>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</si>
  <si>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</si>
  <si>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</si>
  <si>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</si>
  <si>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</si>
  <si>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</si>
  <si>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</si>
  <si>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</si>
  <si>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</si>
  <si>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</si>
  <si>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</si>
  <si>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</si>
  <si>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</si>
  <si>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</si>
  <si>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</si>
  <si>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</si>
  <si>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</si>
  <si>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</si>
  <si>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</si>
  <si>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</si>
  <si>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</si>
  <si>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</si>
  <si>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</si>
  <si>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</si>
  <si>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</si>
  <si>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</si>
  <si>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</si>
  <si>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</si>
  <si>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</si>
  <si>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</si>
  <si>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</si>
  <si>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</si>
  <si>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</si>
  <si>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</si>
  <si>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</si>
  <si>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</si>
  <si>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</si>
  <si>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</si>
  <si>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</si>
  <si>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</si>
  <si>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</si>
  <si>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</si>
  <si>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</si>
  <si>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</si>
  <si>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</si>
  <si>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</si>
  <si>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</si>
  <si>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</si>
  <si>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</si>
  <si>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</si>
  <si>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</si>
  <si>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</si>
  <si>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</si>
  <si>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</si>
  <si>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</si>
  <si>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</si>
  <si>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</si>
  <si>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</si>
  <si>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</si>
  <si>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</si>
  <si>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</si>
  <si>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</si>
  <si>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</si>
  <si>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</si>
  <si>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</si>
  <si>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</si>
  <si>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</si>
  <si>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</si>
  <si>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</si>
  <si>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</si>
  <si>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</si>
  <si>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</si>
  <si>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</si>
  <si>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</si>
  <si>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</si>
  <si>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</si>
  <si>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</si>
  <si>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</si>
  <si>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</si>
  <si>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</si>
  <si>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</si>
  <si>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</si>
  <si>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</si>
  <si>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</si>
  <si>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</si>
  <si>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</si>
  <si>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</si>
  <si>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</si>
  <si>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</si>
  <si>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</si>
  <si>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</si>
  <si>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</si>
  <si>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</si>
  <si>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</si>
  <si>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</si>
  <si>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</si>
  <si>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</si>
  <si>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</si>
  <si>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</si>
  <si>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</si>
  <si>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</si>
  <si>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</si>
  <si>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</si>
  <si>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</si>
  <si>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</si>
  <si>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</si>
  <si>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</si>
  <si>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</si>
  <si>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</si>
  <si>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</si>
  <si>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</si>
  <si>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</si>
  <si>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Villeneuve d'Ascq</t>
  </si>
  <si>
    <t>CDC N 2 dames  J  2</t>
  </si>
  <si>
    <t>3 èmes  Jour</t>
  </si>
  <si>
    <t>villeneuve</t>
  </si>
  <si>
    <t>d'ascq</t>
  </si>
  <si>
    <t>y a plus qu'à accélerer !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</si>
  <si>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</si>
  <si>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</si>
  <si>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</si>
  <si>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</si>
  <si>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</si>
  <si>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</si>
  <si>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</si>
  <si>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</si>
  <si>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</si>
  <si>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</si>
  <si>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</si>
  <si>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a défaut  de trouver, le mini est fait !</t>
  </si>
  <si>
    <t>pourquoi ne pas jouer plus souvent ?</t>
  </si>
  <si>
    <t>pendules remises à l'heure !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</si>
  <si>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</si>
  <si>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</si>
  <si>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</si>
  <si>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</si>
  <si>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</si>
  <si>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</si>
  <si>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</si>
  <si>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</si>
  <si>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</si>
  <si>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</si>
  <si>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</si>
  <si>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</si>
  <si>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</si>
  <si>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</si>
  <si>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</si>
  <si>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</si>
  <si>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</si>
  <si>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</si>
  <si>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</si>
  <si>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</si>
  <si>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</si>
  <si>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</si>
  <si>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</si>
  <si>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</si>
  <si>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</si>
  <si>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</si>
  <si>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</si>
  <si>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</si>
  <si>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</si>
  <si>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</si>
  <si>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</si>
  <si>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</si>
  <si>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</si>
  <si>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</si>
  <si>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</si>
  <si>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</si>
  <si>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</si>
  <si>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</si>
  <si>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</si>
  <si>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</si>
  <si>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</si>
  <si>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</si>
  <si>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</si>
  <si>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</si>
  <si>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</si>
  <si>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</si>
  <si>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</si>
  <si>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</si>
  <si>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</si>
  <si>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</si>
  <si>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</si>
  <si>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</si>
  <si>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</si>
  <si>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</si>
  <si>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</si>
  <si>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    9   3 èmes   places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</si>
  <si>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</si>
  <si>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</si>
  <si>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</si>
  <si>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</si>
  <si>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</si>
  <si>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</si>
  <si>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</si>
  <si>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</si>
  <si>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</si>
  <si>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</si>
  <si>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</si>
  <si>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</si>
  <si>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</si>
  <si>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</si>
  <si>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</si>
  <si>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</si>
  <si>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</si>
  <si>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a amplifié la marche arrière !</t>
  </si>
  <si>
    <t>rien de tel qu'une pause pour repartir!</t>
  </si>
  <si>
    <t>après le retour, l'attaque !</t>
  </si>
  <si>
    <t>casse bien limitée (bis)</t>
  </si>
  <si>
    <t>ça repart , et comment !</t>
  </si>
  <si>
    <t>a limité la casse !</t>
  </si>
  <si>
    <t>coupe ndie</t>
  </si>
  <si>
    <t>212,67 / 6</t>
  </si>
  <si>
    <t>202,67 / 6</t>
  </si>
  <si>
    <t>METIVIER Virgine</t>
  </si>
  <si>
    <t>la moyenne, y a que  ça de vrai !</t>
  </si>
  <si>
    <t>national doublettes</t>
  </si>
  <si>
    <t xml:space="preserve">26 èmes  </t>
  </si>
  <si>
    <t xml:space="preserve">16 èmes  </t>
  </si>
  <si>
    <t xml:space="preserve">doub </t>
  </si>
  <si>
    <t>c'est tout vu, il repart !</t>
  </si>
  <si>
    <t>fev</t>
  </si>
  <si>
    <t>bonne tendance, à suivre !</t>
  </si>
  <si>
    <t>ben quoi, joue sa moyenne !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</si>
  <si>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</si>
  <si>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</si>
  <si>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</si>
  <si>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</si>
  <si>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</si>
  <si>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</si>
  <si>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</si>
  <si>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</si>
  <si>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</si>
  <si>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</si>
  <si>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</si>
  <si>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</si>
  <si>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</si>
  <si>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</si>
  <si>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</si>
  <si>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</si>
  <si>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</si>
  <si>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retrouve son niveau !</t>
  </si>
  <si>
    <t>pas trouvé mais pas  cata !</t>
  </si>
  <si>
    <t>et bis repetita !</t>
  </si>
  <si>
    <t>doit accélérer !</t>
  </si>
  <si>
    <t>rejoue au yoyo !</t>
  </si>
  <si>
    <t>qu'il est obéissant !</t>
  </si>
  <si>
    <t>s'est engouffré dans la porte !</t>
  </si>
  <si>
    <t>faut repartir ! Mais maintenant !</t>
  </si>
  <si>
    <t>se remet à jouer !</t>
  </si>
  <si>
    <t>confirmation du retour !</t>
  </si>
  <si>
    <t>après midi salvatrice !</t>
  </si>
  <si>
    <t>a emmené l'équipe sur podium final !</t>
  </si>
  <si>
    <t>région</t>
  </si>
  <si>
    <t>doub mixte excellence région</t>
  </si>
  <si>
    <t xml:space="preserve">5 èmes </t>
  </si>
  <si>
    <t>plus que correct, et podium  !</t>
  </si>
  <si>
    <t>progression plus qu' en cours !</t>
  </si>
  <si>
    <t>il assure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</si>
</sst>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5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15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7DEE8"/>
      <color rgb="FFFFFF00"/>
      <color rgb="FFFCD5B4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5"/>
  <sheetViews>
    <sheetView topLeftCell="AF31" workbookViewId="0">
      <selection activeCell="AS39" sqref="AS39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42" width="9.7109375" customWidth="1"/>
    <col min="43" max="43" width="10.7109375" customWidth="1"/>
    <col min="44" max="44" width="8.5703125" customWidth="1"/>
    <col min="45" max="45" width="36.140625" customWidth="1"/>
    <col min="46" max="46" width="12.42578125" customWidth="1"/>
    <col min="47" max="47" width="2.28515625" customWidth="1"/>
    <col min="48" max="48" width="9.28515625" customWidth="1"/>
    <col min="49" max="49" width="2.42578125" customWidth="1"/>
    <col min="50" max="50" width="9.85546875" customWidth="1"/>
  </cols>
  <sheetData>
    <row r="1" spans="1:52" ht="15.75" x14ac:dyDescent="0.25">
      <c r="A1" s="54" t="s">
        <v>256</v>
      </c>
    </row>
    <row r="4" spans="1:52" x14ac:dyDescent="0.25">
      <c r="A4" s="1"/>
      <c r="B4" s="141" t="s">
        <v>0</v>
      </c>
      <c r="C4" s="2"/>
      <c r="D4" s="105" t="s">
        <v>220</v>
      </c>
      <c r="E4" s="105" t="s">
        <v>281</v>
      </c>
      <c r="F4" s="228" t="s">
        <v>298</v>
      </c>
      <c r="G4" s="228" t="s">
        <v>294</v>
      </c>
      <c r="H4" s="228" t="s">
        <v>298</v>
      </c>
      <c r="I4" s="228" t="s">
        <v>294</v>
      </c>
      <c r="J4" s="228" t="s">
        <v>298</v>
      </c>
      <c r="K4" s="105" t="s">
        <v>220</v>
      </c>
      <c r="L4" s="228" t="s">
        <v>294</v>
      </c>
      <c r="M4" s="228" t="s">
        <v>298</v>
      </c>
      <c r="N4" s="105" t="s">
        <v>220</v>
      </c>
      <c r="O4" s="105" t="s">
        <v>220</v>
      </c>
      <c r="P4" s="228" t="s">
        <v>294</v>
      </c>
      <c r="Q4" s="228" t="s">
        <v>298</v>
      </c>
      <c r="R4" s="228" t="s">
        <v>409</v>
      </c>
      <c r="S4" s="228" t="s">
        <v>411</v>
      </c>
      <c r="T4" s="228" t="s">
        <v>416</v>
      </c>
      <c r="U4" s="228" t="s">
        <v>298</v>
      </c>
      <c r="V4" s="228" t="s">
        <v>436</v>
      </c>
      <c r="W4" s="105" t="s">
        <v>220</v>
      </c>
      <c r="X4" s="228" t="s">
        <v>298</v>
      </c>
      <c r="Y4" s="228" t="s">
        <v>298</v>
      </c>
      <c r="Z4" s="228" t="s">
        <v>298</v>
      </c>
      <c r="AA4" s="228" t="s">
        <v>456</v>
      </c>
      <c r="AB4" s="228" t="s">
        <v>416</v>
      </c>
      <c r="AC4" s="228" t="s">
        <v>298</v>
      </c>
      <c r="AD4" s="228" t="s">
        <v>294</v>
      </c>
      <c r="AE4" s="228" t="s">
        <v>298</v>
      </c>
      <c r="AF4" s="228" t="s">
        <v>298</v>
      </c>
      <c r="AG4" s="228" t="s">
        <v>294</v>
      </c>
      <c r="AH4" s="228" t="s">
        <v>509</v>
      </c>
      <c r="AI4" s="228" t="s">
        <v>294</v>
      </c>
      <c r="AJ4" s="228" t="s">
        <v>298</v>
      </c>
      <c r="AK4" s="228" t="s">
        <v>298</v>
      </c>
      <c r="AL4" s="228" t="s">
        <v>298</v>
      </c>
      <c r="AM4" s="228" t="s">
        <v>294</v>
      </c>
      <c r="AN4" s="105" t="s">
        <v>220</v>
      </c>
      <c r="AO4" s="228" t="s">
        <v>298</v>
      </c>
      <c r="AP4" s="228" t="s">
        <v>411</v>
      </c>
      <c r="AQ4" s="116"/>
      <c r="AR4" s="117"/>
      <c r="AT4" s="4"/>
      <c r="AV4" s="5" t="s">
        <v>244</v>
      </c>
      <c r="AX4" s="6" t="s">
        <v>1</v>
      </c>
    </row>
    <row r="5" spans="1:52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457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312" t="s">
        <v>257</v>
      </c>
      <c r="AR5" s="313"/>
      <c r="AT5" s="8"/>
      <c r="AV5" s="9" t="s">
        <v>3</v>
      </c>
      <c r="AX5" s="10" t="s">
        <v>4</v>
      </c>
    </row>
    <row r="6" spans="1:52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5">
        <v>44836</v>
      </c>
      <c r="I6" s="235">
        <v>44843</v>
      </c>
      <c r="J6" s="235">
        <v>44843</v>
      </c>
      <c r="K6" s="235">
        <v>44843</v>
      </c>
      <c r="L6" s="235">
        <v>44850</v>
      </c>
      <c r="M6" s="235">
        <v>44850</v>
      </c>
      <c r="N6" s="235">
        <v>44850</v>
      </c>
      <c r="O6" s="235">
        <v>44857</v>
      </c>
      <c r="P6" s="235">
        <v>44871</v>
      </c>
      <c r="Q6" s="235">
        <v>44878</v>
      </c>
      <c r="R6" s="235">
        <v>44885</v>
      </c>
      <c r="S6" s="235">
        <v>44885</v>
      </c>
      <c r="T6" s="235">
        <v>44885</v>
      </c>
      <c r="U6" s="235">
        <v>44892</v>
      </c>
      <c r="V6" s="235">
        <v>44898</v>
      </c>
      <c r="W6" s="235">
        <v>44899</v>
      </c>
      <c r="X6" s="235">
        <v>44905</v>
      </c>
      <c r="Y6" s="235">
        <v>44906</v>
      </c>
      <c r="Z6" s="235">
        <v>44906</v>
      </c>
      <c r="AA6" s="235">
        <v>44948</v>
      </c>
      <c r="AB6" s="235">
        <v>44948</v>
      </c>
      <c r="AC6" s="235">
        <v>44948</v>
      </c>
      <c r="AD6" s="235">
        <v>44955</v>
      </c>
      <c r="AE6" s="235">
        <v>44955</v>
      </c>
      <c r="AF6" s="235">
        <v>44962</v>
      </c>
      <c r="AG6" s="235">
        <v>44962</v>
      </c>
      <c r="AH6" s="235">
        <v>44962</v>
      </c>
      <c r="AI6" s="235">
        <v>44976</v>
      </c>
      <c r="AJ6" s="235">
        <v>44983</v>
      </c>
      <c r="AK6" s="235">
        <v>44990</v>
      </c>
      <c r="AL6" s="235">
        <v>44997</v>
      </c>
      <c r="AM6" s="235">
        <v>45004</v>
      </c>
      <c r="AN6" s="235">
        <v>45004</v>
      </c>
      <c r="AO6" s="235">
        <v>45004</v>
      </c>
      <c r="AP6" s="235">
        <v>45011</v>
      </c>
      <c r="AQ6" s="119"/>
      <c r="AR6" s="120"/>
      <c r="AT6" s="4"/>
      <c r="AV6" s="9" t="s">
        <v>2</v>
      </c>
      <c r="AX6" s="10" t="s">
        <v>6</v>
      </c>
    </row>
    <row r="7" spans="1:52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352</v>
      </c>
      <c r="M7" s="121" t="s">
        <v>352</v>
      </c>
      <c r="N7" s="121" t="s">
        <v>352</v>
      </c>
      <c r="O7" s="121" t="s">
        <v>382</v>
      </c>
      <c r="P7" s="121" t="s">
        <v>282</v>
      </c>
      <c r="Q7" s="121" t="s">
        <v>282</v>
      </c>
      <c r="R7" s="121" t="s">
        <v>352</v>
      </c>
      <c r="S7" s="121" t="s">
        <v>352</v>
      </c>
      <c r="T7" s="121" t="s">
        <v>352</v>
      </c>
      <c r="U7" s="121" t="s">
        <v>282</v>
      </c>
      <c r="V7" s="121" t="s">
        <v>398</v>
      </c>
      <c r="W7" s="121" t="s">
        <v>438</v>
      </c>
      <c r="X7" s="121" t="s">
        <v>295</v>
      </c>
      <c r="Y7" s="121" t="s">
        <v>444</v>
      </c>
      <c r="Z7" s="121" t="s">
        <v>444</v>
      </c>
      <c r="AA7" s="121" t="s">
        <v>352</v>
      </c>
      <c r="AB7" s="121" t="s">
        <v>352</v>
      </c>
      <c r="AC7" s="121" t="s">
        <v>352</v>
      </c>
      <c r="AD7" s="121" t="s">
        <v>485</v>
      </c>
      <c r="AE7" s="121" t="s">
        <v>485</v>
      </c>
      <c r="AF7" s="121" t="s">
        <v>352</v>
      </c>
      <c r="AG7" s="121" t="s">
        <v>352</v>
      </c>
      <c r="AH7" s="121" t="s">
        <v>352</v>
      </c>
      <c r="AI7" s="121" t="s">
        <v>282</v>
      </c>
      <c r="AJ7" s="121" t="s">
        <v>282</v>
      </c>
      <c r="AK7" s="121" t="s">
        <v>544</v>
      </c>
      <c r="AL7" s="121" t="s">
        <v>282</v>
      </c>
      <c r="AM7" s="121" t="s">
        <v>352</v>
      </c>
      <c r="AN7" s="121" t="s">
        <v>352</v>
      </c>
      <c r="AO7" s="121" t="s">
        <v>352</v>
      </c>
      <c r="AP7" s="121" t="s">
        <v>444</v>
      </c>
      <c r="AQ7" s="113" t="s">
        <v>8</v>
      </c>
      <c r="AR7" s="113" t="s">
        <v>9</v>
      </c>
      <c r="AT7" s="4"/>
      <c r="AV7" s="9" t="s">
        <v>245</v>
      </c>
      <c r="AX7" s="10" t="s">
        <v>13</v>
      </c>
    </row>
    <row r="8" spans="1:52" x14ac:dyDescent="0.25">
      <c r="A8" s="136"/>
      <c r="B8" s="142" t="s">
        <v>10</v>
      </c>
      <c r="C8" s="7"/>
      <c r="D8" s="108" t="s">
        <v>262</v>
      </c>
      <c r="E8" s="229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353</v>
      </c>
      <c r="M8" s="108" t="s">
        <v>353</v>
      </c>
      <c r="N8" s="108" t="s">
        <v>362</v>
      </c>
      <c r="O8" s="108" t="s">
        <v>383</v>
      </c>
      <c r="P8" s="108" t="s">
        <v>398</v>
      </c>
      <c r="Q8" s="108" t="s">
        <v>398</v>
      </c>
      <c r="R8" s="108" t="s">
        <v>410</v>
      </c>
      <c r="S8" s="108" t="s">
        <v>412</v>
      </c>
      <c r="T8" s="108" t="s">
        <v>412</v>
      </c>
      <c r="U8" s="108" t="s">
        <v>382</v>
      </c>
      <c r="V8" s="108" t="s">
        <v>337</v>
      </c>
      <c r="W8" s="108" t="s">
        <v>337</v>
      </c>
      <c r="X8" s="108" t="s">
        <v>296</v>
      </c>
      <c r="Y8" s="108" t="s">
        <v>445</v>
      </c>
      <c r="Z8" s="108" t="s">
        <v>334</v>
      </c>
      <c r="AA8" s="108" t="s">
        <v>410</v>
      </c>
      <c r="AB8" s="108" t="s">
        <v>412</v>
      </c>
      <c r="AC8" s="108" t="s">
        <v>412</v>
      </c>
      <c r="AD8" s="108" t="s">
        <v>486</v>
      </c>
      <c r="AE8" s="108" t="s">
        <v>487</v>
      </c>
      <c r="AF8" s="108" t="s">
        <v>503</v>
      </c>
      <c r="AG8" s="108" t="s">
        <v>503</v>
      </c>
      <c r="AH8" s="108" t="s">
        <v>508</v>
      </c>
      <c r="AI8" s="121" t="s">
        <v>398</v>
      </c>
      <c r="AJ8" s="121" t="s">
        <v>535</v>
      </c>
      <c r="AK8" s="121" t="s">
        <v>545</v>
      </c>
      <c r="AL8" s="121" t="s">
        <v>560</v>
      </c>
      <c r="AM8" s="108" t="s">
        <v>353</v>
      </c>
      <c r="AN8" s="108" t="s">
        <v>573</v>
      </c>
      <c r="AO8" s="108" t="s">
        <v>580</v>
      </c>
      <c r="AP8" s="108" t="s">
        <v>445</v>
      </c>
      <c r="AQ8" s="113" t="s">
        <v>11</v>
      </c>
      <c r="AR8" s="113" t="s">
        <v>12</v>
      </c>
      <c r="AT8" s="4"/>
      <c r="AV8" s="213" t="s">
        <v>562</v>
      </c>
      <c r="AX8" s="10" t="s">
        <v>263</v>
      </c>
    </row>
    <row r="9" spans="1:52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354</v>
      </c>
      <c r="M9" s="108" t="s">
        <v>363</v>
      </c>
      <c r="N9" s="108" t="s">
        <v>363</v>
      </c>
      <c r="O9" s="108" t="s">
        <v>384</v>
      </c>
      <c r="P9" s="108" t="s">
        <v>399</v>
      </c>
      <c r="Q9" s="108"/>
      <c r="R9" s="108" t="s">
        <v>399</v>
      </c>
      <c r="S9" s="108" t="s">
        <v>399</v>
      </c>
      <c r="T9" s="108" t="s">
        <v>363</v>
      </c>
      <c r="U9" s="108" t="s">
        <v>431</v>
      </c>
      <c r="V9" s="108" t="s">
        <v>437</v>
      </c>
      <c r="W9" s="108" t="s">
        <v>437</v>
      </c>
      <c r="X9" s="108" t="s">
        <v>443</v>
      </c>
      <c r="Y9" s="108" t="s">
        <v>14</v>
      </c>
      <c r="Z9" s="108" t="s">
        <v>14</v>
      </c>
      <c r="AA9" s="108" t="s">
        <v>399</v>
      </c>
      <c r="AB9" s="108" t="s">
        <v>399</v>
      </c>
      <c r="AC9" s="108" t="s">
        <v>363</v>
      </c>
      <c r="AD9" s="108"/>
      <c r="AE9" s="108"/>
      <c r="AF9" s="108" t="s">
        <v>354</v>
      </c>
      <c r="AG9" s="108" t="s">
        <v>363</v>
      </c>
      <c r="AH9" s="108" t="s">
        <v>363</v>
      </c>
      <c r="AI9" s="108" t="s">
        <v>527</v>
      </c>
      <c r="AJ9" s="108"/>
      <c r="AK9" s="108" t="s">
        <v>14</v>
      </c>
      <c r="AL9" s="108"/>
      <c r="AM9" s="108" t="s">
        <v>354</v>
      </c>
      <c r="AN9" s="108" t="s">
        <v>363</v>
      </c>
      <c r="AO9" s="108" t="s">
        <v>363</v>
      </c>
      <c r="AP9" s="108" t="s">
        <v>594</v>
      </c>
      <c r="AQ9" s="113" t="s">
        <v>15</v>
      </c>
      <c r="AR9" s="113" t="s">
        <v>16</v>
      </c>
      <c r="AS9" s="187"/>
      <c r="AT9" s="8"/>
      <c r="AV9" s="212">
        <v>2023</v>
      </c>
      <c r="AX9" s="10"/>
    </row>
    <row r="10" spans="1:52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351</v>
      </c>
      <c r="M10" s="109" t="s">
        <v>358</v>
      </c>
      <c r="N10" s="109" t="s">
        <v>360</v>
      </c>
      <c r="O10" s="109" t="s">
        <v>379</v>
      </c>
      <c r="P10" s="109" t="s">
        <v>305</v>
      </c>
      <c r="Q10" s="109" t="s">
        <v>305</v>
      </c>
      <c r="R10" s="109" t="s">
        <v>360</v>
      </c>
      <c r="S10" s="109" t="s">
        <v>351</v>
      </c>
      <c r="T10" s="109" t="s">
        <v>358</v>
      </c>
      <c r="U10" s="109" t="s">
        <v>430</v>
      </c>
      <c r="V10" s="109" t="s">
        <v>313</v>
      </c>
      <c r="W10" s="109" t="s">
        <v>360</v>
      </c>
      <c r="X10" s="109" t="s">
        <v>301</v>
      </c>
      <c r="Y10" s="109" t="s">
        <v>313</v>
      </c>
      <c r="Z10" s="109" t="s">
        <v>313</v>
      </c>
      <c r="AA10" s="109" t="s">
        <v>360</v>
      </c>
      <c r="AB10" s="109" t="s">
        <v>351</v>
      </c>
      <c r="AC10" s="109" t="s">
        <v>358</v>
      </c>
      <c r="AD10" s="109" t="s">
        <v>301</v>
      </c>
      <c r="AE10" s="109" t="s">
        <v>501</v>
      </c>
      <c r="AF10" s="109" t="s">
        <v>351</v>
      </c>
      <c r="AG10" s="109" t="s">
        <v>358</v>
      </c>
      <c r="AH10" s="109" t="s">
        <v>360</v>
      </c>
      <c r="AI10" s="109" t="s">
        <v>305</v>
      </c>
      <c r="AJ10" s="109" t="s">
        <v>536</v>
      </c>
      <c r="AK10" s="109" t="s">
        <v>18</v>
      </c>
      <c r="AL10" s="109" t="s">
        <v>305</v>
      </c>
      <c r="AM10" s="109" t="s">
        <v>351</v>
      </c>
      <c r="AN10" s="109" t="s">
        <v>360</v>
      </c>
      <c r="AO10" s="109" t="s">
        <v>358</v>
      </c>
      <c r="AP10" s="109" t="s">
        <v>313</v>
      </c>
      <c r="AQ10" s="114" t="s">
        <v>14</v>
      </c>
      <c r="AR10" s="115"/>
      <c r="AT10" s="14"/>
      <c r="AV10" s="15"/>
      <c r="AX10" s="16"/>
    </row>
    <row r="11" spans="1:52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4">
        <f>IF(SUM(D11:AP11)=0,"",SUM(D11:AP11))</f>
        <v>7681</v>
      </c>
      <c r="AR11" s="19"/>
      <c r="AS11" s="20"/>
      <c r="AT11" s="21" t="s">
        <v>19</v>
      </c>
      <c r="AV11" s="111">
        <v>7198</v>
      </c>
      <c r="AX11" s="18"/>
    </row>
    <row r="12" spans="1:52" x14ac:dyDescent="0.25">
      <c r="A12" s="113">
        <v>40</v>
      </c>
      <c r="B12" s="123" t="s">
        <v>21</v>
      </c>
      <c r="C12" s="22" t="s">
        <v>22</v>
      </c>
      <c r="D12" s="146"/>
      <c r="E12" s="146"/>
      <c r="F12" s="218"/>
      <c r="G12" s="230"/>
      <c r="H12" s="233"/>
      <c r="I12" s="236"/>
      <c r="J12" s="236"/>
      <c r="K12" s="236">
        <v>8</v>
      </c>
      <c r="L12" s="241">
        <v>7</v>
      </c>
      <c r="M12" s="243"/>
      <c r="N12" s="243"/>
      <c r="O12" s="245">
        <v>8</v>
      </c>
      <c r="P12" s="247"/>
      <c r="Q12" s="249"/>
      <c r="R12" s="251"/>
      <c r="S12" s="251"/>
      <c r="T12" s="251"/>
      <c r="U12" s="258"/>
      <c r="V12" s="262"/>
      <c r="W12" s="262"/>
      <c r="X12" s="264"/>
      <c r="Y12" s="264">
        <v>8</v>
      </c>
      <c r="Z12" s="264"/>
      <c r="AA12" s="269"/>
      <c r="AB12" s="269"/>
      <c r="AC12" s="269"/>
      <c r="AD12" s="273"/>
      <c r="AE12" s="273">
        <v>8</v>
      </c>
      <c r="AF12" s="280">
        <v>9</v>
      </c>
      <c r="AG12" s="280"/>
      <c r="AH12" s="280"/>
      <c r="AI12" s="284"/>
      <c r="AJ12" s="286"/>
      <c r="AK12" s="288">
        <v>6</v>
      </c>
      <c r="AL12" s="293"/>
      <c r="AM12" s="296">
        <v>7</v>
      </c>
      <c r="AN12" s="300"/>
      <c r="AO12" s="303"/>
      <c r="AP12" s="307"/>
      <c r="AQ12" s="144">
        <f>IF(SUM(D12:AP12)=0,"",SUM(D12:AP12))</f>
        <v>61</v>
      </c>
      <c r="AR12" s="113">
        <f>IF(COUNTA(D12:AP12)=0,"",COUNTA(D12:AP12))</f>
        <v>8</v>
      </c>
      <c r="AS12" s="311" t="s">
        <v>592</v>
      </c>
      <c r="AT12" s="24" t="s">
        <v>21</v>
      </c>
      <c r="AV12" s="113">
        <v>57</v>
      </c>
      <c r="AX12" s="18"/>
      <c r="AY12" s="196"/>
      <c r="AZ12" s="197"/>
    </row>
    <row r="13" spans="1:52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>
        <f t="shared" ref="AQ13" si="0">IF(AQ11="","",AQ11/AQ12)</f>
        <v>125.91803278688525</v>
      </c>
      <c r="AR13" s="25"/>
      <c r="AS13" s="159"/>
      <c r="AT13" s="132" t="s">
        <v>23</v>
      </c>
      <c r="AV13" s="137">
        <f>IF(AV11="","",AV11/AV12)</f>
        <v>126.28070175438596</v>
      </c>
      <c r="AX13" s="140">
        <f>AQ13-A13</f>
        <v>-5.856967213114757</v>
      </c>
      <c r="AY13" s="196"/>
      <c r="AZ13" s="197"/>
    </row>
    <row r="14" spans="1:52" x14ac:dyDescent="0.25">
      <c r="A14" s="138">
        <v>5865</v>
      </c>
      <c r="B14" s="37" t="s">
        <v>235</v>
      </c>
      <c r="C14" s="17" t="s">
        <v>20</v>
      </c>
      <c r="D14" s="194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44">
        <f>IF(SUM(D14:AP14)=0,"",SUM(D14:AP14))</f>
        <v>1856</v>
      </c>
      <c r="AR14" s="19"/>
      <c r="AS14" s="159"/>
      <c r="AT14" s="37" t="s">
        <v>235</v>
      </c>
      <c r="AV14" s="138">
        <v>5035</v>
      </c>
      <c r="AX14" s="149"/>
      <c r="AY14" s="181"/>
      <c r="AZ14" s="197"/>
    </row>
    <row r="15" spans="1:52" x14ac:dyDescent="0.25">
      <c r="A15" s="138">
        <v>52</v>
      </c>
      <c r="B15" s="133" t="s">
        <v>236</v>
      </c>
      <c r="C15" s="22" t="s">
        <v>22</v>
      </c>
      <c r="D15" s="194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44">
        <f>IF(SUM(D15:AP15)=0,"",SUM(D15:AP15))</f>
        <v>16</v>
      </c>
      <c r="AR15" s="113">
        <f>IF(COUNTA(D15:AP15)=0,"",COUNTA(D15:AP15))</f>
        <v>2</v>
      </c>
      <c r="AS15" s="159" t="s">
        <v>452</v>
      </c>
      <c r="AT15" s="133" t="s">
        <v>236</v>
      </c>
      <c r="AV15" s="138">
        <v>44</v>
      </c>
      <c r="AX15" s="149"/>
      <c r="AY15" s="196"/>
      <c r="AZ15" s="196"/>
    </row>
    <row r="16" spans="1:52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>
        <f t="shared" ref="AQ16:AQ19" si="1">IF(AQ14="","",AQ14/AQ15)</f>
        <v>116</v>
      </c>
      <c r="AR16" s="25"/>
      <c r="AS16" s="159"/>
      <c r="AT16" s="133" t="s">
        <v>237</v>
      </c>
      <c r="AV16" s="137">
        <f>IF(AV14="","",AV14/AV15)</f>
        <v>114.43181818181819</v>
      </c>
      <c r="AX16" s="140">
        <f>AQ16-A16</f>
        <v>3.211538461538467</v>
      </c>
      <c r="AY16" s="196"/>
      <c r="AZ16" s="196"/>
    </row>
    <row r="17" spans="1:52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>
        <f>IF(SUM(D17:AP17)=0,"",SUM(D17:AP17))</f>
        <v>8329</v>
      </c>
      <c r="AR17" s="19"/>
      <c r="AS17" s="23"/>
      <c r="AT17" s="26" t="s">
        <v>25</v>
      </c>
      <c r="AV17" s="138">
        <v>5496</v>
      </c>
      <c r="AX17" s="144"/>
      <c r="AY17" s="197"/>
      <c r="AZ17" s="181"/>
    </row>
    <row r="18" spans="1:52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>
        <f>IF(SUM(D18:AP18)=0,"",SUM(D18:AP18))</f>
        <v>47</v>
      </c>
      <c r="AR18" s="113">
        <f>IF(COUNTA(D18:AP18)=0,"",COUNTA(D18:AP18))</f>
        <v>6</v>
      </c>
      <c r="AS18" s="159" t="s">
        <v>582</v>
      </c>
      <c r="AT18" s="27" t="s">
        <v>26</v>
      </c>
      <c r="AV18" s="138">
        <v>31</v>
      </c>
      <c r="AX18" s="144"/>
    </row>
    <row r="19" spans="1:52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>
        <f t="shared" si="1"/>
        <v>177.21276595744681</v>
      </c>
      <c r="AR19" s="25"/>
      <c r="AS19" s="159"/>
      <c r="AT19" s="134" t="s">
        <v>27</v>
      </c>
      <c r="AV19" s="137">
        <f>IF(AV17="","",AV17/AV18)</f>
        <v>177.29032258064515</v>
      </c>
      <c r="AX19" s="140">
        <f>AQ19-A19</f>
        <v>-15.703900709219852</v>
      </c>
    </row>
    <row r="20" spans="1:52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4" t="str">
        <f>IF(SUM(D20:F20)=0,"",SUM(D20:F20))</f>
        <v/>
      </c>
      <c r="AR20" s="19"/>
      <c r="AS20" s="28"/>
      <c r="AT20" s="29" t="s">
        <v>28</v>
      </c>
      <c r="AV20" s="138">
        <v>533</v>
      </c>
      <c r="AX20" s="144"/>
    </row>
    <row r="21" spans="1:52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4" t="str">
        <f>IF(SUM(D21:F21)=0,"",SUM(D21:F21))</f>
        <v/>
      </c>
      <c r="AR21" s="113" t="str">
        <f>IF(COUNTA(D21:F21)=0,"",COUNTA(D21:F21))</f>
        <v/>
      </c>
      <c r="AS21" s="159"/>
      <c r="AT21" s="27" t="s">
        <v>29</v>
      </c>
      <c r="AV21" s="138">
        <v>5</v>
      </c>
      <c r="AX21" s="144"/>
    </row>
    <row r="22" spans="1:52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37" t="str">
        <f t="shared" ref="AQ22:AQ25" si="2">IF(AQ20="","",AQ20/AQ21)</f>
        <v/>
      </c>
      <c r="AR22" s="25"/>
      <c r="AS22" s="28"/>
      <c r="AT22" s="160" t="s">
        <v>30</v>
      </c>
      <c r="AV22" s="137">
        <f>IF(AV20="","",AV20/AV21)</f>
        <v>106.6</v>
      </c>
      <c r="AX22" s="140"/>
    </row>
    <row r="23" spans="1:52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44" t="str">
        <f>IF(SUM(D23:F23)=0,"",SUM(D23:F23))</f>
        <v/>
      </c>
      <c r="AR23" s="19"/>
      <c r="AS23" s="30"/>
      <c r="AT23" s="21" t="s">
        <v>31</v>
      </c>
      <c r="AV23" s="111"/>
      <c r="AX23" s="144"/>
    </row>
    <row r="24" spans="1:52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44" t="str">
        <f>IF(SUM(D24:F24)=0,"",SUM(D24:F24))</f>
        <v/>
      </c>
      <c r="AR24" s="113" t="str">
        <f>IF(COUNTA(D24:F24)=0,"",COUNTA(D24:F24))</f>
        <v/>
      </c>
      <c r="AS24" s="159"/>
      <c r="AT24" s="31" t="s">
        <v>32</v>
      </c>
      <c r="AU24" s="32"/>
      <c r="AV24" s="111"/>
      <c r="AX24" s="144"/>
    </row>
    <row r="25" spans="1:52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37" t="str">
        <f t="shared" si="2"/>
        <v/>
      </c>
      <c r="AR25" s="25"/>
      <c r="AS25" s="23"/>
      <c r="AT25" s="132" t="s">
        <v>33</v>
      </c>
      <c r="AU25" s="32"/>
      <c r="AV25" s="137" t="str">
        <f>IF(AV23="","",AV23/AV24)</f>
        <v/>
      </c>
      <c r="AW25" s="30"/>
      <c r="AX25" s="140"/>
    </row>
    <row r="26" spans="1:52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44">
        <f>IF(SUM(D26:AP26)=0,"",SUM(D26:AP26))</f>
        <v>1353</v>
      </c>
      <c r="AR26" s="19"/>
      <c r="AS26" s="23"/>
      <c r="AT26" s="33" t="s">
        <v>31</v>
      </c>
      <c r="AU26" s="32"/>
      <c r="AV26" s="111">
        <v>2421</v>
      </c>
      <c r="AW26" s="34"/>
      <c r="AX26" s="144"/>
    </row>
    <row r="27" spans="1:52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44">
        <f>IF(SUM(D27:AP27)=0,"",SUM(D27:AP27))</f>
        <v>8</v>
      </c>
      <c r="AR27" s="113">
        <f>IF(COUNTA(D27:AP27)=0,"",COUNTA(D27:AP27))</f>
        <v>1</v>
      </c>
      <c r="AS27" s="159" t="s">
        <v>451</v>
      </c>
      <c r="AT27" s="27" t="s">
        <v>34</v>
      </c>
      <c r="AU27" s="32"/>
      <c r="AV27" s="111">
        <v>15</v>
      </c>
      <c r="AW27" s="34"/>
      <c r="AX27" s="144"/>
    </row>
    <row r="28" spans="1:52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37">
        <f t="shared" ref="AQ28:AQ91" si="3">IF(AQ26="","",AQ26/AQ27)</f>
        <v>169.125</v>
      </c>
      <c r="AR28" s="25"/>
      <c r="AS28" s="23"/>
      <c r="AT28" s="134" t="s">
        <v>35</v>
      </c>
      <c r="AU28" s="32"/>
      <c r="AV28" s="137">
        <f>IF(AV26="","",AV26/AV27)</f>
        <v>161.4</v>
      </c>
      <c r="AW28" s="30"/>
      <c r="AX28" s="140">
        <f>AQ28-A28</f>
        <v>16.553571428571416</v>
      </c>
    </row>
    <row r="29" spans="1:52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44">
        <f>IF(SUM(D29:AP29)=0,"",SUM(D29:AP29))</f>
        <v>27615</v>
      </c>
      <c r="AR29" s="19"/>
      <c r="AS29" s="20"/>
      <c r="AT29" s="36" t="s">
        <v>36</v>
      </c>
      <c r="AU29" s="30"/>
      <c r="AV29" s="111">
        <v>45545</v>
      </c>
      <c r="AW29" s="30"/>
      <c r="AX29" s="144"/>
    </row>
    <row r="30" spans="1:52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44">
        <f>IF(SUM(D30:AP30)=0,"",SUM(D30:AP30))</f>
        <v>158</v>
      </c>
      <c r="AR30" s="113">
        <f>IF(COUNTA(D30:AP30)=0,"",COUNTA(D30:AP30))</f>
        <v>14</v>
      </c>
      <c r="AS30" s="159" t="s">
        <v>564</v>
      </c>
      <c r="AT30" s="31" t="s">
        <v>37</v>
      </c>
      <c r="AU30" s="30"/>
      <c r="AV30" s="111">
        <v>261</v>
      </c>
      <c r="AW30" s="30"/>
      <c r="AX30" s="144"/>
    </row>
    <row r="31" spans="1:52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 t="shared" si="3"/>
        <v>174.77848101265823</v>
      </c>
      <c r="AR31" s="25"/>
      <c r="AS31" s="159"/>
      <c r="AT31" s="132" t="s">
        <v>38</v>
      </c>
      <c r="AU31" s="30"/>
      <c r="AV31" s="137">
        <f>IF(AV29="","",AV29/AV30)</f>
        <v>174.50191570881225</v>
      </c>
      <c r="AW31" s="30"/>
      <c r="AX31" s="140">
        <f>AQ31-A31</f>
        <v>-2.8185654008439087E-2</v>
      </c>
    </row>
    <row r="32" spans="1:52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44">
        <f>IF(SUM(D32:AP32)=0,"",SUM(D32:AP32))</f>
        <v>8800</v>
      </c>
      <c r="AR32" s="19"/>
      <c r="AS32" s="185"/>
      <c r="AT32" s="37" t="s">
        <v>39</v>
      </c>
      <c r="AU32" s="30"/>
      <c r="AV32" s="111">
        <v>16150</v>
      </c>
      <c r="AW32" s="30"/>
      <c r="AX32" s="144"/>
    </row>
    <row r="33" spans="1:50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44">
        <f>IF(SUM(D33:AP33)=0,"",SUM(D33:AP33))</f>
        <v>47</v>
      </c>
      <c r="AR33" s="113">
        <f>IF(COUNTA(D33:AP33)=0,"",COUNTA(D33:AP33))</f>
        <v>6</v>
      </c>
      <c r="AS33" s="159" t="s">
        <v>583</v>
      </c>
      <c r="AT33" s="27" t="s">
        <v>40</v>
      </c>
      <c r="AU33" s="30"/>
      <c r="AV33" s="111">
        <v>87</v>
      </c>
      <c r="AW33" s="30"/>
      <c r="AX33" s="144"/>
    </row>
    <row r="34" spans="1:50" x14ac:dyDescent="0.25">
      <c r="A34" s="137">
        <f>A32/A33</f>
        <v>180.68867924528303</v>
      </c>
      <c r="B34" s="134" t="s">
        <v>41</v>
      </c>
      <c r="C34" s="22" t="s">
        <v>24</v>
      </c>
      <c r="D34" s="189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>
        <f t="shared" si="3"/>
        <v>187.2340425531915</v>
      </c>
      <c r="AR34" s="25"/>
      <c r="AS34" s="159"/>
      <c r="AT34" s="134" t="s">
        <v>41</v>
      </c>
      <c r="AU34" s="30"/>
      <c r="AV34" s="137">
        <f>IF(AV32="","",AV32/AV33)</f>
        <v>185.63218390804599</v>
      </c>
      <c r="AW34" s="30"/>
      <c r="AX34" s="140">
        <f>AQ34-A34</f>
        <v>6.5453633079084739</v>
      </c>
    </row>
    <row r="35" spans="1:50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44">
        <f>IF(SUM(D35:AP35)=0,"",SUM(D35:AP35))</f>
        <v>3346</v>
      </c>
      <c r="AR35" s="19"/>
      <c r="AS35" s="23"/>
      <c r="AT35" s="37" t="s">
        <v>39</v>
      </c>
      <c r="AV35" s="111">
        <v>5894</v>
      </c>
      <c r="AX35" s="144"/>
    </row>
    <row r="36" spans="1:50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44">
        <f>IF(SUM(D36:AP36)=0,"",SUM(D36:AP36))</f>
        <v>17</v>
      </c>
      <c r="AR36" s="113">
        <f>IF(COUNTA(D36:AP36)=0,"",COUNTA(D36:AP36))</f>
        <v>2</v>
      </c>
      <c r="AS36" s="159" t="s">
        <v>468</v>
      </c>
      <c r="AT36" s="27" t="s">
        <v>42</v>
      </c>
      <c r="AV36" s="111">
        <v>30</v>
      </c>
      <c r="AX36" s="144"/>
    </row>
    <row r="37" spans="1:50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9">
        <f>+AC35/AC36</f>
        <v>201.125</v>
      </c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37">
        <f t="shared" si="3"/>
        <v>196.8235294117647</v>
      </c>
      <c r="AR37" s="25"/>
      <c r="AS37" s="23"/>
      <c r="AT37" s="134" t="s">
        <v>43</v>
      </c>
      <c r="AU37" s="30"/>
      <c r="AV37" s="137">
        <f>IF(AV35="","",AV35/AV36)</f>
        <v>196.46666666666667</v>
      </c>
      <c r="AW37" s="30"/>
      <c r="AX37" s="140">
        <f>AQ37-A37</f>
        <v>6.0140056022408999</v>
      </c>
    </row>
    <row r="38" spans="1:50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44">
        <f>IF(SUM(D38:AP38)=0,"",SUM(D38:AP38))</f>
        <v>17964</v>
      </c>
      <c r="AR38" s="19"/>
      <c r="AT38" s="37" t="s">
        <v>44</v>
      </c>
      <c r="AV38" s="111">
        <v>23969</v>
      </c>
      <c r="AX38" s="144"/>
    </row>
    <row r="39" spans="1:50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44">
        <f>IF(SUM(D39:AP39)=0,"",SUM(D39:AP39))</f>
        <v>99</v>
      </c>
      <c r="AR39" s="113">
        <f>IF(COUNTA(D39:AP39)=0,"",COUNTA(D39:AP39))</f>
        <v>11</v>
      </c>
      <c r="AS39" s="321" t="s">
        <v>599</v>
      </c>
      <c r="AT39" s="27" t="s">
        <v>45</v>
      </c>
      <c r="AV39" s="111">
        <v>131</v>
      </c>
      <c r="AX39" s="144"/>
    </row>
    <row r="40" spans="1:50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4">IF(F38="","",F38/F39)</f>
        <v>195.06666666666666</v>
      </c>
      <c r="G40" s="137"/>
      <c r="H40" s="137"/>
      <c r="I40" s="137"/>
      <c r="J40" s="137">
        <f t="shared" ref="J40" si="5">IF(J38="","",J38/J39)</f>
        <v>182.75</v>
      </c>
      <c r="K40" s="137"/>
      <c r="L40" s="137"/>
      <c r="M40" s="137"/>
      <c r="N40" s="137"/>
      <c r="O40" s="137">
        <f t="shared" ref="O40" si="6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>
        <f t="shared" si="3"/>
        <v>181.45454545454547</v>
      </c>
      <c r="AR40" s="25"/>
      <c r="AS40" s="159"/>
      <c r="AT40" s="134" t="s">
        <v>46</v>
      </c>
      <c r="AU40" s="30"/>
      <c r="AV40" s="137">
        <f>IF(AV38="","",AV38/AV39)</f>
        <v>182.96946564885496</v>
      </c>
      <c r="AW40" s="30"/>
      <c r="AX40" s="140">
        <f>AQ40-A40</f>
        <v>-1.6422287390029169</v>
      </c>
    </row>
    <row r="41" spans="1:50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44">
        <f>IF(SUM(D41:AP41)=0,"",SUM(D41:AP41))</f>
        <v>15837</v>
      </c>
      <c r="AR41" s="19"/>
      <c r="AS41" s="159"/>
      <c r="AT41" s="36" t="s">
        <v>44</v>
      </c>
      <c r="AU41" s="30"/>
      <c r="AV41" s="111">
        <v>11636</v>
      </c>
      <c r="AW41" s="30"/>
      <c r="AX41" s="144"/>
    </row>
    <row r="42" spans="1:50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44">
        <f>IF(SUM(D42:AP42)=0,"",SUM(D42:AP42))</f>
        <v>97</v>
      </c>
      <c r="AR42" s="113">
        <f>IF(COUNTA(D42:AP42)=0,"",COUNTA(D42:AP42))</f>
        <v>10</v>
      </c>
      <c r="AS42" s="321" t="s">
        <v>598</v>
      </c>
      <c r="AT42" s="38" t="s">
        <v>47</v>
      </c>
      <c r="AU42" s="30"/>
      <c r="AV42" s="111">
        <v>72</v>
      </c>
      <c r="AW42" s="30"/>
      <c r="AX42" s="144"/>
    </row>
    <row r="43" spans="1:50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7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 t="shared" si="3"/>
        <v>163.26804123711341</v>
      </c>
      <c r="AR43" s="25"/>
      <c r="AS43" s="23"/>
      <c r="AT43" s="132" t="s">
        <v>48</v>
      </c>
      <c r="AU43" s="30"/>
      <c r="AV43" s="137">
        <f>IF(AV41="","",AV41/AV42)</f>
        <v>161.61111111111111</v>
      </c>
      <c r="AW43" s="30"/>
      <c r="AX43" s="140">
        <f>AQ43-A43</f>
        <v>2.5099767209843833</v>
      </c>
    </row>
    <row r="44" spans="1:50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44">
        <f>IF(SUM(D44:AP44)=0,"",SUM(D44:AP44))</f>
        <v>1293</v>
      </c>
      <c r="AR44" s="19"/>
      <c r="AS44" s="23"/>
      <c r="AT44" s="36" t="s">
        <v>44</v>
      </c>
      <c r="AU44" s="30"/>
      <c r="AV44" s="111">
        <v>3872</v>
      </c>
      <c r="AW44" s="30"/>
      <c r="AX44" s="144"/>
    </row>
    <row r="45" spans="1:50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44">
        <f>IF(SUM(D45:AP45)=0,"",SUM(D45:AP45))</f>
        <v>8</v>
      </c>
      <c r="AR45" s="113">
        <f>IF(COUNTA(D45:AP45)=0,"",COUNTA(D45:AP45))</f>
        <v>1</v>
      </c>
      <c r="AS45" s="159" t="s">
        <v>347</v>
      </c>
      <c r="AT45" s="31" t="s">
        <v>49</v>
      </c>
      <c r="AU45" s="30"/>
      <c r="AV45" s="111">
        <v>26</v>
      </c>
      <c r="AW45" s="30"/>
      <c r="AX45" s="144"/>
    </row>
    <row r="46" spans="1:50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>
        <f t="shared" si="3"/>
        <v>161.625</v>
      </c>
      <c r="AR46" s="25"/>
      <c r="AS46" s="23"/>
      <c r="AT46" s="132" t="s">
        <v>50</v>
      </c>
      <c r="AU46" s="30"/>
      <c r="AV46" s="137">
        <f>IF(AV44="","",AV44/AV45)</f>
        <v>148.92307692307693</v>
      </c>
      <c r="AW46" s="30"/>
      <c r="AX46" s="140">
        <f>AQ46-A46</f>
        <v>18.347222222222229</v>
      </c>
    </row>
    <row r="47" spans="1:50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44">
        <f>IF(SUM(D47:AP47)=0,"",SUM(D47:AP47))</f>
        <v>2230</v>
      </c>
      <c r="AR47" s="19"/>
      <c r="AS47" s="23"/>
      <c r="AT47" s="37" t="s">
        <v>44</v>
      </c>
      <c r="AU47" s="30"/>
      <c r="AV47" s="138">
        <v>6642</v>
      </c>
      <c r="AW47" s="30"/>
      <c r="AX47" s="149"/>
    </row>
    <row r="48" spans="1:50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44">
        <f>IF(SUM(D48:AP48)=0,"",SUM(D48:AP48))</f>
        <v>15</v>
      </c>
      <c r="AR48" s="113">
        <f>IF(COUNTA(D48:AP48)=0,"",COUNTA(D48:AP48))</f>
        <v>3</v>
      </c>
      <c r="AS48" s="159" t="s">
        <v>584</v>
      </c>
      <c r="AT48" s="27" t="s">
        <v>241</v>
      </c>
      <c r="AU48" s="30"/>
      <c r="AV48" s="138">
        <v>42</v>
      </c>
      <c r="AW48" s="30"/>
      <c r="AX48" s="149"/>
    </row>
    <row r="49" spans="1:50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>
        <f t="shared" si="3"/>
        <v>148.66666666666666</v>
      </c>
      <c r="AR49" s="25"/>
      <c r="AS49" s="23"/>
      <c r="AT49" s="134" t="s">
        <v>242</v>
      </c>
      <c r="AU49" s="30"/>
      <c r="AV49" s="137">
        <f>IF(AV47="","",AV47/AV48)</f>
        <v>158.14285714285714</v>
      </c>
      <c r="AW49" s="30"/>
      <c r="AX49" s="140">
        <f>AQ49-A49</f>
        <v>-8.5378787878788103</v>
      </c>
    </row>
    <row r="50" spans="1:50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>
        <f>IF(SUM(D50:AP50)=0,"",SUM(D50:AP50))</f>
        <v>26576</v>
      </c>
      <c r="AR50" s="19"/>
      <c r="AS50" s="159"/>
      <c r="AT50" s="37" t="s">
        <v>51</v>
      </c>
      <c r="AU50" s="39"/>
      <c r="AV50" s="111">
        <v>41965</v>
      </c>
      <c r="AW50" s="39"/>
      <c r="AX50" s="144"/>
    </row>
    <row r="51" spans="1:50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>
        <f>IF(SUM(D51:AP51)=0,"",SUM(D51:AP51))</f>
        <v>142</v>
      </c>
      <c r="AR51" s="113">
        <f>IF(COUNTA(D51:AP51)=0,"",COUNTA(D51:AP51))</f>
        <v>13</v>
      </c>
      <c r="AS51" s="159" t="s">
        <v>561</v>
      </c>
      <c r="AT51" s="27" t="s">
        <v>52</v>
      </c>
      <c r="AU51" s="39"/>
      <c r="AV51" s="111">
        <v>222</v>
      </c>
      <c r="AW51" s="39"/>
      <c r="AX51" s="144"/>
    </row>
    <row r="52" spans="1:50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9">
        <f>+Q50/Q51</f>
        <v>203.78571428571428</v>
      </c>
      <c r="R52" s="239"/>
      <c r="S52" s="239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>
        <f t="shared" si="3"/>
        <v>187.1549295774648</v>
      </c>
      <c r="AR52" s="25"/>
      <c r="AS52" s="193"/>
      <c r="AT52" s="134" t="s">
        <v>53</v>
      </c>
      <c r="AU52" s="39"/>
      <c r="AV52" s="137">
        <f>IF(AV50="","",AV50/AV51)</f>
        <v>189.03153153153153</v>
      </c>
      <c r="AW52" s="39"/>
      <c r="AX52" s="140">
        <f>AQ52-A52</f>
        <v>-4.5698410647370338</v>
      </c>
    </row>
    <row r="53" spans="1:50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44">
        <f>IF(SUM(D53:AP53)=0,"",SUM(D53:AP53))</f>
        <v>2842</v>
      </c>
      <c r="AR53" s="19"/>
      <c r="AS53" s="193"/>
      <c r="AT53" s="37" t="s">
        <v>288</v>
      </c>
      <c r="AU53" s="39"/>
      <c r="AV53" s="138">
        <v>1743</v>
      </c>
      <c r="AW53" s="39"/>
      <c r="AX53" s="149"/>
    </row>
    <row r="54" spans="1:50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44">
        <f>IF(SUM(D54:AP54)=0,"",SUM(D54:AP54))</f>
        <v>22</v>
      </c>
      <c r="AR54" s="113">
        <f>IF(COUNTA(D54:AP54)=0,"",COUNTA(D54:AP54))</f>
        <v>4</v>
      </c>
      <c r="AS54" s="159" t="s">
        <v>585</v>
      </c>
      <c r="AT54" s="133" t="s">
        <v>289</v>
      </c>
      <c r="AU54" s="39"/>
      <c r="AV54" s="138">
        <v>13</v>
      </c>
      <c r="AW54" s="39"/>
      <c r="AX54" s="149"/>
    </row>
    <row r="55" spans="1:50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>
        <f t="shared" si="3"/>
        <v>129.18181818181819</v>
      </c>
      <c r="AR55" s="25"/>
      <c r="AS55" s="193"/>
      <c r="AT55" s="134" t="s">
        <v>290</v>
      </c>
      <c r="AU55" s="39"/>
      <c r="AV55" s="137">
        <f>IF(AV53="","",AV53/AV54)</f>
        <v>134.07692307692307</v>
      </c>
      <c r="AW55" s="39"/>
      <c r="AX55" s="140"/>
    </row>
    <row r="56" spans="1:50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>
        <f>IF(SUM(D56:AP56)=0,"",SUM(D56:AP56))</f>
        <v>23023</v>
      </c>
      <c r="AR56" s="19"/>
      <c r="AS56" s="23"/>
      <c r="AT56" s="37" t="s">
        <v>54</v>
      </c>
      <c r="AU56" s="39"/>
      <c r="AV56" s="110">
        <v>25255</v>
      </c>
      <c r="AW56" s="39"/>
      <c r="AX56" s="144"/>
    </row>
    <row r="57" spans="1:50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>
        <f>IF(SUM(D57:AP57)=0,"",SUM(D57:AP57))</f>
        <v>123</v>
      </c>
      <c r="AR57" s="113">
        <f>IF(COUNTA(D57:AP57)=0,"",COUNTA(D57:AP57))</f>
        <v>12</v>
      </c>
      <c r="AS57" s="159" t="s">
        <v>586</v>
      </c>
      <c r="AT57" s="27" t="s">
        <v>55</v>
      </c>
      <c r="AU57" s="39"/>
      <c r="AV57" s="113">
        <v>130</v>
      </c>
      <c r="AW57" s="39"/>
      <c r="AX57" s="144"/>
    </row>
    <row r="58" spans="1:50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9">
        <f>+M56/M57</f>
        <v>206.33333333333334</v>
      </c>
      <c r="N58" s="137"/>
      <c r="O58" s="239">
        <f>+O56/O57</f>
        <v>202.875</v>
      </c>
      <c r="P58" s="239"/>
      <c r="Q58" s="239"/>
      <c r="R58" s="239"/>
      <c r="S58" s="239"/>
      <c r="T58" s="239"/>
      <c r="U58" s="239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>
        <f t="shared" si="3"/>
        <v>187.17886178861789</v>
      </c>
      <c r="AR58" s="25"/>
      <c r="AS58" s="159"/>
      <c r="AT58" s="134" t="s">
        <v>56</v>
      </c>
      <c r="AU58" s="39"/>
      <c r="AV58" s="137">
        <f>IF(AV56="","",AV56/AV57)</f>
        <v>194.26923076923077</v>
      </c>
      <c r="AW58" s="39"/>
      <c r="AX58" s="140">
        <f>AQ58-A58</f>
        <v>-4.5733506007626374</v>
      </c>
    </row>
    <row r="59" spans="1:50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>
        <f>IF(SUM(D59:AP59)=0,"",SUM(D59:AP59))</f>
        <v>5507</v>
      </c>
      <c r="AR59" s="19"/>
      <c r="AS59" s="23"/>
      <c r="AT59" s="37" t="s">
        <v>57</v>
      </c>
      <c r="AU59" s="39"/>
      <c r="AV59" s="113">
        <v>8008</v>
      </c>
      <c r="AW59" s="39"/>
      <c r="AX59" s="144"/>
    </row>
    <row r="60" spans="1:50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>
        <f>IF(SUM(D60:AP60)=0,"",SUM(D60:AP60))</f>
        <v>38</v>
      </c>
      <c r="AR60" s="113">
        <f>IF(COUNTA(D60:AP60)=0,"",COUNTA(D60:AP60))</f>
        <v>5</v>
      </c>
      <c r="AS60" s="159" t="s">
        <v>546</v>
      </c>
      <c r="AT60" s="27" t="s">
        <v>58</v>
      </c>
      <c r="AU60" s="39"/>
      <c r="AV60" s="113">
        <v>53</v>
      </c>
      <c r="AW60" s="39"/>
      <c r="AX60" s="144"/>
    </row>
    <row r="61" spans="1:50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8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>
        <f t="shared" si="3"/>
        <v>144.92105263157896</v>
      </c>
      <c r="AR61" s="25"/>
      <c r="AS61" s="159"/>
      <c r="AT61" s="134" t="s">
        <v>59</v>
      </c>
      <c r="AU61" s="39"/>
      <c r="AV61" s="137">
        <f>IF(AV59="","",AV59/AV60)</f>
        <v>151.09433962264151</v>
      </c>
      <c r="AW61" s="39"/>
      <c r="AX61" s="140">
        <f>AQ61-A61</f>
        <v>-5.4068162208800459</v>
      </c>
    </row>
    <row r="62" spans="1:50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>
        <f>IF(SUM(D62:AP62)=0,"",SUM(D62:AP62))</f>
        <v>460</v>
      </c>
      <c r="AR62" s="19"/>
      <c r="AS62" s="23"/>
      <c r="AT62" s="37" t="s">
        <v>60</v>
      </c>
      <c r="AU62" s="39"/>
      <c r="AV62" s="111">
        <v>1663</v>
      </c>
      <c r="AW62" s="39"/>
      <c r="AX62" s="144"/>
    </row>
    <row r="63" spans="1:50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>
        <f>IF(SUM(D63:AP63)=0,"",SUM(D63:AP63))</f>
        <v>3</v>
      </c>
      <c r="AR63" s="113">
        <f>IF(COUNTA(D63:AP63)=0,"",COUNTA(D63:AP63))</f>
        <v>1</v>
      </c>
      <c r="AS63" s="159" t="s">
        <v>373</v>
      </c>
      <c r="AT63" s="27" t="s">
        <v>34</v>
      </c>
      <c r="AU63" s="39"/>
      <c r="AV63" s="111">
        <v>10</v>
      </c>
      <c r="AW63" s="39"/>
      <c r="AX63" s="144"/>
    </row>
    <row r="64" spans="1:50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>
        <f t="shared" si="3"/>
        <v>153.33333333333334</v>
      </c>
      <c r="AR64" s="25"/>
      <c r="AS64" s="159"/>
      <c r="AT64" s="134" t="s">
        <v>61</v>
      </c>
      <c r="AU64" s="39"/>
      <c r="AV64" s="137">
        <f>IF(AV62="","",AV62/AV63)</f>
        <v>166.3</v>
      </c>
      <c r="AW64" s="39"/>
      <c r="AX64" s="140">
        <f>AQ64-A64</f>
        <v>-12</v>
      </c>
    </row>
    <row r="65" spans="1:50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>
        <f>IF(SUM(D65:AP65)=0,"",SUM(D65:AP65))</f>
        <v>8088</v>
      </c>
      <c r="AR65" s="19"/>
      <c r="AS65" s="23"/>
      <c r="AT65" s="40" t="s">
        <v>62</v>
      </c>
      <c r="AU65" s="39"/>
      <c r="AV65" s="111">
        <v>7179</v>
      </c>
      <c r="AW65" s="39"/>
      <c r="AX65" s="144"/>
    </row>
    <row r="66" spans="1:50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>
        <f>IF(SUM(D66:AP66)=0,"",SUM(D66:AP66))</f>
        <v>61</v>
      </c>
      <c r="AR66" s="113">
        <f>IF(COUNTA(D66:AP66)=0,"",COUNTA(D66:AP66))</f>
        <v>8</v>
      </c>
      <c r="AS66" s="311" t="s">
        <v>592</v>
      </c>
      <c r="AT66" s="31" t="s">
        <v>63</v>
      </c>
      <c r="AU66" s="39"/>
      <c r="AV66" s="111">
        <v>53</v>
      </c>
      <c r="AW66" s="39"/>
      <c r="AX66" s="144"/>
    </row>
    <row r="67" spans="1:50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9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>
        <f t="shared" si="3"/>
        <v>132.59016393442624</v>
      </c>
      <c r="AR67" s="25"/>
      <c r="AS67" s="159"/>
      <c r="AT67" s="132" t="s">
        <v>64</v>
      </c>
      <c r="AU67" s="39"/>
      <c r="AV67" s="137">
        <f>IF(AV65="","",AV65/AV66)</f>
        <v>135.45283018867926</v>
      </c>
      <c r="AW67" s="39"/>
      <c r="AX67" s="140">
        <f>AQ67-A67</f>
        <v>-10.343169398907094</v>
      </c>
    </row>
    <row r="68" spans="1:50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>
        <f>IF(SUM(D68:AP68)=0,"",SUM(D68:AP68))</f>
        <v>23024</v>
      </c>
      <c r="AR68" s="19"/>
      <c r="AS68" s="23"/>
      <c r="AT68" s="35" t="s">
        <v>65</v>
      </c>
      <c r="AU68" s="39"/>
      <c r="AV68" s="111">
        <v>29777</v>
      </c>
      <c r="AW68" s="39"/>
      <c r="AX68" s="144"/>
    </row>
    <row r="69" spans="1:50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>
        <f>IF(SUM(D69:AP69)=0,"",SUM(D69:AP69))</f>
        <v>128</v>
      </c>
      <c r="AR69" s="113">
        <f>IF(COUNTA(D69:AP69)=0,"",COUNTA(D69:AP69))</f>
        <v>14</v>
      </c>
      <c r="AS69" s="159" t="s">
        <v>563</v>
      </c>
      <c r="AT69" s="27" t="s">
        <v>66</v>
      </c>
      <c r="AU69" s="39"/>
      <c r="AV69" s="111">
        <v>167</v>
      </c>
      <c r="AW69" s="39"/>
      <c r="AX69" s="144"/>
    </row>
    <row r="70" spans="1:50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10">+V68/V69</f>
        <v>182</v>
      </c>
      <c r="W70" s="137">
        <f t="shared" si="10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37">
        <f t="shared" si="3"/>
        <v>179.875</v>
      </c>
      <c r="AR70" s="25"/>
      <c r="AS70" s="159"/>
      <c r="AT70" s="134" t="s">
        <v>67</v>
      </c>
      <c r="AU70" s="39"/>
      <c r="AV70" s="137">
        <f>IF(AV68="","",AV68/AV69)</f>
        <v>178.30538922155688</v>
      </c>
      <c r="AW70" s="39"/>
      <c r="AX70" s="140">
        <f>AQ70-A70</f>
        <v>-1.3594497607655569</v>
      </c>
    </row>
    <row r="71" spans="1:50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>
        <f>IF(SUM(D71:AP71)=0,"",SUM(D71:AP71))</f>
        <v>6104</v>
      </c>
      <c r="AR71" s="19"/>
      <c r="AS71" s="23"/>
      <c r="AT71" s="37" t="s">
        <v>68</v>
      </c>
      <c r="AU71" s="39"/>
      <c r="AV71" s="111">
        <v>12758</v>
      </c>
      <c r="AW71" s="39"/>
      <c r="AX71" s="144"/>
    </row>
    <row r="72" spans="1:50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>
        <f>IF(SUM(D72:AP72)=0,"",SUM(D72:AP72))</f>
        <v>35</v>
      </c>
      <c r="AR72" s="113">
        <f>IF(COUNTA(D72:AP72)=0,"",COUNTA(D72:AP72))</f>
        <v>4</v>
      </c>
      <c r="AS72" s="159" t="s">
        <v>547</v>
      </c>
      <c r="AT72" s="27" t="s">
        <v>69</v>
      </c>
      <c r="AU72" s="39"/>
      <c r="AV72" s="111">
        <v>72</v>
      </c>
      <c r="AW72" s="39"/>
      <c r="AX72" s="144"/>
    </row>
    <row r="73" spans="1:50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11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>
        <f t="shared" si="3"/>
        <v>174.4</v>
      </c>
      <c r="AR73" s="25"/>
      <c r="AS73" s="159"/>
      <c r="AT73" s="134" t="s">
        <v>70</v>
      </c>
      <c r="AU73" s="39"/>
      <c r="AV73" s="137">
        <f>IF(AV71="","",AV71/AV72)</f>
        <v>177.19444444444446</v>
      </c>
      <c r="AW73" s="39"/>
      <c r="AX73" s="140">
        <f>AQ73-A73</f>
        <v>-6.7573033707865022</v>
      </c>
    </row>
    <row r="74" spans="1:50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>
        <f>IF(SUM(D74:AP74)=0,"",SUM(D74:AP74))</f>
        <v>4539</v>
      </c>
      <c r="AR74" s="19"/>
      <c r="AS74" s="20"/>
      <c r="AT74" s="40" t="s">
        <v>68</v>
      </c>
      <c r="AU74" s="39"/>
      <c r="AV74" s="138">
        <v>12519</v>
      </c>
      <c r="AW74" s="39"/>
      <c r="AX74" s="144"/>
    </row>
    <row r="75" spans="1:50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>
        <f>IF(SUM(D75:AP75)=0,"",SUM(D75:AP75))</f>
        <v>28</v>
      </c>
      <c r="AR75" s="113">
        <f>IF(COUNTA(D75:AP75)=0,"",COUNTA(D75:AP75))</f>
        <v>3</v>
      </c>
      <c r="AS75" s="159" t="s">
        <v>469</v>
      </c>
      <c r="AT75" s="31" t="s">
        <v>71</v>
      </c>
      <c r="AU75" s="39"/>
      <c r="AV75" s="138">
        <v>72</v>
      </c>
      <c r="AW75" s="39"/>
      <c r="AX75" s="144"/>
    </row>
    <row r="76" spans="1:50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12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>
        <f t="shared" si="3"/>
        <v>162.10714285714286</v>
      </c>
      <c r="AR76" s="25"/>
      <c r="AS76" s="159"/>
      <c r="AT76" s="132" t="s">
        <v>72</v>
      </c>
      <c r="AU76" s="39"/>
      <c r="AV76" s="137">
        <f>IF(AV74="","",AV74/AV75)</f>
        <v>173.875</v>
      </c>
      <c r="AW76" s="39"/>
      <c r="AX76" s="140">
        <f>AQ76-A76</f>
        <v>-13.129699248120289</v>
      </c>
    </row>
    <row r="77" spans="1:50" x14ac:dyDescent="0.25">
      <c r="A77" s="165"/>
      <c r="B77" s="221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44">
        <f>IF(SUM(D77:AP77)=0,"",SUM(D77:AP77))</f>
        <v>2941</v>
      </c>
      <c r="AR77" s="19"/>
      <c r="AS77" s="159"/>
      <c r="AT77" s="221" t="s">
        <v>291</v>
      </c>
      <c r="AU77" s="39"/>
      <c r="AV77" s="138">
        <v>1788</v>
      </c>
      <c r="AW77" s="39"/>
      <c r="AX77" s="149"/>
    </row>
    <row r="78" spans="1:50" x14ac:dyDescent="0.25">
      <c r="A78" s="165"/>
      <c r="B78" s="220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44">
        <f>IF(SUM(D78:AP78)=0,"",SUM(D78:AP78))</f>
        <v>22</v>
      </c>
      <c r="AR78" s="113">
        <f>IF(COUNTA(D78:AP78)=0,"",COUNTA(D78:AP78))</f>
        <v>4</v>
      </c>
      <c r="AS78" s="159" t="s">
        <v>587</v>
      </c>
      <c r="AT78" s="220" t="s">
        <v>292</v>
      </c>
      <c r="AU78" s="39"/>
      <c r="AV78" s="138">
        <v>13</v>
      </c>
      <c r="AW78" s="39"/>
      <c r="AX78" s="149"/>
    </row>
    <row r="79" spans="1:50" x14ac:dyDescent="0.25">
      <c r="A79" s="137"/>
      <c r="B79" s="222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>
        <f t="shared" si="3"/>
        <v>133.68181818181819</v>
      </c>
      <c r="AR79" s="25"/>
      <c r="AS79" s="159"/>
      <c r="AT79" s="222" t="s">
        <v>293</v>
      </c>
      <c r="AU79" s="39"/>
      <c r="AV79" s="137">
        <f>IF(AV77="","",AV77/AV78)</f>
        <v>137.53846153846155</v>
      </c>
      <c r="AW79" s="39"/>
      <c r="AX79" s="140"/>
    </row>
    <row r="80" spans="1:50" x14ac:dyDescent="0.25">
      <c r="A80" s="138">
        <v>30507</v>
      </c>
      <c r="B80" s="221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44">
        <f>IF(SUM(D80:AP80)=0,"",SUM(D80:AP80))</f>
        <v>22070</v>
      </c>
      <c r="AR80" s="19"/>
      <c r="AS80" s="159"/>
      <c r="AT80" s="221" t="s">
        <v>259</v>
      </c>
      <c r="AU80" s="39"/>
      <c r="AV80" s="138">
        <v>37204</v>
      </c>
      <c r="AW80" s="39"/>
      <c r="AX80" s="149"/>
    </row>
    <row r="81" spans="1:52" x14ac:dyDescent="0.25">
      <c r="A81" s="138">
        <v>162</v>
      </c>
      <c r="B81" s="220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44">
        <f>IF(SUM(D81:AP81)=0,"",SUM(D81:AP81))</f>
        <v>119</v>
      </c>
      <c r="AR81" s="113">
        <f>IF(COUNTA(D81:AP81)=0,"",COUNTA(D81:AP81))</f>
        <v>12</v>
      </c>
      <c r="AS81" s="159" t="s">
        <v>551</v>
      </c>
      <c r="AT81" s="220" t="s">
        <v>26</v>
      </c>
      <c r="AU81" s="39"/>
      <c r="AV81" s="138">
        <v>198</v>
      </c>
      <c r="AW81" s="39"/>
      <c r="AX81" s="149"/>
    </row>
    <row r="82" spans="1:52" x14ac:dyDescent="0.25">
      <c r="A82" s="137">
        <f>A80/A81</f>
        <v>188.31481481481481</v>
      </c>
      <c r="B82" s="222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13">+AC80/AC81</f>
        <v>189.66666666666666</v>
      </c>
      <c r="AD82" s="137">
        <f t="shared" si="13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>
        <f t="shared" si="3"/>
        <v>185.46218487394958</v>
      </c>
      <c r="AR82" s="25"/>
      <c r="AS82" s="159"/>
      <c r="AT82" s="222" t="s">
        <v>270</v>
      </c>
      <c r="AU82" s="39"/>
      <c r="AV82" s="137">
        <f>IF(AV80="","",AV80/AV81)</f>
        <v>187.8989898989899</v>
      </c>
      <c r="AW82" s="39"/>
      <c r="AX82" s="140">
        <f>AQ82-A82</f>
        <v>-2.8526299408652278</v>
      </c>
    </row>
    <row r="83" spans="1:52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>
        <f>IF(SUM(D83:AP83)=0,"",SUM(D83:AP83))</f>
        <v>13006</v>
      </c>
      <c r="AR83" s="19"/>
      <c r="AS83" s="159"/>
      <c r="AT83" s="40" t="s">
        <v>73</v>
      </c>
      <c r="AU83" s="39"/>
      <c r="AV83" s="111">
        <v>13023</v>
      </c>
      <c r="AW83" s="39"/>
      <c r="AX83" s="144"/>
      <c r="AZ83" s="182"/>
    </row>
    <row r="84" spans="1:52" x14ac:dyDescent="0.25">
      <c r="A84" s="111">
        <v>72</v>
      </c>
      <c r="B84" s="223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>
        <f>IF(SUM(D84:AP84)=0,"",SUM(D84:AP84))</f>
        <v>87</v>
      </c>
      <c r="AR84" s="113">
        <f>IF(COUNTA(D84:AP84)=0,"",COUNTA(D84:AP84))</f>
        <v>9</v>
      </c>
      <c r="AS84" s="321" t="s">
        <v>597</v>
      </c>
      <c r="AT84" s="31" t="s">
        <v>74</v>
      </c>
      <c r="AU84" s="39"/>
      <c r="AV84" s="111">
        <v>88</v>
      </c>
      <c r="AW84" s="39"/>
      <c r="AX84" s="144"/>
      <c r="AZ84" s="182"/>
    </row>
    <row r="85" spans="1:52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>
        <f t="shared" si="3"/>
        <v>149.49425287356323</v>
      </c>
      <c r="AR85" s="25"/>
      <c r="AS85" s="20"/>
      <c r="AT85" s="132" t="s">
        <v>75</v>
      </c>
      <c r="AU85" s="39"/>
      <c r="AV85" s="137">
        <f>IF(AV83="","",AV83/AV84)</f>
        <v>147.98863636363637</v>
      </c>
      <c r="AW85" s="39"/>
      <c r="AX85" s="140">
        <f>AQ85-A85</f>
        <v>-2.8251915708812305</v>
      </c>
      <c r="AZ85" s="181"/>
    </row>
    <row r="86" spans="1:52" x14ac:dyDescent="0.25">
      <c r="A86" s="138">
        <v>0</v>
      </c>
      <c r="B86" s="224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44">
        <f>IF(SUM(D86:AP86)=0,"",SUM(D86:AP86))</f>
        <v>7885</v>
      </c>
      <c r="AR86" s="19"/>
      <c r="AS86" s="20"/>
      <c r="AT86" s="224" t="s">
        <v>76</v>
      </c>
      <c r="AU86" s="39"/>
      <c r="AV86" s="138">
        <v>7885</v>
      </c>
      <c r="AW86" s="39"/>
      <c r="AX86" s="149"/>
      <c r="AZ86" s="181"/>
    </row>
    <row r="87" spans="1:52" x14ac:dyDescent="0.25">
      <c r="A87" s="165"/>
      <c r="B87" s="223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44">
        <f>IF(SUM(D87:AP87)=0,"",SUM(D87:AP87))</f>
        <v>48</v>
      </c>
      <c r="AR87" s="113">
        <f>IF(COUNTA(D87:AP87)=0,"",COUNTA(D87:AP87))</f>
        <v>5</v>
      </c>
      <c r="AS87" s="159" t="s">
        <v>470</v>
      </c>
      <c r="AT87" s="223" t="s">
        <v>260</v>
      </c>
      <c r="AU87" s="39"/>
      <c r="AV87" s="138">
        <v>48</v>
      </c>
      <c r="AW87" s="39"/>
      <c r="AX87" s="149"/>
      <c r="AZ87" s="181"/>
    </row>
    <row r="88" spans="1:52" x14ac:dyDescent="0.25">
      <c r="A88" s="137"/>
      <c r="B88" s="225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>
        <f t="shared" si="3"/>
        <v>164.27083333333334</v>
      </c>
      <c r="AR88" s="25"/>
      <c r="AS88" s="20"/>
      <c r="AT88" s="225" t="s">
        <v>271</v>
      </c>
      <c r="AU88" s="39"/>
      <c r="AV88" s="137">
        <f>IF(AV86="","",AV86/AV87)</f>
        <v>164.27083333333334</v>
      </c>
      <c r="AW88" s="39"/>
      <c r="AX88" s="140"/>
      <c r="AZ88" s="181"/>
    </row>
    <row r="89" spans="1:52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>
        <f>IF(SUM(D89:AP89)=0,"",SUM(D89:AP89))</f>
        <v>1698</v>
      </c>
      <c r="AR89" s="19"/>
      <c r="AS89" s="23"/>
      <c r="AT89" s="37" t="s">
        <v>76</v>
      </c>
      <c r="AU89" s="39"/>
      <c r="AV89" s="138">
        <v>2257</v>
      </c>
      <c r="AW89" s="39"/>
      <c r="AX89" s="144"/>
      <c r="AZ89" s="180"/>
    </row>
    <row r="90" spans="1:52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>
        <f>IF(SUM(D90:AP90)=0,"",SUM(D90:AP90))</f>
        <v>11</v>
      </c>
      <c r="AR90" s="113">
        <f>IF(COUNTA(D90:AP90)=0,"",COUNTA(D90:AP90))</f>
        <v>2</v>
      </c>
      <c r="AS90" s="159" t="s">
        <v>548</v>
      </c>
      <c r="AT90" s="27" t="s">
        <v>77</v>
      </c>
      <c r="AU90" s="39"/>
      <c r="AV90" s="138">
        <v>15</v>
      </c>
      <c r="AW90" s="39"/>
      <c r="AX90" s="144"/>
      <c r="AZ90" s="180"/>
    </row>
    <row r="91" spans="1:52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14">+AH89/AH90</f>
        <v>133.80000000000001</v>
      </c>
      <c r="AI91" s="137"/>
      <c r="AJ91" s="137"/>
      <c r="AK91" s="137">
        <f t="shared" ref="AK91" si="15">+AK89/AK90</f>
        <v>171.5</v>
      </c>
      <c r="AL91" s="137"/>
      <c r="AM91" s="137"/>
      <c r="AN91" s="137"/>
      <c r="AO91" s="137"/>
      <c r="AP91" s="137"/>
      <c r="AQ91" s="137">
        <f t="shared" si="3"/>
        <v>154.36363636363637</v>
      </c>
      <c r="AR91" s="25"/>
      <c r="AS91" s="23"/>
      <c r="AT91" s="134" t="s">
        <v>78</v>
      </c>
      <c r="AU91" s="39"/>
      <c r="AV91" s="137">
        <f>IF(AV89="","",AV89/AV90)</f>
        <v>150.46666666666667</v>
      </c>
      <c r="AW91" s="39"/>
      <c r="AX91" s="140"/>
      <c r="AZ91" s="181"/>
    </row>
    <row r="92" spans="1:52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>
        <f>IF(SUM(D92:AP92)=0,"",SUM(D92:AP92))</f>
        <v>1970</v>
      </c>
      <c r="AR92" s="19"/>
      <c r="AS92" s="159"/>
      <c r="AT92" s="40" t="s">
        <v>79</v>
      </c>
      <c r="AU92" s="39"/>
      <c r="AV92" s="111">
        <v>4094</v>
      </c>
      <c r="AW92" s="39"/>
      <c r="AX92" s="144"/>
      <c r="AZ92" s="182"/>
    </row>
    <row r="93" spans="1:52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>
        <f>IF(SUM(D93:AP93)=0,"",SUM(D93:AP93))</f>
        <v>12</v>
      </c>
      <c r="AR93" s="113">
        <f>IF(COUNTA(D93:AP93)=0,"",COUNTA(D93:AP93))</f>
        <v>2</v>
      </c>
      <c r="AS93" s="278" t="s">
        <v>471</v>
      </c>
      <c r="AT93" s="31" t="s">
        <v>80</v>
      </c>
      <c r="AU93" s="39"/>
      <c r="AV93" s="111">
        <v>25</v>
      </c>
      <c r="AW93" s="39"/>
      <c r="AX93" s="144"/>
      <c r="AZ93" s="182"/>
    </row>
    <row r="94" spans="1:52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37">
        <f t="shared" ref="AQ94" si="16">IF(AQ92="","",AQ92/AQ93)</f>
        <v>164.16666666666666</v>
      </c>
      <c r="AR94" s="25"/>
      <c r="AS94" s="23"/>
      <c r="AT94" s="132" t="s">
        <v>81</v>
      </c>
      <c r="AU94" s="39"/>
      <c r="AV94" s="137">
        <f>IF(AV92="","",AV92/AV93)</f>
        <v>163.76</v>
      </c>
      <c r="AW94" s="39"/>
      <c r="AX94" s="140"/>
      <c r="AZ94" s="181"/>
    </row>
    <row r="95" spans="1:52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 t="str">
        <f>IF(SUM(D95:F95)=0,"",SUM(D95:F95))</f>
        <v/>
      </c>
      <c r="AR95" s="19"/>
      <c r="AS95" s="23"/>
      <c r="AT95" s="37" t="s">
        <v>82</v>
      </c>
      <c r="AU95" s="39"/>
      <c r="AV95" s="111">
        <v>2135</v>
      </c>
      <c r="AW95" s="39"/>
      <c r="AX95" s="149"/>
      <c r="AZ95" s="182"/>
    </row>
    <row r="96" spans="1:52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 t="str">
        <f>IF(SUM(D96:F96)=0,"",SUM(D96:F96))</f>
        <v/>
      </c>
      <c r="AR96" s="113" t="str">
        <f>IF(COUNTA(D96:F96)=0,"",COUNTA(D96:F96))</f>
        <v/>
      </c>
      <c r="AS96" s="159"/>
      <c r="AT96" s="27" t="s">
        <v>83</v>
      </c>
      <c r="AU96" s="39"/>
      <c r="AV96" s="113">
        <v>13</v>
      </c>
      <c r="AW96" s="39"/>
      <c r="AX96" s="144"/>
      <c r="AZ96" s="183"/>
    </row>
    <row r="97" spans="1:52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37" t="str">
        <f t="shared" ref="AQ97" si="17">IF(AQ95="","",AQ95/AQ96)</f>
        <v/>
      </c>
      <c r="AR97" s="25"/>
      <c r="AS97" s="23"/>
      <c r="AT97" s="134" t="s">
        <v>84</v>
      </c>
      <c r="AU97" s="39"/>
      <c r="AV97" s="137">
        <f>IF(AV95="","",AV95/AV96)</f>
        <v>164.23076923076923</v>
      </c>
      <c r="AW97" s="39"/>
      <c r="AX97" s="140"/>
      <c r="AZ97" s="181"/>
    </row>
    <row r="98" spans="1:52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>
        <f>IF(SUM(D98:AP98)=0,"",SUM(D98:AP98))</f>
        <v>8422</v>
      </c>
      <c r="AR98" s="19"/>
      <c r="AS98" s="159"/>
      <c r="AT98" s="40" t="s">
        <v>85</v>
      </c>
      <c r="AU98" s="39"/>
      <c r="AV98" s="113">
        <v>5740</v>
      </c>
      <c r="AW98" s="39"/>
      <c r="AX98" s="144"/>
      <c r="AZ98" s="183"/>
    </row>
    <row r="99" spans="1:52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>
        <f>IF(SUM(D99:AP99)=0,"",SUM(D99:AP99))</f>
        <v>50</v>
      </c>
      <c r="AR99" s="113">
        <f>IF(COUNTA(D99:AP99)=0,"",COUNTA(D99:AP99))</f>
        <v>6</v>
      </c>
      <c r="AS99" s="159" t="s">
        <v>593</v>
      </c>
      <c r="AT99" s="31" t="s">
        <v>86</v>
      </c>
      <c r="AU99" s="39"/>
      <c r="AV99" s="113">
        <v>35</v>
      </c>
      <c r="AW99" s="39"/>
      <c r="AX99" s="144"/>
      <c r="AZ99" s="183"/>
    </row>
    <row r="100" spans="1:52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>
        <f t="shared" ref="AQ100:AQ127" si="18">IF(AQ98="","",AQ98/AQ99)</f>
        <v>168.44</v>
      </c>
      <c r="AR100" s="25"/>
      <c r="AS100" s="23"/>
      <c r="AT100" s="132" t="s">
        <v>87</v>
      </c>
      <c r="AU100" s="39"/>
      <c r="AV100" s="137">
        <f>IF(AV98="","",AV98/AV99)</f>
        <v>164</v>
      </c>
      <c r="AW100" s="39"/>
      <c r="AX100" s="140">
        <f>AQ100-A100</f>
        <v>15.606666666666655</v>
      </c>
      <c r="AZ100" s="181"/>
    </row>
    <row r="101" spans="1:52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>
        <f>IF(SUM(D101:AP101)=0,"",SUM(D101:AP101))</f>
        <v>5757</v>
      </c>
      <c r="AR101" s="19"/>
      <c r="AS101" s="20"/>
      <c r="AT101" s="37" t="s">
        <v>88</v>
      </c>
      <c r="AU101" s="39"/>
      <c r="AV101" s="138">
        <v>9694</v>
      </c>
      <c r="AW101" s="39"/>
      <c r="AX101" s="144"/>
      <c r="AZ101" s="180"/>
    </row>
    <row r="102" spans="1:52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>
        <f>IF(SUM(D102:AP102)=0,"",SUM(D102:AP102))</f>
        <v>30</v>
      </c>
      <c r="AR102" s="113">
        <f>IF(COUNTA(D102:AP102)=0,"",COUNTA(D102:AP102))</f>
        <v>4</v>
      </c>
      <c r="AS102" s="159" t="s">
        <v>588</v>
      </c>
      <c r="AT102" s="27" t="s">
        <v>89</v>
      </c>
      <c r="AU102" s="39"/>
      <c r="AV102" s="138">
        <v>51</v>
      </c>
      <c r="AW102" s="39"/>
      <c r="AX102" s="144"/>
      <c r="AZ102" s="180"/>
    </row>
    <row r="103" spans="1:52" x14ac:dyDescent="0.25">
      <c r="A103" s="168">
        <f>A101/A102</f>
        <v>191.75</v>
      </c>
      <c r="B103" s="134" t="s">
        <v>90</v>
      </c>
      <c r="C103" s="22" t="s">
        <v>24</v>
      </c>
      <c r="D103" s="188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9">
        <f>+AK101/AK102</f>
        <v>212.66666666666666</v>
      </c>
      <c r="AL103" s="189"/>
      <c r="AM103" s="189"/>
      <c r="AN103" s="189"/>
      <c r="AO103" s="189">
        <f>+AO101/AO102</f>
        <v>208.11111111111111</v>
      </c>
      <c r="AP103" s="189"/>
      <c r="AQ103" s="168">
        <f t="shared" si="18"/>
        <v>191.9</v>
      </c>
      <c r="AR103" s="25"/>
      <c r="AS103" s="203"/>
      <c r="AT103" s="134" t="s">
        <v>90</v>
      </c>
      <c r="AU103" s="39"/>
      <c r="AV103" s="137">
        <f>IF(AV101="","",AV101/AV102)</f>
        <v>190.07843137254903</v>
      </c>
      <c r="AW103" s="39"/>
      <c r="AX103" s="140">
        <f>AQ103-A103</f>
        <v>0.15000000000000568</v>
      </c>
      <c r="AZ103" s="181"/>
    </row>
    <row r="104" spans="1:52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f>IF(SUM(D104:AP104)=0,"",SUM(D104:AP104))</f>
        <v>7302</v>
      </c>
      <c r="AR104" s="19"/>
      <c r="AS104" s="159"/>
      <c r="AT104" s="40" t="s">
        <v>88</v>
      </c>
      <c r="AU104" s="39"/>
      <c r="AV104" s="111">
        <v>11201</v>
      </c>
      <c r="AW104" s="39"/>
      <c r="AX104" s="144"/>
      <c r="AZ104" s="182"/>
    </row>
    <row r="105" spans="1:52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f>IF(SUM(D105:AP105)=0,"",SUM(D105:AP105))</f>
        <v>42</v>
      </c>
      <c r="AR105" s="113">
        <f>IF(COUNTA(D105:AP105)=0,"",COUNTA(D105:AP105))</f>
        <v>4</v>
      </c>
      <c r="AS105" s="159" t="s">
        <v>549</v>
      </c>
      <c r="AT105" s="31" t="s">
        <v>91</v>
      </c>
      <c r="AU105" s="39"/>
      <c r="AV105" s="111">
        <v>64</v>
      </c>
      <c r="AW105" s="39"/>
      <c r="AX105" s="144"/>
      <c r="AZ105" s="182"/>
    </row>
    <row r="106" spans="1:52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19">+AK104/AK105</f>
        <v>167.16666666666666</v>
      </c>
      <c r="AL106" s="137"/>
      <c r="AM106" s="137"/>
      <c r="AN106" s="137"/>
      <c r="AO106" s="137"/>
      <c r="AP106" s="137"/>
      <c r="AQ106" s="137">
        <f t="shared" si="18"/>
        <v>173.85714285714286</v>
      </c>
      <c r="AR106" s="25"/>
      <c r="AS106" s="159"/>
      <c r="AT106" s="132" t="s">
        <v>92</v>
      </c>
      <c r="AU106" s="39"/>
      <c r="AV106" s="137">
        <f>IF(AV104="","",AV104/AV105)</f>
        <v>175.015625</v>
      </c>
      <c r="AW106" s="39"/>
      <c r="AX106" s="140">
        <f>AQ106-A106</f>
        <v>-2.1641337386018336</v>
      </c>
      <c r="AZ106" s="181"/>
    </row>
    <row r="107" spans="1:52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>
        <f>IF(SUM(D107:AP107)=0,"",SUM(D107:AP107))</f>
        <v>2843</v>
      </c>
      <c r="AR107" s="19"/>
      <c r="AS107" s="23"/>
      <c r="AT107" s="40" t="s">
        <v>93</v>
      </c>
      <c r="AU107" s="39"/>
      <c r="AV107" s="111">
        <v>5187</v>
      </c>
      <c r="AW107" s="39"/>
      <c r="AX107" s="144"/>
      <c r="AZ107" s="182"/>
    </row>
    <row r="108" spans="1:52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>
        <f>IF(SUM(D108:AP108)=0,"",SUM(D108:AP108))</f>
        <v>18</v>
      </c>
      <c r="AR108" s="113">
        <f>IF(COUNTA(D108:AP108)=0,"",COUNTA(D108:AP108))</f>
        <v>3</v>
      </c>
      <c r="AS108" s="159" t="s">
        <v>472</v>
      </c>
      <c r="AT108" s="31" t="s">
        <v>94</v>
      </c>
      <c r="AU108" s="39"/>
      <c r="AV108" s="111">
        <v>32</v>
      </c>
      <c r="AW108" s="39"/>
      <c r="AX108" s="144"/>
      <c r="AZ108" s="182"/>
    </row>
    <row r="109" spans="1:52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>
        <f t="shared" si="18"/>
        <v>157.94444444444446</v>
      </c>
      <c r="AR109" s="25"/>
      <c r="AS109" s="23"/>
      <c r="AT109" s="132" t="s">
        <v>95</v>
      </c>
      <c r="AU109" s="39"/>
      <c r="AV109" s="137">
        <f>IF(AV107="","",AV107/AV108)</f>
        <v>162.09375</v>
      </c>
      <c r="AW109" s="39"/>
      <c r="AX109" s="140">
        <f>AQ109-A109</f>
        <v>-7.7698412698412653</v>
      </c>
      <c r="AZ109" s="181"/>
    </row>
    <row r="110" spans="1:52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44">
        <f>IF(SUM(D110:AP110)=0,"",SUM(D110:AP110))</f>
        <v>11131</v>
      </c>
      <c r="AR110" s="19"/>
      <c r="AS110" s="23"/>
      <c r="AT110" s="40" t="s">
        <v>211</v>
      </c>
      <c r="AU110" s="39"/>
      <c r="AV110" s="138">
        <v>15848</v>
      </c>
      <c r="AW110" s="39"/>
      <c r="AX110" s="149"/>
      <c r="AZ110" s="181"/>
    </row>
    <row r="111" spans="1:52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44">
        <f>IF(SUM(D111:AP111)=0,"",SUM(D111:AP111))</f>
        <v>83</v>
      </c>
      <c r="AR111" s="113">
        <f>IF(COUNTA(D111:AP111)=0,"",COUNTA(D111:AP111))</f>
        <v>10</v>
      </c>
      <c r="AS111" s="311" t="s">
        <v>589</v>
      </c>
      <c r="AT111" s="131" t="s">
        <v>258</v>
      </c>
      <c r="AU111" s="39"/>
      <c r="AV111" s="138">
        <v>115</v>
      </c>
      <c r="AW111" s="39"/>
      <c r="AX111" s="149"/>
      <c r="AZ111" s="181"/>
    </row>
    <row r="112" spans="1:52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>
        <f t="shared" si="18"/>
        <v>134.10843373493975</v>
      </c>
      <c r="AR112" s="25"/>
      <c r="AS112" s="23"/>
      <c r="AT112" s="132" t="s">
        <v>269</v>
      </c>
      <c r="AU112" s="39"/>
      <c r="AV112" s="137">
        <f>IF(AV110="","",AV110/AV111)</f>
        <v>137.80869565217392</v>
      </c>
      <c r="AW112" s="39"/>
      <c r="AX112" s="140">
        <f>AQ112-A112</f>
        <v>-5.7368043602983505</v>
      </c>
      <c r="AZ112" s="181"/>
    </row>
    <row r="113" spans="1:50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f>IF(SUM(D113:AP113)=0,"",SUM(D113:AP113))</f>
        <v>16457</v>
      </c>
      <c r="AR113" s="19"/>
      <c r="AS113" s="23"/>
      <c r="AT113" s="40" t="s">
        <v>211</v>
      </c>
      <c r="AU113" s="39"/>
      <c r="AV113" s="138">
        <v>29378</v>
      </c>
      <c r="AW113" s="39"/>
      <c r="AX113" s="149"/>
    </row>
    <row r="114" spans="1:50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f>IF(SUM(D114:AP114)=0,"",SUM(D114:AP114))</f>
        <v>94</v>
      </c>
      <c r="AR114" s="113">
        <f>IF(COUNTA(D114:AP114)=0,"",COUNTA(D114:AP114))</f>
        <v>8</v>
      </c>
      <c r="AS114" s="159" t="s">
        <v>550</v>
      </c>
      <c r="AT114" s="131" t="s">
        <v>212</v>
      </c>
      <c r="AU114" s="39"/>
      <c r="AV114" s="138">
        <v>169</v>
      </c>
      <c r="AW114" s="39"/>
      <c r="AX114" s="149"/>
    </row>
    <row r="115" spans="1:50" x14ac:dyDescent="0.25">
      <c r="A115" s="137">
        <f>A113/A114</f>
        <v>176.44099378881987</v>
      </c>
      <c r="B115" s="177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9">
        <f>+AK113/AK114</f>
        <v>202.66666666666666</v>
      </c>
      <c r="AL115" s="189"/>
      <c r="AM115" s="189"/>
      <c r="AN115" s="189"/>
      <c r="AO115" s="189"/>
      <c r="AP115" s="189"/>
      <c r="AQ115" s="137">
        <f t="shared" si="18"/>
        <v>175.07446808510639</v>
      </c>
      <c r="AR115" s="25"/>
      <c r="AS115" s="159"/>
      <c r="AT115" s="177" t="s">
        <v>215</v>
      </c>
      <c r="AU115" s="39"/>
      <c r="AV115" s="137">
        <f>IF(AV113="","",AV113/AV114)</f>
        <v>173.83431952662721</v>
      </c>
      <c r="AW115" s="39"/>
      <c r="AX115" s="140">
        <f>AQ115-A115</f>
        <v>-1.3665257037134779</v>
      </c>
    </row>
    <row r="116" spans="1:50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f>IF(SUM(D116:AP116)=0,"",SUM(D116:AP116))</f>
        <v>4733</v>
      </c>
      <c r="AR116" s="19"/>
      <c r="AS116" s="23"/>
      <c r="AT116" s="40" t="s">
        <v>96</v>
      </c>
      <c r="AU116" s="39"/>
      <c r="AV116" s="111">
        <v>12640</v>
      </c>
      <c r="AW116" s="39"/>
      <c r="AX116" s="144"/>
    </row>
    <row r="117" spans="1:50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f>IF(SUM(D117:AP117)=0,"",SUM(D117:AP117))</f>
        <v>29</v>
      </c>
      <c r="AR117" s="113">
        <f>IF(COUNTA(D117:AP117)=0,"",COUNTA(D117:AP117))</f>
        <v>4</v>
      </c>
      <c r="AS117" s="159" t="s">
        <v>458</v>
      </c>
      <c r="AT117" s="31" t="s">
        <v>97</v>
      </c>
      <c r="AU117" s="39"/>
      <c r="AV117" s="111">
        <v>77</v>
      </c>
      <c r="AW117" s="39"/>
      <c r="AX117" s="144"/>
    </row>
    <row r="118" spans="1:50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 t="shared" si="18"/>
        <v>163.20689655172413</v>
      </c>
      <c r="AR118" s="25"/>
      <c r="AS118" s="23"/>
      <c r="AT118" s="132" t="s">
        <v>98</v>
      </c>
      <c r="AU118" s="39"/>
      <c r="AV118" s="137">
        <f>IF(AV116="","",AV116/AV117)</f>
        <v>164.15584415584416</v>
      </c>
      <c r="AW118" s="39"/>
      <c r="AX118" s="140">
        <f>AQ118-A118</f>
        <v>-3.2674624226348499</v>
      </c>
    </row>
    <row r="119" spans="1:50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>
        <f>IF(SUM(D119:AP119)=0,"",SUM(D119:AP119))</f>
        <v>12236</v>
      </c>
      <c r="AR119" s="19"/>
      <c r="AS119" s="23"/>
      <c r="AT119" s="37" t="s">
        <v>205</v>
      </c>
      <c r="AU119" s="39"/>
      <c r="AV119" s="138">
        <v>25859</v>
      </c>
      <c r="AW119" s="39"/>
      <c r="AX119" s="149"/>
    </row>
    <row r="120" spans="1:50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>
        <f>IF(SUM(D120:AP120)=0,"",SUM(D120:AP120))</f>
        <v>70</v>
      </c>
      <c r="AR120" s="113">
        <f>IF(COUNTA(D120:AP120)=0,"",COUNTA(D120:AP120))</f>
        <v>9</v>
      </c>
      <c r="AS120" s="159" t="s">
        <v>556</v>
      </c>
      <c r="AT120" s="37" t="s">
        <v>206</v>
      </c>
      <c r="AU120" s="39"/>
      <c r="AV120" s="138">
        <v>146</v>
      </c>
      <c r="AW120" s="39"/>
      <c r="AX120" s="149"/>
    </row>
    <row r="121" spans="1:50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>
        <f t="shared" si="18"/>
        <v>174.8</v>
      </c>
      <c r="AR121" s="25"/>
      <c r="AS121" s="23"/>
      <c r="AT121" s="134" t="s">
        <v>207</v>
      </c>
      <c r="AU121" s="39"/>
      <c r="AV121" s="137">
        <f>IF(AV119="","",AV119/AV120)</f>
        <v>177.11643835616439</v>
      </c>
      <c r="AW121" s="39"/>
      <c r="AX121" s="140">
        <f>AQ121-A121</f>
        <v>-6.6999999999999886</v>
      </c>
    </row>
    <row r="122" spans="1:50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>
        <f>IF(SUM(D122:AP122)=0,"",SUM(D122:AP122))</f>
        <v>5338</v>
      </c>
      <c r="AR122" s="19"/>
      <c r="AS122" s="23"/>
      <c r="AT122" s="37" t="s">
        <v>99</v>
      </c>
      <c r="AU122" s="39"/>
      <c r="AV122" s="138">
        <v>7336</v>
      </c>
      <c r="AW122" s="39"/>
      <c r="AX122" s="149"/>
    </row>
    <row r="123" spans="1:50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>
        <f>IF(SUM(D123:AP123)=0,"",SUM(D123:AP123))</f>
        <v>36</v>
      </c>
      <c r="AR123" s="113">
        <f>IF(COUNTA(D123:AP123)=0,"",COUNTA(D123:AP123))</f>
        <v>6</v>
      </c>
      <c r="AS123" s="310" t="s">
        <v>590</v>
      </c>
      <c r="AT123" s="27" t="s">
        <v>100</v>
      </c>
      <c r="AU123" s="39"/>
      <c r="AV123" s="138">
        <v>49</v>
      </c>
      <c r="AW123" s="39"/>
      <c r="AX123" s="149"/>
    </row>
    <row r="124" spans="1:50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>
        <f t="shared" si="18"/>
        <v>148.27777777777777</v>
      </c>
      <c r="AR124" s="25"/>
      <c r="AS124" s="41"/>
      <c r="AT124" s="134" t="s">
        <v>101</v>
      </c>
      <c r="AU124" s="39"/>
      <c r="AV124" s="137">
        <f>IF(AV122="","",AV122/AV123)</f>
        <v>149.71428571428572</v>
      </c>
      <c r="AW124" s="39"/>
      <c r="AX124" s="140">
        <f>AQ124-A124</f>
        <v>1.844941956882252</v>
      </c>
    </row>
    <row r="125" spans="1:50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>
        <f>IF(SUM(D125:AP125)=0,"",SUM(D125:AP125))</f>
        <v>2288</v>
      </c>
      <c r="AR125" s="19"/>
      <c r="AS125" s="23"/>
      <c r="AT125" s="37" t="s">
        <v>102</v>
      </c>
      <c r="AU125" s="39"/>
      <c r="AV125" s="138">
        <v>1155</v>
      </c>
      <c r="AW125" s="39"/>
      <c r="AX125" s="144"/>
    </row>
    <row r="126" spans="1:50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>
        <f>IF(SUM(D126:AP126)=0,"",SUM(D126:AP126))</f>
        <v>12</v>
      </c>
      <c r="AR126" s="113">
        <f>IF(COUNTA(D126:AP126)=0,"",COUNTA(D126:AP126))</f>
        <v>2</v>
      </c>
      <c r="AS126" s="159" t="s">
        <v>591</v>
      </c>
      <c r="AT126" s="27" t="s">
        <v>26</v>
      </c>
      <c r="AU126" s="39"/>
      <c r="AV126" s="138">
        <v>7</v>
      </c>
      <c r="AW126" s="39"/>
      <c r="AX126" s="144"/>
    </row>
    <row r="127" spans="1:50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>
        <f t="shared" si="18"/>
        <v>190.66666666666666</v>
      </c>
      <c r="AR127" s="25"/>
      <c r="AS127" s="159"/>
      <c r="AT127" s="134" t="s">
        <v>103</v>
      </c>
      <c r="AU127" s="39"/>
      <c r="AV127" s="137">
        <f>IF(AV125="","",AV125/AV126)</f>
        <v>165</v>
      </c>
      <c r="AW127" s="39"/>
      <c r="AX127" s="140">
        <f>AQ127-A127</f>
        <v>21.309523809523796</v>
      </c>
    </row>
    <row r="128" spans="1:50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4" t="str">
        <f>IF(SUM(D128:F128)=0,"",SUM(D128:F128))</f>
        <v/>
      </c>
      <c r="AR128" s="19"/>
      <c r="AS128" s="28"/>
      <c r="AT128" s="42" t="s">
        <v>104</v>
      </c>
      <c r="AU128" s="39"/>
      <c r="AV128" s="138">
        <v>0</v>
      </c>
      <c r="AW128" s="39"/>
      <c r="AX128" s="154"/>
    </row>
    <row r="129" spans="1:50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4" t="str">
        <f>IF(SUM(D129:F129)=0,"",SUM(D129:F129))</f>
        <v/>
      </c>
      <c r="AR129" s="113" t="str">
        <f>IF(COUNTA(D129:F129)=0,"",COUNTA(D129:F129))</f>
        <v/>
      </c>
      <c r="AS129" s="159"/>
      <c r="AT129" s="31" t="s">
        <v>74</v>
      </c>
      <c r="AU129" s="39"/>
      <c r="AV129" s="138">
        <v>0</v>
      </c>
      <c r="AW129" s="39"/>
      <c r="AX129" s="149"/>
    </row>
    <row r="130" spans="1:50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37" t="str">
        <f t="shared" ref="AQ130" si="20">IF(AQ128="","",AQ128/AQ129)</f>
        <v/>
      </c>
      <c r="AR130" s="25"/>
      <c r="AS130" s="28"/>
      <c r="AT130" s="132" t="s">
        <v>105</v>
      </c>
      <c r="AU130" s="39"/>
      <c r="AV130" s="137"/>
      <c r="AW130" s="39"/>
      <c r="AX130" s="140"/>
    </row>
    <row r="131" spans="1:50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21">D11+D14+D17+D20+D23+D26+D29+D32+D35+D38+D41+D44+D47+D50+D53+D56+D59+D62+D65+D68+D71+D74+D77+D80+D83+D86+D89+D92+D95+D98+D101+D104+D107+D110+D113+D116+D119+D122+D125+D128</f>
        <v>8417</v>
      </c>
      <c r="E131" s="139">
        <f t="shared" si="21"/>
        <v>2693</v>
      </c>
      <c r="F131" s="139">
        <f t="shared" si="21"/>
        <v>26552</v>
      </c>
      <c r="G131" s="139">
        <f t="shared" si="21"/>
        <v>1090</v>
      </c>
      <c r="H131" s="139">
        <f t="shared" si="21"/>
        <v>19151</v>
      </c>
      <c r="I131" s="139">
        <f t="shared" si="21"/>
        <v>21365</v>
      </c>
      <c r="J131" s="139">
        <f t="shared" si="21"/>
        <v>8681</v>
      </c>
      <c r="K131" s="139">
        <f t="shared" si="21"/>
        <v>9168</v>
      </c>
      <c r="L131" s="139">
        <f t="shared" si="21"/>
        <v>3668</v>
      </c>
      <c r="M131" s="139">
        <f t="shared" si="21"/>
        <v>8455</v>
      </c>
      <c r="N131" s="139">
        <f t="shared" si="21"/>
        <v>2807</v>
      </c>
      <c r="O131" s="139">
        <f t="shared" si="21"/>
        <v>18188</v>
      </c>
      <c r="P131" s="139">
        <f t="shared" si="21"/>
        <v>5314</v>
      </c>
      <c r="Q131" s="139">
        <f t="shared" si="21"/>
        <v>15406</v>
      </c>
      <c r="R131" s="139">
        <f t="shared" si="21"/>
        <v>7461</v>
      </c>
      <c r="S131" s="139">
        <f t="shared" si="21"/>
        <v>4274</v>
      </c>
      <c r="T131" s="139">
        <f t="shared" si="21"/>
        <v>8136</v>
      </c>
      <c r="U131" s="139">
        <f t="shared" si="21"/>
        <v>8379</v>
      </c>
      <c r="V131" s="139">
        <f t="shared" si="21"/>
        <v>6157</v>
      </c>
      <c r="W131" s="139">
        <f t="shared" si="21"/>
        <v>2174</v>
      </c>
      <c r="X131" s="139">
        <f t="shared" si="21"/>
        <v>766</v>
      </c>
      <c r="Y131" s="139">
        <f t="shared" si="21"/>
        <v>11679</v>
      </c>
      <c r="Z131" s="139">
        <f t="shared" si="21"/>
        <v>2256</v>
      </c>
      <c r="AA131" s="139">
        <f t="shared" si="21"/>
        <v>7171</v>
      </c>
      <c r="AB131" s="139">
        <f t="shared" si="21"/>
        <v>4627</v>
      </c>
      <c r="AC131" s="139">
        <f t="shared" si="21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22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22"/>
        <v>3811</v>
      </c>
      <c r="AG131" s="139">
        <f t="shared" si="22"/>
        <v>8019</v>
      </c>
      <c r="AH131" s="139">
        <f t="shared" ref="AH131:AI131" si="23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23"/>
        <v>4014</v>
      </c>
      <c r="AJ131" s="139">
        <f t="shared" ref="AJ131:AK131" si="24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24"/>
        <v>18189</v>
      </c>
      <c r="AL131" s="139">
        <f t="shared" ref="AL131:AM131" si="25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25"/>
        <v>3804</v>
      </c>
      <c r="AN131" s="139">
        <f t="shared" ref="AN131:AO131" si="26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26"/>
        <v>8504</v>
      </c>
      <c r="AP131" s="139">
        <f t="shared" ref="AP131" si="27">AP11+AP14+AP17+AP20+AP23+AP26+AP29+AP32+AP35+AP38+AP41+AP44+AP47+AP50+AP53+AP56+AP59+AP62+AP65+AP68+AP71+AP74+AP77+AP80+AP83+AP86+AP89+AP92+AP95+AP98+AP101+AP104+AP107+AP110+AP113+AP116+AP119+AP122+AP125+AP128</f>
        <v>4079</v>
      </c>
      <c r="AQ131" s="138">
        <f>SUM(D131:AP131)</f>
        <v>322544</v>
      </c>
      <c r="AR131" s="145"/>
      <c r="AS131" s="44"/>
      <c r="AT131" s="43"/>
      <c r="AU131" s="44"/>
      <c r="AV131" s="139">
        <f>AV11+AV14+AV17+AV20+AV23+AV26+AV29+AV32+AV35+AV38+AV41+AV44+AV47+AV50+AV53+AV56+AV59+AV62+AV65+AV68+AV71+AV74+AV77+AV80+AV83+AV86+AV89+AV92+AV95+AV98++AV101+AV104+AV107+AV110+AV113+AV116+AV119+AV122+AV125+AV128</f>
        <v>467682</v>
      </c>
      <c r="AW131" s="44"/>
      <c r="AX131" s="44"/>
    </row>
    <row r="132" spans="1:50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28">D12+D15+D18+D21+D24+D27+D30+D33+D36+D39+D42+D45+D48+D51+D54+D57+D60+D63+D66+D69+D72+D75+D78+D81+D84+D87+D90+D93+D96+D99+D102+D105+D108+D111+D114+D117+D120+D123+D126+D129</f>
        <v>48</v>
      </c>
      <c r="E132" s="144">
        <f t="shared" si="28"/>
        <v>15</v>
      </c>
      <c r="F132" s="144">
        <f t="shared" si="28"/>
        <v>150</v>
      </c>
      <c r="G132" s="144">
        <f t="shared" si="28"/>
        <v>8</v>
      </c>
      <c r="H132" s="144">
        <f t="shared" si="28"/>
        <v>111</v>
      </c>
      <c r="I132" s="144">
        <f t="shared" si="28"/>
        <v>128</v>
      </c>
      <c r="J132" s="144">
        <f t="shared" si="28"/>
        <v>48</v>
      </c>
      <c r="K132" s="144">
        <f t="shared" si="28"/>
        <v>64</v>
      </c>
      <c r="L132" s="144">
        <f t="shared" si="28"/>
        <v>27</v>
      </c>
      <c r="M132" s="144">
        <f t="shared" si="28"/>
        <v>45</v>
      </c>
      <c r="N132" s="144">
        <f t="shared" si="28"/>
        <v>20</v>
      </c>
      <c r="O132" s="144">
        <f t="shared" si="28"/>
        <v>112</v>
      </c>
      <c r="P132" s="144">
        <f t="shared" si="28"/>
        <v>33</v>
      </c>
      <c r="Q132" s="144">
        <f t="shared" si="28"/>
        <v>84</v>
      </c>
      <c r="R132" s="144">
        <f t="shared" si="28"/>
        <v>44</v>
      </c>
      <c r="S132" s="144">
        <f t="shared" si="28"/>
        <v>28</v>
      </c>
      <c r="T132" s="144">
        <f t="shared" si="28"/>
        <v>45</v>
      </c>
      <c r="U132" s="144">
        <f t="shared" si="28"/>
        <v>48</v>
      </c>
      <c r="V132" s="144">
        <f t="shared" si="28"/>
        <v>36</v>
      </c>
      <c r="W132" s="144">
        <f t="shared" si="28"/>
        <v>12</v>
      </c>
      <c r="X132" s="144">
        <f t="shared" si="28"/>
        <v>8</v>
      </c>
      <c r="Y132" s="144">
        <f t="shared" si="28"/>
        <v>72</v>
      </c>
      <c r="Z132" s="144">
        <f t="shared" si="28"/>
        <v>16</v>
      </c>
      <c r="AA132" s="144">
        <f t="shared" si="28"/>
        <v>44</v>
      </c>
      <c r="AB132" s="144">
        <f t="shared" si="28"/>
        <v>28</v>
      </c>
      <c r="AC132" s="144">
        <f t="shared" si="28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22"/>
        <v>79</v>
      </c>
      <c r="AF132" s="144">
        <f t="shared" si="22"/>
        <v>27</v>
      </c>
      <c r="AG132" s="144">
        <f t="shared" si="22"/>
        <v>45</v>
      </c>
      <c r="AH132" s="144">
        <f t="shared" ref="AH132:AI132" si="29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29"/>
        <v>22</v>
      </c>
      <c r="AJ132" s="144">
        <f t="shared" ref="AJ132:AK132" si="30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30"/>
        <v>108</v>
      </c>
      <c r="AL132" s="144">
        <f t="shared" ref="AL132:AM132" si="31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31"/>
        <v>27</v>
      </c>
      <c r="AN132" s="144">
        <f t="shared" ref="AN132:AO132" si="32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32"/>
        <v>45</v>
      </c>
      <c r="AP132" s="144">
        <f t="shared" ref="AP132" si="33">AP12+AP15+AP18+AP21+AP24+AP27+AP30+AP33+AP36+AP39+AP42+AP45+AP48+AP51+AP54+AP57+AP60+AP63+AP66+AP69+AP72+AP75+AP78+AP81+AP84+AP87+AP90+AP93+AP96+AP99+AP102+AP105+AP108+AP111+AP114+AP117+AP120+AP123+AP126+AP129</f>
        <v>24</v>
      </c>
      <c r="AQ132" s="138">
        <f>SUM(D132:AP132)</f>
        <v>1916</v>
      </c>
      <c r="AR132" s="52">
        <f>SUM(AR12:AR129)</f>
        <v>218</v>
      </c>
      <c r="AS132" s="44"/>
      <c r="AT132" s="45"/>
      <c r="AU132" s="44"/>
      <c r="AV132" s="144">
        <f>AV12+AV15+AV18+AV21+AV24+AV27+AV30+AV33+AV36+AV39+AV42+AV45+AV48+AV51+AV54+AV57+AV60+AV63+AV66+AV69+AV72+AV75+AV78+AV81+AV84+AV87+AV90+AV93+AV96+AV99++AV102+AV105+AV108+AV111+AV114+AV117+AV120+AV123+AV126+AV129</f>
        <v>2738</v>
      </c>
      <c r="AW132" s="44"/>
      <c r="AX132" s="44"/>
    </row>
    <row r="133" spans="1:50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34">IF(D132=0,"",(D131/D132))</f>
        <v>175.35416666666666</v>
      </c>
      <c r="E133" s="140">
        <f t="shared" si="34"/>
        <v>179.53333333333333</v>
      </c>
      <c r="F133" s="140">
        <f t="shared" si="34"/>
        <v>177.01333333333332</v>
      </c>
      <c r="G133" s="140">
        <f t="shared" si="34"/>
        <v>136.25</v>
      </c>
      <c r="H133" s="140">
        <f t="shared" si="34"/>
        <v>172.53153153153153</v>
      </c>
      <c r="I133" s="140">
        <f t="shared" si="34"/>
        <v>166.9140625</v>
      </c>
      <c r="J133" s="140">
        <f t="shared" si="34"/>
        <v>180.85416666666666</v>
      </c>
      <c r="K133" s="140">
        <f t="shared" si="34"/>
        <v>143.25</v>
      </c>
      <c r="L133" s="140">
        <f t="shared" si="34"/>
        <v>135.85185185185185</v>
      </c>
      <c r="M133" s="140">
        <f t="shared" si="34"/>
        <v>187.88888888888889</v>
      </c>
      <c r="N133" s="140">
        <f t="shared" si="34"/>
        <v>140.35</v>
      </c>
      <c r="O133" s="140">
        <f t="shared" si="34"/>
        <v>162.39285714285714</v>
      </c>
      <c r="P133" s="140">
        <f t="shared" si="34"/>
        <v>161.03030303030303</v>
      </c>
      <c r="Q133" s="140">
        <f t="shared" si="34"/>
        <v>183.4047619047619</v>
      </c>
      <c r="R133" s="140">
        <f t="shared" si="34"/>
        <v>169.56818181818181</v>
      </c>
      <c r="S133" s="140">
        <f t="shared" si="34"/>
        <v>152.64285714285714</v>
      </c>
      <c r="T133" s="140">
        <f t="shared" si="34"/>
        <v>180.8</v>
      </c>
      <c r="U133" s="140">
        <f t="shared" si="34"/>
        <v>174.5625</v>
      </c>
      <c r="V133" s="140">
        <f t="shared" si="34"/>
        <v>171.02777777777777</v>
      </c>
      <c r="W133" s="140">
        <f t="shared" si="34"/>
        <v>181.16666666666666</v>
      </c>
      <c r="X133" s="140">
        <f t="shared" si="34"/>
        <v>95.75</v>
      </c>
      <c r="Y133" s="140">
        <f t="shared" si="34"/>
        <v>162.20833333333334</v>
      </c>
      <c r="Z133" s="140">
        <f t="shared" si="34"/>
        <v>141</v>
      </c>
      <c r="AA133" s="140">
        <f t="shared" si="34"/>
        <v>162.97727272727272</v>
      </c>
      <c r="AB133" s="140">
        <f t="shared" si="34"/>
        <v>165.25</v>
      </c>
      <c r="AC133" s="140">
        <f t="shared" si="34"/>
        <v>188.73333333333332</v>
      </c>
      <c r="AD133" s="140">
        <f t="shared" ref="AD133" si="35">IF(AD132=0,"",(AD131/AD132))</f>
        <v>178.20833333333334</v>
      </c>
      <c r="AE133" s="140">
        <f t="shared" ref="AE133:AG133" si="36">IF(AE132=0,"",(AE131/AE132))</f>
        <v>153.22784810126583</v>
      </c>
      <c r="AF133" s="140">
        <f t="shared" si="36"/>
        <v>141.14814814814815</v>
      </c>
      <c r="AG133" s="140">
        <f t="shared" si="36"/>
        <v>178.2</v>
      </c>
      <c r="AH133" s="140">
        <f t="shared" ref="AH133:AI133" si="37">IF(AH132=0,"",(AH131/AH132))</f>
        <v>128.75</v>
      </c>
      <c r="AI133" s="140">
        <f t="shared" si="37"/>
        <v>182.45454545454547</v>
      </c>
      <c r="AJ133" s="140">
        <f t="shared" ref="AJ133:AK133" si="38">IF(AJ132=0,"",(AJ131/AJ132))</f>
        <v>182.64285714285714</v>
      </c>
      <c r="AK133" s="140">
        <f t="shared" si="38"/>
        <v>168.41666666666666</v>
      </c>
      <c r="AL133" s="140">
        <f t="shared" ref="AL133:AM133" si="39">IF(AL132=0,"",(AL131/AL132))</f>
        <v>177</v>
      </c>
      <c r="AM133" s="140">
        <f t="shared" si="39"/>
        <v>140.88888888888889</v>
      </c>
      <c r="AN133" s="140">
        <f t="shared" ref="AN133:AO133" si="40">IF(AN132=0,"",(AN131/AN132))</f>
        <v>139.5</v>
      </c>
      <c r="AO133" s="140">
        <f t="shared" si="40"/>
        <v>188.97777777777779</v>
      </c>
      <c r="AP133" s="140">
        <f t="shared" ref="AP133" si="41">IF(AP132=0,"",(AP131/AP132))</f>
        <v>169.95833333333334</v>
      </c>
      <c r="AQ133" s="47">
        <f>AQ131/AQ132</f>
        <v>168.34237995824634</v>
      </c>
      <c r="AR133" s="48"/>
      <c r="AS133" s="49"/>
      <c r="AT133" s="43"/>
      <c r="AU133" s="49"/>
      <c r="AV133" s="140">
        <f>IF(AV132=0,"",(AV131/AV132))</f>
        <v>170.81154127100072</v>
      </c>
      <c r="AW133" s="49"/>
      <c r="AX133" s="49"/>
    </row>
    <row r="134" spans="1:50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R134" s="50"/>
      <c r="AS134" s="190" t="s">
        <v>201</v>
      </c>
      <c r="AT134" s="155">
        <f>COUNTA(AT10:AT130)/3</f>
        <v>40</v>
      </c>
    </row>
    <row r="135" spans="1:50" x14ac:dyDescent="0.25">
      <c r="A135" s="51"/>
      <c r="B135" s="32" t="s">
        <v>106</v>
      </c>
      <c r="D135" s="62">
        <f t="shared" ref="D135:Z135" si="42">COUNTA(D11:D130)/3</f>
        <v>6</v>
      </c>
      <c r="E135" s="62">
        <f t="shared" si="42"/>
        <v>1</v>
      </c>
      <c r="F135" s="62">
        <f t="shared" si="42"/>
        <v>10</v>
      </c>
      <c r="G135" s="62">
        <f t="shared" si="42"/>
        <v>1</v>
      </c>
      <c r="H135" s="62">
        <f t="shared" si="42"/>
        <v>7</v>
      </c>
      <c r="I135" s="62">
        <f t="shared" si="42"/>
        <v>10</v>
      </c>
      <c r="J135" s="62">
        <f t="shared" si="42"/>
        <v>6</v>
      </c>
      <c r="K135" s="62">
        <f t="shared" si="42"/>
        <v>8</v>
      </c>
      <c r="L135" s="62">
        <f t="shared" si="42"/>
        <v>4</v>
      </c>
      <c r="M135" s="62">
        <f t="shared" si="42"/>
        <v>6</v>
      </c>
      <c r="N135" s="62">
        <f t="shared" si="42"/>
        <v>4</v>
      </c>
      <c r="O135" s="62">
        <f t="shared" si="42"/>
        <v>14</v>
      </c>
      <c r="P135" s="62">
        <f t="shared" si="42"/>
        <v>3</v>
      </c>
      <c r="Q135" s="62">
        <f t="shared" si="42"/>
        <v>6</v>
      </c>
      <c r="R135" s="62">
        <f t="shared" si="42"/>
        <v>5</v>
      </c>
      <c r="S135" s="62">
        <f t="shared" si="42"/>
        <v>5</v>
      </c>
      <c r="T135" s="62">
        <f t="shared" si="42"/>
        <v>6</v>
      </c>
      <c r="U135" s="62">
        <f t="shared" si="42"/>
        <v>6</v>
      </c>
      <c r="V135" s="62">
        <f t="shared" si="42"/>
        <v>6</v>
      </c>
      <c r="W135" s="62">
        <f t="shared" si="42"/>
        <v>2</v>
      </c>
      <c r="X135" s="62">
        <f t="shared" si="42"/>
        <v>1</v>
      </c>
      <c r="Y135" s="62">
        <f t="shared" si="42"/>
        <v>9</v>
      </c>
      <c r="Z135" s="62">
        <f t="shared" si="42"/>
        <v>2</v>
      </c>
      <c r="AA135" s="62">
        <f t="shared" ref="AA135:AC135" si="43">COUNTA(AA11:AA130)/3</f>
        <v>5</v>
      </c>
      <c r="AB135" s="62">
        <f t="shared" si="43"/>
        <v>5</v>
      </c>
      <c r="AC135" s="62">
        <f t="shared" si="43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44">COUNTA(AF11:AF130)/3</f>
        <v>3</v>
      </c>
      <c r="AG135" s="62">
        <f t="shared" si="44"/>
        <v>6</v>
      </c>
      <c r="AH135" s="62">
        <f t="shared" ref="AH135:AI135" si="45">COUNTA(AH11:AH130)/3</f>
        <v>5</v>
      </c>
      <c r="AI135" s="62">
        <f t="shared" si="45"/>
        <v>2</v>
      </c>
      <c r="AJ135" s="62">
        <f t="shared" ref="AJ135:AK135" si="46">COUNTA(AJ11:AJ130)/3</f>
        <v>3</v>
      </c>
      <c r="AK135" s="62">
        <f t="shared" si="46"/>
        <v>18</v>
      </c>
      <c r="AL135" s="62">
        <f t="shared" ref="AL135:AM135" si="47">COUNTA(AL11:AL130)/3</f>
        <v>7</v>
      </c>
      <c r="AM135" s="62">
        <f t="shared" si="47"/>
        <v>4</v>
      </c>
      <c r="AN135" s="62">
        <f t="shared" ref="AN135:AO135" si="48">COUNTA(AN11:AN130)/3</f>
        <v>4</v>
      </c>
      <c r="AO135" s="62">
        <f t="shared" si="48"/>
        <v>6</v>
      </c>
      <c r="AP135" s="62">
        <f t="shared" ref="AP135" si="49">COUNTA(AP11:AP130)/3</f>
        <v>3</v>
      </c>
      <c r="AQ135" s="156">
        <f>SUM(D135:AP135)</f>
        <v>218</v>
      </c>
      <c r="AR135" s="8"/>
      <c r="AT135" s="53"/>
    </row>
  </sheetData>
  <mergeCells count="1">
    <mergeCell ref="AQ5:AR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9"/>
  <sheetViews>
    <sheetView tabSelected="1" workbookViewId="0">
      <selection activeCell="K222" sqref="K22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8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7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8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7" t="s">
        <v>261</v>
      </c>
      <c r="G9" s="63" t="s">
        <v>229</v>
      </c>
      <c r="H9" s="179" t="s">
        <v>131</v>
      </c>
      <c r="I9" s="217" t="s">
        <v>120</v>
      </c>
      <c r="J9" s="64">
        <v>1426</v>
      </c>
      <c r="K9" s="62">
        <v>8</v>
      </c>
      <c r="L9" s="65">
        <f t="shared" si="0"/>
        <v>178.25</v>
      </c>
      <c r="M9" s="198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7" t="s">
        <v>261</v>
      </c>
      <c r="G10" s="63" t="s">
        <v>229</v>
      </c>
      <c r="H10" s="71" t="s">
        <v>121</v>
      </c>
      <c r="I10" s="217" t="s">
        <v>226</v>
      </c>
      <c r="J10" s="64">
        <v>1469</v>
      </c>
      <c r="K10" s="62">
        <v>8</v>
      </c>
      <c r="L10" s="65">
        <f t="shared" si="0"/>
        <v>183.625</v>
      </c>
      <c r="M10" s="306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7" t="s">
        <v>261</v>
      </c>
      <c r="G11" s="63" t="s">
        <v>229</v>
      </c>
      <c r="H11" s="179" t="s">
        <v>223</v>
      </c>
      <c r="I11" s="217" t="s">
        <v>226</v>
      </c>
      <c r="J11" s="64">
        <v>1336</v>
      </c>
      <c r="K11" s="62">
        <v>8</v>
      </c>
      <c r="L11" s="65">
        <f t="shared" si="0"/>
        <v>167</v>
      </c>
      <c r="M11" s="199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7" t="s">
        <v>261</v>
      </c>
      <c r="G12" s="63" t="s">
        <v>229</v>
      </c>
      <c r="H12" s="179" t="s">
        <v>126</v>
      </c>
      <c r="I12" s="217" t="s">
        <v>225</v>
      </c>
      <c r="J12" s="64">
        <v>1051</v>
      </c>
      <c r="K12" s="62">
        <v>8</v>
      </c>
      <c r="L12" s="65">
        <f t="shared" si="0"/>
        <v>131.375</v>
      </c>
      <c r="M12" s="175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9" t="s">
        <v>273</v>
      </c>
      <c r="G13" s="63" t="s">
        <v>274</v>
      </c>
      <c r="H13" s="179" t="s">
        <v>131</v>
      </c>
      <c r="I13" s="219"/>
      <c r="J13" s="64">
        <v>2693</v>
      </c>
      <c r="K13" s="62">
        <v>15</v>
      </c>
      <c r="L13" s="65">
        <f t="shared" si="0"/>
        <v>179.53333333333333</v>
      </c>
      <c r="M13" s="219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9" t="s">
        <v>18</v>
      </c>
      <c r="G14" s="63" t="s">
        <v>118</v>
      </c>
      <c r="H14" s="71" t="s">
        <v>119</v>
      </c>
      <c r="I14" s="219" t="s">
        <v>120</v>
      </c>
      <c r="J14" s="64">
        <v>2665</v>
      </c>
      <c r="K14" s="62">
        <v>15</v>
      </c>
      <c r="L14" s="65">
        <f t="shared" si="0"/>
        <v>177.66666666666666</v>
      </c>
      <c r="M14" s="227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9" t="s">
        <v>18</v>
      </c>
      <c r="G15" s="63" t="s">
        <v>118</v>
      </c>
      <c r="H15" s="71" t="s">
        <v>121</v>
      </c>
      <c r="I15" s="219" t="s">
        <v>120</v>
      </c>
      <c r="J15" s="64">
        <v>2820</v>
      </c>
      <c r="K15" s="62">
        <v>15</v>
      </c>
      <c r="L15" s="65">
        <f t="shared" si="0"/>
        <v>188</v>
      </c>
      <c r="M15" s="227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9" t="s">
        <v>18</v>
      </c>
      <c r="G16" s="63" t="s">
        <v>118</v>
      </c>
      <c r="H16" s="179" t="s">
        <v>224</v>
      </c>
      <c r="I16" s="219" t="s">
        <v>120</v>
      </c>
      <c r="J16" s="64">
        <v>2916</v>
      </c>
      <c r="K16" s="62">
        <v>15</v>
      </c>
      <c r="L16" s="232">
        <f t="shared" si="0"/>
        <v>194.4</v>
      </c>
      <c r="M16" s="227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9" t="s">
        <v>18</v>
      </c>
      <c r="G17" s="63" t="s">
        <v>118</v>
      </c>
      <c r="H17" s="179" t="s">
        <v>126</v>
      </c>
      <c r="I17" s="219"/>
      <c r="J17" s="64">
        <v>2190</v>
      </c>
      <c r="K17" s="62">
        <v>15</v>
      </c>
      <c r="L17" s="65">
        <f t="shared" si="0"/>
        <v>146</v>
      </c>
      <c r="M17" s="219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9" t="s">
        <v>18</v>
      </c>
      <c r="G18" s="63" t="s">
        <v>118</v>
      </c>
      <c r="H18" s="179" t="s">
        <v>124</v>
      </c>
      <c r="I18" s="219" t="s">
        <v>226</v>
      </c>
      <c r="J18" s="64">
        <v>2926</v>
      </c>
      <c r="K18" s="62">
        <v>15</v>
      </c>
      <c r="L18" s="202">
        <f t="shared" si="0"/>
        <v>195.06666666666666</v>
      </c>
      <c r="M18" s="219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9" t="s">
        <v>18</v>
      </c>
      <c r="G19" s="63" t="s">
        <v>118</v>
      </c>
      <c r="H19" s="179" t="s">
        <v>277</v>
      </c>
      <c r="I19" s="219" t="s">
        <v>226</v>
      </c>
      <c r="J19" s="64">
        <v>2420</v>
      </c>
      <c r="K19" s="62">
        <v>15</v>
      </c>
      <c r="L19" s="65">
        <f t="shared" si="0"/>
        <v>161.33333333333334</v>
      </c>
      <c r="M19" s="227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9" t="s">
        <v>18</v>
      </c>
      <c r="G20" s="63" t="s">
        <v>118</v>
      </c>
      <c r="H20" s="179" t="s">
        <v>239</v>
      </c>
      <c r="I20" s="219" t="s">
        <v>226</v>
      </c>
      <c r="J20" s="64">
        <v>2692</v>
      </c>
      <c r="K20" s="62">
        <v>15</v>
      </c>
      <c r="L20" s="65">
        <f t="shared" si="0"/>
        <v>179.46666666666667</v>
      </c>
      <c r="M20" s="227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9" t="s">
        <v>18</v>
      </c>
      <c r="G21" s="63" t="s">
        <v>118</v>
      </c>
      <c r="H21" s="179" t="s">
        <v>278</v>
      </c>
      <c r="I21" s="219"/>
      <c r="J21" s="64">
        <v>2519</v>
      </c>
      <c r="K21" s="62">
        <v>15</v>
      </c>
      <c r="L21" s="65">
        <f t="shared" si="0"/>
        <v>167.93333333333334</v>
      </c>
      <c r="M21" s="219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9" t="s">
        <v>18</v>
      </c>
      <c r="G22" s="63" t="s">
        <v>118</v>
      </c>
      <c r="H22" s="179" t="s">
        <v>279</v>
      </c>
      <c r="I22" s="219" t="s">
        <v>225</v>
      </c>
      <c r="J22" s="64">
        <v>2720</v>
      </c>
      <c r="K22" s="62">
        <v>15</v>
      </c>
      <c r="L22" s="65">
        <f t="shared" si="0"/>
        <v>181.33333333333334</v>
      </c>
      <c r="M22" s="219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9" t="s">
        <v>18</v>
      </c>
      <c r="G23" s="63" t="s">
        <v>118</v>
      </c>
      <c r="H23" s="179" t="s">
        <v>246</v>
      </c>
      <c r="I23" s="219" t="s">
        <v>225</v>
      </c>
      <c r="J23" s="64">
        <v>2684</v>
      </c>
      <c r="K23" s="62">
        <v>15</v>
      </c>
      <c r="L23" s="65">
        <f t="shared" si="0"/>
        <v>178.93333333333334</v>
      </c>
      <c r="M23" s="227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31" t="s">
        <v>301</v>
      </c>
      <c r="G24" s="63" t="s">
        <v>133</v>
      </c>
      <c r="H24" s="179" t="s">
        <v>238</v>
      </c>
      <c r="I24" s="231"/>
      <c r="J24" s="64">
        <v>1090</v>
      </c>
      <c r="K24" s="62">
        <v>8</v>
      </c>
      <c r="L24" s="65">
        <f t="shared" si="0"/>
        <v>136.25</v>
      </c>
      <c r="M24" s="231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4" t="s">
        <v>305</v>
      </c>
      <c r="G25" s="63" t="s">
        <v>118</v>
      </c>
      <c r="H25" s="179" t="s">
        <v>224</v>
      </c>
      <c r="I25" s="234"/>
      <c r="J25" s="64">
        <v>3387</v>
      </c>
      <c r="K25" s="62">
        <v>18</v>
      </c>
      <c r="L25" s="65">
        <f t="shared" si="0"/>
        <v>188.16666666666666</v>
      </c>
      <c r="M25" s="234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4" t="s">
        <v>305</v>
      </c>
      <c r="G26" s="63" t="s">
        <v>118</v>
      </c>
      <c r="H26" s="71" t="s">
        <v>121</v>
      </c>
      <c r="I26" s="234"/>
      <c r="J26" s="64">
        <v>3403</v>
      </c>
      <c r="K26" s="62">
        <v>18</v>
      </c>
      <c r="L26" s="65">
        <f t="shared" si="0"/>
        <v>189.05555555555554</v>
      </c>
      <c r="M26" s="234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4" t="s">
        <v>305</v>
      </c>
      <c r="G27" s="63" t="s">
        <v>118</v>
      </c>
      <c r="H27" s="179" t="s">
        <v>279</v>
      </c>
      <c r="I27" s="234"/>
      <c r="J27" s="64">
        <v>2787</v>
      </c>
      <c r="K27" s="62">
        <v>15</v>
      </c>
      <c r="L27" s="65">
        <f t="shared" si="0"/>
        <v>185.8</v>
      </c>
      <c r="M27" s="234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4" t="s">
        <v>305</v>
      </c>
      <c r="G28" s="63" t="s">
        <v>118</v>
      </c>
      <c r="H28" s="71" t="s">
        <v>119</v>
      </c>
      <c r="I28" s="234" t="s">
        <v>120</v>
      </c>
      <c r="J28" s="64">
        <v>2517</v>
      </c>
      <c r="K28" s="62">
        <v>15</v>
      </c>
      <c r="L28" s="65">
        <f t="shared" si="0"/>
        <v>167.8</v>
      </c>
      <c r="M28" s="234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4" t="s">
        <v>305</v>
      </c>
      <c r="G29" s="63" t="s">
        <v>118</v>
      </c>
      <c r="H29" s="179" t="s">
        <v>246</v>
      </c>
      <c r="I29" s="234" t="s">
        <v>120</v>
      </c>
      <c r="J29" s="64">
        <v>2727</v>
      </c>
      <c r="K29" s="62">
        <v>15</v>
      </c>
      <c r="L29" s="65">
        <f t="shared" si="0"/>
        <v>181.8</v>
      </c>
      <c r="M29" s="234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4" t="s">
        <v>305</v>
      </c>
      <c r="G30" s="63" t="s">
        <v>118</v>
      </c>
      <c r="H30" s="179" t="s">
        <v>126</v>
      </c>
      <c r="I30" s="234"/>
      <c r="J30" s="64">
        <v>2323</v>
      </c>
      <c r="K30" s="62">
        <v>15</v>
      </c>
      <c r="L30" s="65">
        <f t="shared" si="0"/>
        <v>154.86666666666667</v>
      </c>
      <c r="M30" s="234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4" t="s">
        <v>305</v>
      </c>
      <c r="G31" s="63" t="s">
        <v>118</v>
      </c>
      <c r="H31" s="179" t="s">
        <v>308</v>
      </c>
      <c r="I31" s="234"/>
      <c r="J31" s="64">
        <v>2007</v>
      </c>
      <c r="K31" s="62">
        <v>15</v>
      </c>
      <c r="L31" s="65">
        <f t="shared" si="0"/>
        <v>133.80000000000001</v>
      </c>
      <c r="M31" s="234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7" t="s">
        <v>313</v>
      </c>
      <c r="G32" s="63" t="s">
        <v>133</v>
      </c>
      <c r="H32" s="179" t="s">
        <v>278</v>
      </c>
      <c r="I32" s="237" t="s">
        <v>120</v>
      </c>
      <c r="J32" s="64">
        <v>2337</v>
      </c>
      <c r="K32" s="62">
        <v>14</v>
      </c>
      <c r="L32" s="65">
        <f t="shared" si="0"/>
        <v>166.92857142857142</v>
      </c>
      <c r="M32" s="198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7" t="s">
        <v>313</v>
      </c>
      <c r="G33" s="63" t="s">
        <v>133</v>
      </c>
      <c r="H33" s="179" t="s">
        <v>122</v>
      </c>
      <c r="I33" s="237" t="s">
        <v>120</v>
      </c>
      <c r="J33" s="64">
        <v>2523</v>
      </c>
      <c r="K33" s="62">
        <v>14</v>
      </c>
      <c r="L33" s="65">
        <f t="shared" si="0"/>
        <v>180.21428571428572</v>
      </c>
      <c r="M33" s="198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7" t="s">
        <v>313</v>
      </c>
      <c r="G34" s="63" t="s">
        <v>133</v>
      </c>
      <c r="H34" s="179" t="s">
        <v>246</v>
      </c>
      <c r="I34" s="237" t="s">
        <v>226</v>
      </c>
      <c r="J34" s="64">
        <v>2256</v>
      </c>
      <c r="K34" s="62">
        <v>14</v>
      </c>
      <c r="L34" s="65">
        <f t="shared" si="0"/>
        <v>161.14285714285714</v>
      </c>
      <c r="M34" s="199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7" t="s">
        <v>313</v>
      </c>
      <c r="G35" s="63" t="s">
        <v>133</v>
      </c>
      <c r="H35" s="71" t="s">
        <v>119</v>
      </c>
      <c r="I35" s="237" t="s">
        <v>226</v>
      </c>
      <c r="J35" s="64">
        <v>2457</v>
      </c>
      <c r="K35" s="62">
        <v>14</v>
      </c>
      <c r="L35" s="65">
        <f t="shared" si="0"/>
        <v>175.5</v>
      </c>
      <c r="M35" s="199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7" t="s">
        <v>313</v>
      </c>
      <c r="G36" s="63" t="s">
        <v>133</v>
      </c>
      <c r="H36" s="71" t="s">
        <v>128</v>
      </c>
      <c r="I36" s="237" t="s">
        <v>225</v>
      </c>
      <c r="J36" s="64">
        <v>2255</v>
      </c>
      <c r="K36" s="62">
        <v>14</v>
      </c>
      <c r="L36" s="65">
        <f t="shared" si="0"/>
        <v>161.07142857142858</v>
      </c>
      <c r="M36" s="238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7" t="s">
        <v>313</v>
      </c>
      <c r="G37" s="63" t="s">
        <v>133</v>
      </c>
      <c r="H37" s="179" t="s">
        <v>134</v>
      </c>
      <c r="I37" s="237" t="s">
        <v>225</v>
      </c>
      <c r="J37" s="64">
        <v>2290</v>
      </c>
      <c r="K37" s="62">
        <v>14</v>
      </c>
      <c r="L37" s="65">
        <f t="shared" si="0"/>
        <v>163.57142857142858</v>
      </c>
      <c r="M37" s="238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7" t="s">
        <v>313</v>
      </c>
      <c r="G38" s="63" t="s">
        <v>133</v>
      </c>
      <c r="H38" s="71" t="s">
        <v>127</v>
      </c>
      <c r="I38" s="237" t="s">
        <v>316</v>
      </c>
      <c r="J38" s="64">
        <v>2296</v>
      </c>
      <c r="K38" s="62">
        <v>14</v>
      </c>
      <c r="L38" s="65">
        <f t="shared" si="0"/>
        <v>164</v>
      </c>
      <c r="M38" s="237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7" t="s">
        <v>313</v>
      </c>
      <c r="G39" s="63" t="s">
        <v>133</v>
      </c>
      <c r="H39" s="179" t="s">
        <v>224</v>
      </c>
      <c r="I39" s="237" t="s">
        <v>316</v>
      </c>
      <c r="J39" s="64">
        <v>2332</v>
      </c>
      <c r="K39" s="62">
        <v>14</v>
      </c>
      <c r="L39" s="65">
        <f t="shared" si="0"/>
        <v>166.57142857142858</v>
      </c>
      <c r="M39" s="237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7" t="s">
        <v>313</v>
      </c>
      <c r="G40" s="63" t="s">
        <v>133</v>
      </c>
      <c r="H40" s="71" t="s">
        <v>121</v>
      </c>
      <c r="I40" s="237" t="s">
        <v>317</v>
      </c>
      <c r="J40" s="64">
        <v>1354</v>
      </c>
      <c r="K40" s="62">
        <v>8</v>
      </c>
      <c r="L40" s="65">
        <f t="shared" si="0"/>
        <v>169.25</v>
      </c>
      <c r="M40" s="237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7" t="s">
        <v>313</v>
      </c>
      <c r="G41" s="63" t="s">
        <v>133</v>
      </c>
      <c r="H41" s="179" t="s">
        <v>279</v>
      </c>
      <c r="I41" s="237" t="s">
        <v>317</v>
      </c>
      <c r="J41" s="64">
        <v>1265</v>
      </c>
      <c r="K41" s="62">
        <v>8</v>
      </c>
      <c r="L41" s="65">
        <f t="shared" si="0"/>
        <v>158.125</v>
      </c>
      <c r="M41" s="237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7" t="s">
        <v>313</v>
      </c>
      <c r="G42" s="63" t="s">
        <v>118</v>
      </c>
      <c r="H42" s="179" t="s">
        <v>129</v>
      </c>
      <c r="I42" s="237" t="s">
        <v>320</v>
      </c>
      <c r="J42" s="64">
        <v>1269</v>
      </c>
      <c r="K42" s="62">
        <v>8</v>
      </c>
      <c r="L42" s="65">
        <f t="shared" si="0"/>
        <v>158.625</v>
      </c>
      <c r="M42" s="199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7" t="s">
        <v>313</v>
      </c>
      <c r="G43" s="63" t="s">
        <v>118</v>
      </c>
      <c r="H43" s="179" t="s">
        <v>223</v>
      </c>
      <c r="I43" s="237" t="s">
        <v>320</v>
      </c>
      <c r="J43" s="64">
        <v>1434</v>
      </c>
      <c r="K43" s="62">
        <v>8</v>
      </c>
      <c r="L43" s="65">
        <f t="shared" si="0"/>
        <v>179.25</v>
      </c>
      <c r="M43" s="199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7" t="s">
        <v>313</v>
      </c>
      <c r="G44" s="63" t="s">
        <v>118</v>
      </c>
      <c r="H44" s="179" t="s">
        <v>131</v>
      </c>
      <c r="I44" s="237" t="s">
        <v>321</v>
      </c>
      <c r="J44" s="64">
        <v>1467</v>
      </c>
      <c r="K44" s="62">
        <v>8</v>
      </c>
      <c r="L44" s="65">
        <f t="shared" si="0"/>
        <v>183.375</v>
      </c>
      <c r="M44" s="199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7" t="s">
        <v>313</v>
      </c>
      <c r="G45" s="63" t="s">
        <v>118</v>
      </c>
      <c r="H45" s="71" t="s">
        <v>125</v>
      </c>
      <c r="I45" s="237" t="s">
        <v>321</v>
      </c>
      <c r="J45" s="64">
        <v>1575</v>
      </c>
      <c r="K45" s="62">
        <v>8</v>
      </c>
      <c r="L45" s="232">
        <f t="shared" si="0"/>
        <v>196.875</v>
      </c>
      <c r="M45" s="199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7" t="s">
        <v>313</v>
      </c>
      <c r="G46" s="63" t="s">
        <v>118</v>
      </c>
      <c r="H46" s="179" t="s">
        <v>124</v>
      </c>
      <c r="I46" s="237" t="s">
        <v>322</v>
      </c>
      <c r="J46" s="64">
        <v>1462</v>
      </c>
      <c r="K46" s="62">
        <v>8</v>
      </c>
      <c r="L46" s="65">
        <f t="shared" si="0"/>
        <v>182.75</v>
      </c>
      <c r="M46" s="237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7" t="s">
        <v>313</v>
      </c>
      <c r="G47" s="63" t="s">
        <v>118</v>
      </c>
      <c r="H47" s="179" t="s">
        <v>239</v>
      </c>
      <c r="I47" s="237" t="s">
        <v>322</v>
      </c>
      <c r="J47" s="64">
        <v>1474</v>
      </c>
      <c r="K47" s="62">
        <v>8</v>
      </c>
      <c r="L47" s="65">
        <f t="shared" si="0"/>
        <v>184.25</v>
      </c>
      <c r="M47" s="237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7" t="s">
        <v>313</v>
      </c>
      <c r="G48" s="63" t="s">
        <v>229</v>
      </c>
      <c r="H48" s="179" t="s">
        <v>324</v>
      </c>
      <c r="I48" s="237" t="s">
        <v>325</v>
      </c>
      <c r="J48" s="64">
        <v>1048</v>
      </c>
      <c r="K48" s="62">
        <v>8</v>
      </c>
      <c r="L48" s="65">
        <f t="shared" si="0"/>
        <v>131</v>
      </c>
      <c r="M48" s="237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7" t="s">
        <v>313</v>
      </c>
      <c r="G49" s="63" t="s">
        <v>229</v>
      </c>
      <c r="H49" s="179" t="s">
        <v>132</v>
      </c>
      <c r="I49" s="237" t="s">
        <v>325</v>
      </c>
      <c r="J49" s="64">
        <v>1053</v>
      </c>
      <c r="K49" s="62">
        <v>8</v>
      </c>
      <c r="L49" s="65">
        <f t="shared" si="0"/>
        <v>131.625</v>
      </c>
      <c r="M49" s="237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7" t="s">
        <v>313</v>
      </c>
      <c r="G50" s="63" t="s">
        <v>229</v>
      </c>
      <c r="H50" s="179" t="s">
        <v>230</v>
      </c>
      <c r="I50" s="237" t="s">
        <v>326</v>
      </c>
      <c r="J50" s="64">
        <v>1172</v>
      </c>
      <c r="K50" s="62">
        <v>8</v>
      </c>
      <c r="L50" s="65">
        <f t="shared" si="0"/>
        <v>146.5</v>
      </c>
      <c r="M50" s="199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7" t="s">
        <v>313</v>
      </c>
      <c r="G51" s="63" t="s">
        <v>229</v>
      </c>
      <c r="H51" s="179" t="s">
        <v>208</v>
      </c>
      <c r="I51" s="237" t="s">
        <v>326</v>
      </c>
      <c r="J51" s="64">
        <v>1284</v>
      </c>
      <c r="K51" s="62">
        <v>8</v>
      </c>
      <c r="L51" s="65">
        <f t="shared" si="0"/>
        <v>160.5</v>
      </c>
      <c r="M51" s="199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7" t="s">
        <v>313</v>
      </c>
      <c r="G52" s="63" t="s">
        <v>229</v>
      </c>
      <c r="H52" s="179" t="s">
        <v>308</v>
      </c>
      <c r="I52" s="237" t="s">
        <v>22</v>
      </c>
      <c r="J52" s="64">
        <v>1146</v>
      </c>
      <c r="K52" s="62">
        <v>8</v>
      </c>
      <c r="L52" s="65">
        <f t="shared" si="0"/>
        <v>143.25</v>
      </c>
      <c r="M52" s="199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7" t="s">
        <v>313</v>
      </c>
      <c r="G53" s="63" t="s">
        <v>229</v>
      </c>
      <c r="H53" s="179" t="s">
        <v>249</v>
      </c>
      <c r="I53" s="237" t="s">
        <v>22</v>
      </c>
      <c r="J53" s="64">
        <v>1293</v>
      </c>
      <c r="K53" s="62">
        <v>8</v>
      </c>
      <c r="L53" s="65">
        <f t="shared" si="0"/>
        <v>161.625</v>
      </c>
      <c r="M53" s="199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7" t="s">
        <v>313</v>
      </c>
      <c r="G54" s="63" t="s">
        <v>229</v>
      </c>
      <c r="H54" s="179" t="s">
        <v>327</v>
      </c>
      <c r="I54" s="237" t="s">
        <v>24</v>
      </c>
      <c r="J54" s="64">
        <v>1043</v>
      </c>
      <c r="K54" s="62">
        <v>8</v>
      </c>
      <c r="L54" s="65">
        <f t="shared" si="0"/>
        <v>130.375</v>
      </c>
      <c r="M54" s="237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7" t="s">
        <v>313</v>
      </c>
      <c r="G55" s="63" t="s">
        <v>229</v>
      </c>
      <c r="H55" s="179" t="s">
        <v>329</v>
      </c>
      <c r="I55" s="237" t="s">
        <v>24</v>
      </c>
      <c r="J55" s="64">
        <v>1129</v>
      </c>
      <c r="K55" s="62">
        <v>8</v>
      </c>
      <c r="L55" s="65">
        <f t="shared" si="0"/>
        <v>141.125</v>
      </c>
      <c r="M55" s="237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350</v>
      </c>
      <c r="E56" s="63"/>
      <c r="F56" s="242" t="s">
        <v>351</v>
      </c>
      <c r="G56" s="63" t="s">
        <v>133</v>
      </c>
      <c r="H56" s="179" t="s">
        <v>132</v>
      </c>
      <c r="I56" s="242"/>
      <c r="J56" s="64">
        <v>888</v>
      </c>
      <c r="K56" s="62">
        <v>7</v>
      </c>
      <c r="L56" s="65">
        <f t="shared" si="0"/>
        <v>126.85714285714286</v>
      </c>
      <c r="M56" s="238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350</v>
      </c>
      <c r="E57" s="63"/>
      <c r="F57" s="242" t="s">
        <v>351</v>
      </c>
      <c r="G57" s="63" t="s">
        <v>133</v>
      </c>
      <c r="H57" s="179" t="s">
        <v>324</v>
      </c>
      <c r="I57" s="242"/>
      <c r="J57" s="64">
        <v>879</v>
      </c>
      <c r="K57" s="62">
        <v>7</v>
      </c>
      <c r="L57" s="65">
        <f t="shared" si="0"/>
        <v>125.57142857142857</v>
      </c>
      <c r="M57" s="238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350</v>
      </c>
      <c r="E58" s="63"/>
      <c r="F58" s="242" t="s">
        <v>351</v>
      </c>
      <c r="G58" s="63" t="s">
        <v>133</v>
      </c>
      <c r="H58" s="179" t="s">
        <v>308</v>
      </c>
      <c r="I58" s="242"/>
      <c r="J58" s="64">
        <v>750</v>
      </c>
      <c r="K58" s="62">
        <v>6</v>
      </c>
      <c r="L58" s="65">
        <f t="shared" si="0"/>
        <v>125</v>
      </c>
      <c r="M58" s="238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350</v>
      </c>
      <c r="E59" s="63"/>
      <c r="F59" s="242" t="s">
        <v>351</v>
      </c>
      <c r="G59" s="63" t="s">
        <v>133</v>
      </c>
      <c r="H59" s="179" t="s">
        <v>134</v>
      </c>
      <c r="I59" s="242"/>
      <c r="J59" s="64">
        <v>1151</v>
      </c>
      <c r="K59" s="62">
        <v>7</v>
      </c>
      <c r="L59" s="65">
        <f t="shared" si="0"/>
        <v>164.42857142857142</v>
      </c>
      <c r="M59" s="238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357</v>
      </c>
      <c r="E60" s="63"/>
      <c r="F60" s="244" t="s">
        <v>358</v>
      </c>
      <c r="G60" s="63" t="s">
        <v>118</v>
      </c>
      <c r="H60" s="71" t="s">
        <v>125</v>
      </c>
      <c r="I60" s="244"/>
      <c r="J60" s="64">
        <v>1798</v>
      </c>
      <c r="K60" s="62">
        <v>9</v>
      </c>
      <c r="L60" s="65">
        <f t="shared" si="0"/>
        <v>199.77777777777777</v>
      </c>
      <c r="M60" s="199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357</v>
      </c>
      <c r="E61" s="63"/>
      <c r="F61" s="244" t="s">
        <v>358</v>
      </c>
      <c r="G61" s="63" t="s">
        <v>118</v>
      </c>
      <c r="H61" s="179" t="s">
        <v>224</v>
      </c>
      <c r="I61" s="244"/>
      <c r="J61" s="64">
        <v>1857</v>
      </c>
      <c r="K61" s="62">
        <v>9</v>
      </c>
      <c r="L61" s="60">
        <f t="shared" si="0"/>
        <v>206.33333333333334</v>
      </c>
      <c r="M61" s="199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357</v>
      </c>
      <c r="E62" s="63"/>
      <c r="F62" s="244" t="s">
        <v>358</v>
      </c>
      <c r="G62" s="63" t="s">
        <v>118</v>
      </c>
      <c r="H62" s="179" t="s">
        <v>130</v>
      </c>
      <c r="I62" s="244"/>
      <c r="J62" s="64">
        <v>460</v>
      </c>
      <c r="K62" s="62">
        <v>3</v>
      </c>
      <c r="L62" s="65">
        <f t="shared" si="0"/>
        <v>153.33333333333334</v>
      </c>
      <c r="M62" s="199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357</v>
      </c>
      <c r="E63" s="63"/>
      <c r="F63" s="244" t="s">
        <v>358</v>
      </c>
      <c r="G63" s="63" t="s">
        <v>118</v>
      </c>
      <c r="H63" s="179" t="s">
        <v>131</v>
      </c>
      <c r="I63" s="244"/>
      <c r="J63" s="64">
        <v>1448</v>
      </c>
      <c r="K63" s="62">
        <v>8</v>
      </c>
      <c r="L63" s="65">
        <f t="shared" si="0"/>
        <v>181</v>
      </c>
      <c r="M63" s="199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357</v>
      </c>
      <c r="E64" s="63"/>
      <c r="F64" s="244" t="s">
        <v>358</v>
      </c>
      <c r="G64" s="63" t="s">
        <v>118</v>
      </c>
      <c r="H64" s="179" t="s">
        <v>138</v>
      </c>
      <c r="I64" s="244"/>
      <c r="J64" s="64">
        <v>1693</v>
      </c>
      <c r="K64" s="62">
        <v>9</v>
      </c>
      <c r="L64" s="65">
        <f t="shared" si="0"/>
        <v>188.11111111111111</v>
      </c>
      <c r="M64" s="199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357</v>
      </c>
      <c r="E65" s="63"/>
      <c r="F65" s="244" t="s">
        <v>358</v>
      </c>
      <c r="G65" s="63" t="s">
        <v>118</v>
      </c>
      <c r="H65" s="179" t="s">
        <v>123</v>
      </c>
      <c r="I65" s="244"/>
      <c r="J65" s="64">
        <v>1199</v>
      </c>
      <c r="K65" s="62">
        <v>7</v>
      </c>
      <c r="L65" s="65">
        <f t="shared" si="0"/>
        <v>171.28571428571428</v>
      </c>
      <c r="M65" s="199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359</v>
      </c>
      <c r="E66" s="63"/>
      <c r="F66" s="244" t="s">
        <v>360</v>
      </c>
      <c r="G66" s="63" t="s">
        <v>229</v>
      </c>
      <c r="H66" s="179" t="s">
        <v>240</v>
      </c>
      <c r="I66" s="244"/>
      <c r="J66" s="64">
        <v>768</v>
      </c>
      <c r="K66" s="62">
        <v>5</v>
      </c>
      <c r="L66" s="65">
        <f t="shared" si="0"/>
        <v>153.6</v>
      </c>
      <c r="M66" s="244" t="s">
        <v>361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359</v>
      </c>
      <c r="E67" s="63"/>
      <c r="F67" s="244" t="s">
        <v>360</v>
      </c>
      <c r="G67" s="63" t="s">
        <v>229</v>
      </c>
      <c r="H67" s="179" t="s">
        <v>327</v>
      </c>
      <c r="I67" s="244"/>
      <c r="J67" s="64">
        <v>700</v>
      </c>
      <c r="K67" s="62">
        <v>5</v>
      </c>
      <c r="L67" s="65">
        <f t="shared" si="0"/>
        <v>140</v>
      </c>
      <c r="M67" s="244" t="s">
        <v>361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359</v>
      </c>
      <c r="E68" s="63"/>
      <c r="F68" s="244" t="s">
        <v>360</v>
      </c>
      <c r="G68" s="63" t="s">
        <v>229</v>
      </c>
      <c r="H68" s="179" t="s">
        <v>329</v>
      </c>
      <c r="I68" s="244"/>
      <c r="J68" s="64">
        <v>659</v>
      </c>
      <c r="K68" s="62">
        <v>5</v>
      </c>
      <c r="L68" s="65">
        <f t="shared" si="0"/>
        <v>131.80000000000001</v>
      </c>
      <c r="M68" s="244" t="s">
        <v>361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359</v>
      </c>
      <c r="E69" s="63"/>
      <c r="F69" s="244" t="s">
        <v>360</v>
      </c>
      <c r="G69" s="63" t="s">
        <v>229</v>
      </c>
      <c r="H69" s="179" t="s">
        <v>208</v>
      </c>
      <c r="I69" s="244"/>
      <c r="J69" s="64">
        <v>680</v>
      </c>
      <c r="K69" s="62">
        <v>5</v>
      </c>
      <c r="L69" s="65">
        <f t="shared" si="0"/>
        <v>136</v>
      </c>
      <c r="M69" s="244" t="s">
        <v>361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375</v>
      </c>
      <c r="E70" s="63"/>
      <c r="F70" s="246" t="s">
        <v>379</v>
      </c>
      <c r="G70" s="63" t="s">
        <v>229</v>
      </c>
      <c r="H70" s="71" t="s">
        <v>119</v>
      </c>
      <c r="I70" s="246"/>
      <c r="J70" s="64">
        <v>1378</v>
      </c>
      <c r="K70" s="62">
        <v>8</v>
      </c>
      <c r="L70" s="65">
        <f t="shared" si="0"/>
        <v>172.25</v>
      </c>
      <c r="M70" s="198" t="s">
        <v>374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375</v>
      </c>
      <c r="E71" s="63"/>
      <c r="F71" s="246" t="s">
        <v>379</v>
      </c>
      <c r="G71" s="63" t="s">
        <v>229</v>
      </c>
      <c r="H71" s="179" t="s">
        <v>279</v>
      </c>
      <c r="I71" s="246"/>
      <c r="J71" s="64">
        <v>1579</v>
      </c>
      <c r="K71" s="62">
        <v>8</v>
      </c>
      <c r="L71" s="232">
        <f t="shared" si="0"/>
        <v>197.375</v>
      </c>
      <c r="M71" s="198" t="s">
        <v>376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375</v>
      </c>
      <c r="E72" s="63"/>
      <c r="F72" s="246" t="s">
        <v>379</v>
      </c>
      <c r="G72" s="63" t="s">
        <v>229</v>
      </c>
      <c r="H72" s="71" t="s">
        <v>121</v>
      </c>
      <c r="I72" s="246"/>
      <c r="J72" s="64">
        <v>1466</v>
      </c>
      <c r="K72" s="62">
        <v>8</v>
      </c>
      <c r="L72" s="65">
        <f t="shared" si="0"/>
        <v>183.25</v>
      </c>
      <c r="M72" s="199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375</v>
      </c>
      <c r="E73" s="63"/>
      <c r="F73" s="246" t="s">
        <v>379</v>
      </c>
      <c r="G73" s="63" t="s">
        <v>229</v>
      </c>
      <c r="H73" s="179" t="s">
        <v>239</v>
      </c>
      <c r="I73" s="246"/>
      <c r="J73" s="64">
        <v>1287</v>
      </c>
      <c r="K73" s="62">
        <v>8</v>
      </c>
      <c r="L73" s="65">
        <f t="shared" si="0"/>
        <v>160.875</v>
      </c>
      <c r="M73" s="246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377</v>
      </c>
      <c r="E74" s="63"/>
      <c r="F74" s="246" t="s">
        <v>379</v>
      </c>
      <c r="G74" s="63" t="s">
        <v>229</v>
      </c>
      <c r="H74" s="179" t="s">
        <v>277</v>
      </c>
      <c r="I74" s="246"/>
      <c r="J74" s="64">
        <v>1294</v>
      </c>
      <c r="K74" s="62">
        <v>8</v>
      </c>
      <c r="L74" s="65">
        <f t="shared" si="0"/>
        <v>161.75</v>
      </c>
      <c r="M74" s="198" t="s">
        <v>374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377</v>
      </c>
      <c r="E75" s="63"/>
      <c r="F75" s="246" t="s">
        <v>379</v>
      </c>
      <c r="G75" s="63" t="s">
        <v>229</v>
      </c>
      <c r="H75" s="179" t="s">
        <v>324</v>
      </c>
      <c r="I75" s="246"/>
      <c r="J75" s="64">
        <v>1074</v>
      </c>
      <c r="K75" s="62">
        <v>8</v>
      </c>
      <c r="L75" s="65">
        <f t="shared" si="0"/>
        <v>134.25</v>
      </c>
      <c r="M75" s="199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377</v>
      </c>
      <c r="E76" s="63"/>
      <c r="F76" s="246" t="s">
        <v>379</v>
      </c>
      <c r="G76" s="63" t="s">
        <v>229</v>
      </c>
      <c r="H76" s="179" t="s">
        <v>308</v>
      </c>
      <c r="I76" s="246"/>
      <c r="J76" s="64">
        <v>1015</v>
      </c>
      <c r="K76" s="62">
        <v>8</v>
      </c>
      <c r="L76" s="65">
        <f t="shared" si="0"/>
        <v>126.875</v>
      </c>
      <c r="M76" s="238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377</v>
      </c>
      <c r="E77" s="63"/>
      <c r="F77" s="246" t="s">
        <v>379</v>
      </c>
      <c r="G77" s="63" t="s">
        <v>229</v>
      </c>
      <c r="H77" s="179" t="s">
        <v>132</v>
      </c>
      <c r="I77" s="246"/>
      <c r="J77" s="64">
        <v>997</v>
      </c>
      <c r="K77" s="62">
        <v>8</v>
      </c>
      <c r="L77" s="65">
        <f t="shared" si="0"/>
        <v>124.625</v>
      </c>
      <c r="M77" s="246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377</v>
      </c>
      <c r="E78" s="63"/>
      <c r="F78" s="246" t="s">
        <v>379</v>
      </c>
      <c r="G78" s="63" t="s">
        <v>229</v>
      </c>
      <c r="H78" s="179" t="s">
        <v>224</v>
      </c>
      <c r="I78" s="246"/>
      <c r="J78" s="64">
        <v>1623</v>
      </c>
      <c r="K78" s="62">
        <v>8</v>
      </c>
      <c r="L78" s="60">
        <f t="shared" si="0"/>
        <v>202.875</v>
      </c>
      <c r="M78" s="198" t="s">
        <v>376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377</v>
      </c>
      <c r="E79" s="63"/>
      <c r="F79" s="246" t="s">
        <v>379</v>
      </c>
      <c r="G79" s="63" t="s">
        <v>229</v>
      </c>
      <c r="H79" s="179" t="s">
        <v>131</v>
      </c>
      <c r="I79" s="246"/>
      <c r="J79" s="64">
        <v>1452</v>
      </c>
      <c r="K79" s="62">
        <v>8</v>
      </c>
      <c r="L79" s="65">
        <f t="shared" si="0"/>
        <v>181.5</v>
      </c>
      <c r="M79" s="246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377</v>
      </c>
      <c r="E80" s="63"/>
      <c r="F80" s="246" t="s">
        <v>379</v>
      </c>
      <c r="G80" s="63" t="s">
        <v>229</v>
      </c>
      <c r="H80" s="179" t="s">
        <v>124</v>
      </c>
      <c r="I80" s="246"/>
      <c r="J80" s="64">
        <v>1331</v>
      </c>
      <c r="K80" s="62">
        <v>8</v>
      </c>
      <c r="L80" s="65">
        <f t="shared" si="0"/>
        <v>166.375</v>
      </c>
      <c r="M80" s="246" t="s">
        <v>378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377</v>
      </c>
      <c r="E81" s="63"/>
      <c r="F81" s="246" t="s">
        <v>379</v>
      </c>
      <c r="G81" s="63" t="s">
        <v>229</v>
      </c>
      <c r="H81" s="179" t="s">
        <v>138</v>
      </c>
      <c r="I81" s="246"/>
      <c r="J81" s="64">
        <v>1290</v>
      </c>
      <c r="K81" s="62">
        <v>8</v>
      </c>
      <c r="L81" s="65">
        <f t="shared" si="0"/>
        <v>161.25</v>
      </c>
      <c r="M81" s="246" t="s">
        <v>380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377</v>
      </c>
      <c r="E82" s="63"/>
      <c r="F82" s="246" t="s">
        <v>379</v>
      </c>
      <c r="G82" s="63" t="s">
        <v>229</v>
      </c>
      <c r="H82" s="179" t="s">
        <v>208</v>
      </c>
      <c r="I82" s="246"/>
      <c r="J82" s="64">
        <v>1209</v>
      </c>
      <c r="K82" s="62">
        <v>8</v>
      </c>
      <c r="L82" s="65">
        <f t="shared" si="0"/>
        <v>151.125</v>
      </c>
      <c r="M82" s="246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377</v>
      </c>
      <c r="E83" s="63"/>
      <c r="F83" s="246" t="s">
        <v>379</v>
      </c>
      <c r="G83" s="63" t="s">
        <v>229</v>
      </c>
      <c r="H83" s="179" t="s">
        <v>230</v>
      </c>
      <c r="I83" s="246"/>
      <c r="J83" s="64">
        <v>1193</v>
      </c>
      <c r="K83" s="62">
        <v>8</v>
      </c>
      <c r="L83" s="65">
        <f t="shared" si="0"/>
        <v>149.125</v>
      </c>
      <c r="M83" s="246" t="s">
        <v>381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396</v>
      </c>
      <c r="E84" s="63"/>
      <c r="F84" s="248" t="s">
        <v>305</v>
      </c>
      <c r="G84" s="63" t="s">
        <v>133</v>
      </c>
      <c r="H84" s="179" t="s">
        <v>308</v>
      </c>
      <c r="I84" s="248" t="s">
        <v>120</v>
      </c>
      <c r="J84" s="64">
        <v>1554</v>
      </c>
      <c r="K84" s="62">
        <v>11</v>
      </c>
      <c r="L84" s="65">
        <f t="shared" si="0"/>
        <v>141.27272727272728</v>
      </c>
      <c r="M84" s="248" t="s">
        <v>397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396</v>
      </c>
      <c r="E85" s="63"/>
      <c r="F85" s="248" t="s">
        <v>305</v>
      </c>
      <c r="G85" s="63" t="s">
        <v>133</v>
      </c>
      <c r="H85" s="179" t="s">
        <v>246</v>
      </c>
      <c r="I85" s="248" t="s">
        <v>120</v>
      </c>
      <c r="J85" s="64">
        <v>1799</v>
      </c>
      <c r="K85" s="62">
        <v>11</v>
      </c>
      <c r="L85" s="65">
        <f t="shared" si="0"/>
        <v>163.54545454545453</v>
      </c>
      <c r="M85" s="248" t="s">
        <v>397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396</v>
      </c>
      <c r="E86" s="63"/>
      <c r="F86" s="248" t="s">
        <v>305</v>
      </c>
      <c r="G86" s="63" t="s">
        <v>133</v>
      </c>
      <c r="H86" s="71" t="s">
        <v>119</v>
      </c>
      <c r="I86" s="248"/>
      <c r="J86" s="64">
        <v>1961</v>
      </c>
      <c r="K86" s="62">
        <v>11</v>
      </c>
      <c r="L86" s="65">
        <f t="shared" si="0"/>
        <v>178.27272727272728</v>
      </c>
      <c r="M86" s="248" t="s">
        <v>380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400</v>
      </c>
      <c r="E87" s="63"/>
      <c r="F87" s="250" t="s">
        <v>305</v>
      </c>
      <c r="G87" s="63" t="s">
        <v>118</v>
      </c>
      <c r="H87" s="71" t="s">
        <v>121</v>
      </c>
      <c r="I87" s="250" t="s">
        <v>120</v>
      </c>
      <c r="J87" s="64">
        <v>2853</v>
      </c>
      <c r="K87" s="62">
        <v>14</v>
      </c>
      <c r="L87" s="60">
        <f t="shared" si="0"/>
        <v>203.78571428571428</v>
      </c>
      <c r="M87" s="250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400</v>
      </c>
      <c r="E88" s="63"/>
      <c r="F88" s="250" t="s">
        <v>305</v>
      </c>
      <c r="G88" s="63" t="s">
        <v>118</v>
      </c>
      <c r="H88" s="179" t="s">
        <v>279</v>
      </c>
      <c r="I88" s="250" t="s">
        <v>120</v>
      </c>
      <c r="J88" s="64">
        <v>2696</v>
      </c>
      <c r="K88" s="62">
        <v>14</v>
      </c>
      <c r="L88" s="232">
        <f t="shared" si="0"/>
        <v>192.57142857142858</v>
      </c>
      <c r="M88" s="250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400</v>
      </c>
      <c r="E89" s="63"/>
      <c r="F89" s="250" t="s">
        <v>305</v>
      </c>
      <c r="G89" s="63" t="s">
        <v>118</v>
      </c>
      <c r="H89" s="179" t="s">
        <v>124</v>
      </c>
      <c r="I89" s="250" t="s">
        <v>226</v>
      </c>
      <c r="J89" s="64">
        <v>2540</v>
      </c>
      <c r="K89" s="62">
        <v>14</v>
      </c>
      <c r="L89" s="65">
        <f t="shared" si="0"/>
        <v>181.42857142857142</v>
      </c>
      <c r="M89" s="250" t="s">
        <v>401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400</v>
      </c>
      <c r="E90" s="63"/>
      <c r="F90" s="250" t="s">
        <v>305</v>
      </c>
      <c r="G90" s="63" t="s">
        <v>118</v>
      </c>
      <c r="H90" s="179" t="s">
        <v>277</v>
      </c>
      <c r="I90" s="250" t="s">
        <v>226</v>
      </c>
      <c r="J90" s="64">
        <v>2357</v>
      </c>
      <c r="K90" s="62">
        <v>14</v>
      </c>
      <c r="L90" s="65">
        <f t="shared" si="0"/>
        <v>168.35714285714286</v>
      </c>
      <c r="M90" s="250" t="s">
        <v>401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400</v>
      </c>
      <c r="E91" s="63"/>
      <c r="F91" s="250" t="s">
        <v>305</v>
      </c>
      <c r="G91" s="63" t="s">
        <v>118</v>
      </c>
      <c r="H91" s="71" t="s">
        <v>119</v>
      </c>
      <c r="I91" s="250" t="s">
        <v>225</v>
      </c>
      <c r="J91" s="64">
        <v>2468</v>
      </c>
      <c r="K91" s="62">
        <v>14</v>
      </c>
      <c r="L91" s="65">
        <f t="shared" si="0"/>
        <v>176.28571428571428</v>
      </c>
      <c r="M91" s="250" t="s">
        <v>402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400</v>
      </c>
      <c r="E92" s="63"/>
      <c r="F92" s="250" t="s">
        <v>305</v>
      </c>
      <c r="G92" s="63" t="s">
        <v>118</v>
      </c>
      <c r="H92" s="179" t="s">
        <v>131</v>
      </c>
      <c r="I92" s="250" t="s">
        <v>225</v>
      </c>
      <c r="J92" s="64">
        <v>2492</v>
      </c>
      <c r="K92" s="62">
        <v>14</v>
      </c>
      <c r="L92" s="65">
        <f t="shared" si="0"/>
        <v>178</v>
      </c>
      <c r="M92" s="250" t="s">
        <v>402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406</v>
      </c>
      <c r="E93" s="63"/>
      <c r="F93" s="252" t="s">
        <v>408</v>
      </c>
      <c r="G93" s="63" t="s">
        <v>407</v>
      </c>
      <c r="H93" s="179" t="s">
        <v>246</v>
      </c>
      <c r="I93" s="252" t="s">
        <v>120</v>
      </c>
      <c r="J93" s="64">
        <v>1960</v>
      </c>
      <c r="K93" s="62">
        <v>11</v>
      </c>
      <c r="L93" s="65">
        <f t="shared" si="0"/>
        <v>178.18181818181819</v>
      </c>
      <c r="M93" s="238" t="s">
        <v>419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406</v>
      </c>
      <c r="E94" s="63"/>
      <c r="F94" s="253" t="s">
        <v>408</v>
      </c>
      <c r="G94" s="63" t="s">
        <v>407</v>
      </c>
      <c r="H94" s="179" t="s">
        <v>223</v>
      </c>
      <c r="I94" s="252" t="s">
        <v>120</v>
      </c>
      <c r="J94" s="64">
        <v>725</v>
      </c>
      <c r="K94" s="62">
        <v>5</v>
      </c>
      <c r="L94" s="65">
        <f t="shared" si="0"/>
        <v>145</v>
      </c>
      <c r="M94" s="238" t="s">
        <v>419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406</v>
      </c>
      <c r="E95" s="63"/>
      <c r="F95" s="253" t="s">
        <v>408</v>
      </c>
      <c r="G95" s="63" t="s">
        <v>407</v>
      </c>
      <c r="H95" s="179" t="s">
        <v>277</v>
      </c>
      <c r="I95" s="252" t="s">
        <v>120</v>
      </c>
      <c r="J95" s="64">
        <v>987</v>
      </c>
      <c r="K95" s="62">
        <v>6</v>
      </c>
      <c r="L95" s="65">
        <f t="shared" si="0"/>
        <v>164.5</v>
      </c>
      <c r="M95" s="238" t="s">
        <v>419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406</v>
      </c>
      <c r="E96" s="63"/>
      <c r="F96" s="253" t="s">
        <v>408</v>
      </c>
      <c r="G96" s="63" t="s">
        <v>407</v>
      </c>
      <c r="H96" s="179" t="s">
        <v>122</v>
      </c>
      <c r="I96" s="252" t="s">
        <v>120</v>
      </c>
      <c r="J96" s="64">
        <v>1907</v>
      </c>
      <c r="K96" s="62">
        <v>11</v>
      </c>
      <c r="L96" s="65">
        <f t="shared" si="0"/>
        <v>173.36363636363637</v>
      </c>
      <c r="M96" s="238" t="s">
        <v>419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406</v>
      </c>
      <c r="E97" s="63"/>
      <c r="F97" s="253" t="s">
        <v>408</v>
      </c>
      <c r="G97" s="63" t="s">
        <v>407</v>
      </c>
      <c r="H97" s="71" t="s">
        <v>119</v>
      </c>
      <c r="I97" s="252" t="s">
        <v>120</v>
      </c>
      <c r="J97" s="64">
        <v>1882</v>
      </c>
      <c r="K97" s="62">
        <v>11</v>
      </c>
      <c r="L97" s="65">
        <f t="shared" si="0"/>
        <v>171.09090909090909</v>
      </c>
      <c r="M97" s="261" t="s">
        <v>419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413</v>
      </c>
      <c r="E98" s="63"/>
      <c r="F98" s="253" t="s">
        <v>408</v>
      </c>
      <c r="G98" s="63" t="s">
        <v>414</v>
      </c>
      <c r="H98" s="71" t="s">
        <v>415</v>
      </c>
      <c r="I98" s="253" t="s">
        <v>226</v>
      </c>
      <c r="J98" s="64">
        <v>1737</v>
      </c>
      <c r="K98" s="62">
        <v>9</v>
      </c>
      <c r="L98" s="232">
        <f t="shared" si="0"/>
        <v>193</v>
      </c>
      <c r="M98" s="253" t="s">
        <v>420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413</v>
      </c>
      <c r="E99" s="63"/>
      <c r="F99" s="253" t="s">
        <v>408</v>
      </c>
      <c r="G99" s="63" t="s">
        <v>414</v>
      </c>
      <c r="H99" s="179" t="s">
        <v>279</v>
      </c>
      <c r="I99" s="253" t="s">
        <v>226</v>
      </c>
      <c r="J99" s="64">
        <v>1690</v>
      </c>
      <c r="K99" s="62">
        <v>9</v>
      </c>
      <c r="L99" s="65">
        <f t="shared" si="0"/>
        <v>187.77777777777777</v>
      </c>
      <c r="M99" s="255" t="s">
        <v>420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413</v>
      </c>
      <c r="E100" s="63"/>
      <c r="F100" s="253" t="s">
        <v>408</v>
      </c>
      <c r="G100" s="63" t="s">
        <v>414</v>
      </c>
      <c r="H100" s="71" t="s">
        <v>121</v>
      </c>
      <c r="I100" s="253" t="s">
        <v>226</v>
      </c>
      <c r="J100" s="64">
        <v>1559</v>
      </c>
      <c r="K100" s="62">
        <v>9</v>
      </c>
      <c r="L100" s="65">
        <f t="shared" si="0"/>
        <v>173.22222222222223</v>
      </c>
      <c r="M100" s="255" t="s">
        <v>420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413</v>
      </c>
      <c r="E101" s="63"/>
      <c r="F101" s="253" t="s">
        <v>408</v>
      </c>
      <c r="G101" s="63" t="s">
        <v>414</v>
      </c>
      <c r="H101" s="71" t="s">
        <v>127</v>
      </c>
      <c r="I101" s="253" t="s">
        <v>226</v>
      </c>
      <c r="J101" s="64">
        <v>1473</v>
      </c>
      <c r="K101" s="62">
        <v>8</v>
      </c>
      <c r="L101" s="65">
        <f t="shared" si="0"/>
        <v>184.125</v>
      </c>
      <c r="M101" s="255" t="s">
        <v>420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413</v>
      </c>
      <c r="E102" s="63"/>
      <c r="F102" s="253" t="s">
        <v>408</v>
      </c>
      <c r="G102" s="63" t="s">
        <v>414</v>
      </c>
      <c r="H102" s="179" t="s">
        <v>239</v>
      </c>
      <c r="I102" s="253" t="s">
        <v>226</v>
      </c>
      <c r="J102" s="64">
        <v>843</v>
      </c>
      <c r="K102" s="62">
        <v>5</v>
      </c>
      <c r="L102" s="65">
        <f t="shared" si="0"/>
        <v>168.6</v>
      </c>
      <c r="M102" s="255" t="s">
        <v>420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413</v>
      </c>
      <c r="E103" s="63"/>
      <c r="F103" s="254" t="s">
        <v>408</v>
      </c>
      <c r="G103" s="63" t="s">
        <v>414</v>
      </c>
      <c r="H103" s="179" t="s">
        <v>124</v>
      </c>
      <c r="I103" s="253" t="s">
        <v>226</v>
      </c>
      <c r="J103" s="64">
        <v>834</v>
      </c>
      <c r="K103" s="62">
        <v>5</v>
      </c>
      <c r="L103" s="65">
        <f t="shared" si="0"/>
        <v>166.8</v>
      </c>
      <c r="M103" s="255" t="s">
        <v>420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418</v>
      </c>
      <c r="E104" s="63"/>
      <c r="F104" s="254" t="s">
        <v>408</v>
      </c>
      <c r="G104" s="63" t="s">
        <v>233</v>
      </c>
      <c r="H104" s="179" t="s">
        <v>137</v>
      </c>
      <c r="I104" s="254" t="s">
        <v>225</v>
      </c>
      <c r="J104" s="64">
        <v>1139</v>
      </c>
      <c r="K104" s="62">
        <v>7</v>
      </c>
      <c r="L104" s="65">
        <f t="shared" si="0"/>
        <v>162.71428571428572</v>
      </c>
      <c r="M104" s="261" t="s">
        <v>428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418</v>
      </c>
      <c r="E105" s="63"/>
      <c r="F105" s="254" t="s">
        <v>408</v>
      </c>
      <c r="G105" s="63" t="s">
        <v>233</v>
      </c>
      <c r="H105" s="179" t="s">
        <v>126</v>
      </c>
      <c r="I105" s="254" t="s">
        <v>225</v>
      </c>
      <c r="J105" s="64">
        <v>729</v>
      </c>
      <c r="K105" s="62">
        <v>5</v>
      </c>
      <c r="L105" s="65">
        <f t="shared" si="0"/>
        <v>145.80000000000001</v>
      </c>
      <c r="M105" s="261" t="s">
        <v>428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418</v>
      </c>
      <c r="E106" s="63"/>
      <c r="F106" s="254" t="s">
        <v>408</v>
      </c>
      <c r="G106" s="63" t="s">
        <v>233</v>
      </c>
      <c r="H106" s="71" t="s">
        <v>128</v>
      </c>
      <c r="I106" s="254" t="s">
        <v>225</v>
      </c>
      <c r="J106" s="64">
        <v>1128</v>
      </c>
      <c r="K106" s="62">
        <v>7</v>
      </c>
      <c r="L106" s="65">
        <f t="shared" si="0"/>
        <v>161.14285714285714</v>
      </c>
      <c r="M106" s="261" t="s">
        <v>428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418</v>
      </c>
      <c r="E107" s="63"/>
      <c r="F107" s="254" t="s">
        <v>408</v>
      </c>
      <c r="G107" s="63" t="s">
        <v>233</v>
      </c>
      <c r="H107" s="179" t="s">
        <v>278</v>
      </c>
      <c r="I107" s="254" t="s">
        <v>225</v>
      </c>
      <c r="J107" s="64">
        <v>723</v>
      </c>
      <c r="K107" s="62">
        <v>5</v>
      </c>
      <c r="L107" s="65">
        <f t="shared" si="0"/>
        <v>144.6</v>
      </c>
      <c r="M107" s="261" t="s">
        <v>428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418</v>
      </c>
      <c r="E108" s="63"/>
      <c r="F108" s="254" t="s">
        <v>408</v>
      </c>
      <c r="G108" s="63" t="s">
        <v>233</v>
      </c>
      <c r="H108" s="179" t="s">
        <v>129</v>
      </c>
      <c r="I108" s="254" t="s">
        <v>225</v>
      </c>
      <c r="J108" s="64">
        <v>555</v>
      </c>
      <c r="K108" s="62">
        <v>4</v>
      </c>
      <c r="L108" s="65">
        <f t="shared" si="0"/>
        <v>138.75</v>
      </c>
      <c r="M108" s="261" t="s">
        <v>428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429</v>
      </c>
      <c r="E109" s="63"/>
      <c r="F109" s="259" t="s">
        <v>430</v>
      </c>
      <c r="G109" s="63" t="s">
        <v>118</v>
      </c>
      <c r="H109" s="179" t="s">
        <v>279</v>
      </c>
      <c r="I109" s="259"/>
      <c r="J109" s="64">
        <v>1533</v>
      </c>
      <c r="K109" s="62">
        <v>8</v>
      </c>
      <c r="L109" s="232">
        <f t="shared" si="0"/>
        <v>191.625</v>
      </c>
      <c r="M109" s="260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429</v>
      </c>
      <c r="E110" s="63"/>
      <c r="F110" s="259" t="s">
        <v>430</v>
      </c>
      <c r="G110" s="63" t="s">
        <v>118</v>
      </c>
      <c r="H110" s="71" t="s">
        <v>125</v>
      </c>
      <c r="I110" s="259"/>
      <c r="J110" s="64">
        <v>1445</v>
      </c>
      <c r="K110" s="62">
        <v>8</v>
      </c>
      <c r="L110" s="65">
        <f t="shared" si="0"/>
        <v>180.625</v>
      </c>
      <c r="M110" s="260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429</v>
      </c>
      <c r="E111" s="63"/>
      <c r="F111" s="259" t="s">
        <v>430</v>
      </c>
      <c r="G111" s="63" t="s">
        <v>118</v>
      </c>
      <c r="H111" s="71" t="s">
        <v>121</v>
      </c>
      <c r="I111" s="259"/>
      <c r="J111" s="64">
        <v>1404</v>
      </c>
      <c r="K111" s="62">
        <v>8</v>
      </c>
      <c r="L111" s="65">
        <f t="shared" si="0"/>
        <v>175.5</v>
      </c>
      <c r="M111" s="260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429</v>
      </c>
      <c r="E112" s="63"/>
      <c r="F112" s="259" t="s">
        <v>430</v>
      </c>
      <c r="G112" s="63" t="s">
        <v>118</v>
      </c>
      <c r="H112" s="179" t="s">
        <v>278</v>
      </c>
      <c r="I112" s="259"/>
      <c r="J112" s="64">
        <v>1322</v>
      </c>
      <c r="K112" s="62">
        <v>8</v>
      </c>
      <c r="L112" s="65">
        <f t="shared" si="0"/>
        <v>165.25</v>
      </c>
      <c r="M112" s="260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429</v>
      </c>
      <c r="E113" s="63"/>
      <c r="F113" s="259" t="s">
        <v>430</v>
      </c>
      <c r="G113" s="63" t="s">
        <v>118</v>
      </c>
      <c r="H113" s="179" t="s">
        <v>239</v>
      </c>
      <c r="I113" s="259"/>
      <c r="J113" s="64">
        <v>1347</v>
      </c>
      <c r="K113" s="62">
        <v>8</v>
      </c>
      <c r="L113" s="65">
        <f t="shared" si="0"/>
        <v>168.375</v>
      </c>
      <c r="M113" s="260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429</v>
      </c>
      <c r="E114" s="63"/>
      <c r="F114" s="259" t="s">
        <v>430</v>
      </c>
      <c r="G114" s="63" t="s">
        <v>118</v>
      </c>
      <c r="H114" s="179" t="s">
        <v>131</v>
      </c>
      <c r="I114" s="259"/>
      <c r="J114" s="64">
        <v>1328</v>
      </c>
      <c r="K114" s="62">
        <v>8</v>
      </c>
      <c r="L114" s="65">
        <f t="shared" si="0"/>
        <v>166</v>
      </c>
      <c r="M114" s="260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433</v>
      </c>
      <c r="E115" s="63"/>
      <c r="F115" s="263" t="s">
        <v>313</v>
      </c>
      <c r="G115" s="63" t="s">
        <v>432</v>
      </c>
      <c r="H115" s="71" t="s">
        <v>119</v>
      </c>
      <c r="I115" s="263" t="s">
        <v>120</v>
      </c>
      <c r="J115" s="64">
        <v>977</v>
      </c>
      <c r="K115" s="62">
        <v>6</v>
      </c>
      <c r="L115" s="65">
        <f t="shared" si="0"/>
        <v>162.83333333333334</v>
      </c>
      <c r="M115" s="199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433</v>
      </c>
      <c r="E116" s="63"/>
      <c r="F116" s="263" t="s">
        <v>313</v>
      </c>
      <c r="G116" s="63" t="s">
        <v>432</v>
      </c>
      <c r="H116" s="179" t="s">
        <v>239</v>
      </c>
      <c r="I116" s="263" t="s">
        <v>120</v>
      </c>
      <c r="J116" s="64">
        <v>1183</v>
      </c>
      <c r="K116" s="62">
        <v>6</v>
      </c>
      <c r="L116" s="232">
        <f t="shared" si="0"/>
        <v>197.16666666666666</v>
      </c>
      <c r="M116" s="199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433</v>
      </c>
      <c r="E117" s="63"/>
      <c r="F117" s="263" t="s">
        <v>313</v>
      </c>
      <c r="G117" s="63" t="s">
        <v>432</v>
      </c>
      <c r="H117" s="179" t="s">
        <v>126</v>
      </c>
      <c r="I117" s="263" t="s">
        <v>226</v>
      </c>
      <c r="J117" s="64">
        <v>867</v>
      </c>
      <c r="K117" s="62">
        <v>6</v>
      </c>
      <c r="L117" s="65">
        <f t="shared" si="0"/>
        <v>144.5</v>
      </c>
      <c r="M117" s="263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433</v>
      </c>
      <c r="E118" s="63"/>
      <c r="F118" s="263" t="s">
        <v>313</v>
      </c>
      <c r="G118" s="63" t="s">
        <v>432</v>
      </c>
      <c r="H118" s="179" t="s">
        <v>224</v>
      </c>
      <c r="I118" s="263" t="s">
        <v>226</v>
      </c>
      <c r="J118" s="64">
        <v>1162</v>
      </c>
      <c r="K118" s="62">
        <v>6</v>
      </c>
      <c r="L118" s="232">
        <f t="shared" si="0"/>
        <v>193.66666666666666</v>
      </c>
      <c r="M118" s="263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433</v>
      </c>
      <c r="E119" s="63"/>
      <c r="F119" s="263" t="s">
        <v>313</v>
      </c>
      <c r="G119" s="63" t="s">
        <v>432</v>
      </c>
      <c r="H119" s="179" t="s">
        <v>308</v>
      </c>
      <c r="I119" s="263"/>
      <c r="J119" s="64">
        <v>876</v>
      </c>
      <c r="K119" s="62">
        <v>6</v>
      </c>
      <c r="L119" s="65">
        <f t="shared" si="0"/>
        <v>146</v>
      </c>
      <c r="M119" s="263" t="s">
        <v>378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433</v>
      </c>
      <c r="E120" s="63"/>
      <c r="F120" s="263" t="s">
        <v>313</v>
      </c>
      <c r="G120" s="63" t="s">
        <v>432</v>
      </c>
      <c r="H120" s="179" t="s">
        <v>131</v>
      </c>
      <c r="I120" s="263"/>
      <c r="J120" s="64">
        <v>1092</v>
      </c>
      <c r="K120" s="62">
        <v>6</v>
      </c>
      <c r="L120" s="65">
        <f t="shared" si="0"/>
        <v>182</v>
      </c>
      <c r="M120" s="263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435</v>
      </c>
      <c r="E121" s="63"/>
      <c r="F121" s="263" t="s">
        <v>360</v>
      </c>
      <c r="G121" s="63" t="s">
        <v>229</v>
      </c>
      <c r="H121" s="179" t="s">
        <v>224</v>
      </c>
      <c r="I121" s="263" t="s">
        <v>120</v>
      </c>
      <c r="J121" s="64">
        <v>1149</v>
      </c>
      <c r="K121" s="62">
        <v>6</v>
      </c>
      <c r="L121" s="232">
        <f t="shared" si="0"/>
        <v>191.5</v>
      </c>
      <c r="M121" s="261" t="s">
        <v>434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435</v>
      </c>
      <c r="E122" s="63"/>
      <c r="F122" s="263" t="s">
        <v>360</v>
      </c>
      <c r="G122" s="63" t="s">
        <v>229</v>
      </c>
      <c r="H122" s="179" t="s">
        <v>131</v>
      </c>
      <c r="I122" s="263" t="s">
        <v>120</v>
      </c>
      <c r="J122" s="64">
        <v>1025</v>
      </c>
      <c r="K122" s="62">
        <v>6</v>
      </c>
      <c r="L122" s="65">
        <f t="shared" si="0"/>
        <v>170.83333333333334</v>
      </c>
      <c r="M122" s="261" t="s">
        <v>434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440</v>
      </c>
      <c r="E123" s="63"/>
      <c r="F123" s="265" t="s">
        <v>301</v>
      </c>
      <c r="G123" s="63" t="s">
        <v>118</v>
      </c>
      <c r="H123" s="179" t="s">
        <v>238</v>
      </c>
      <c r="I123" s="265"/>
      <c r="J123" s="64">
        <v>766</v>
      </c>
      <c r="K123" s="62">
        <v>8</v>
      </c>
      <c r="L123" s="65">
        <f t="shared" si="0"/>
        <v>95.75</v>
      </c>
      <c r="M123" s="265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442</v>
      </c>
      <c r="E124" s="63"/>
      <c r="F124" s="265" t="s">
        <v>313</v>
      </c>
      <c r="G124" s="63" t="s">
        <v>118</v>
      </c>
      <c r="H124" s="179" t="s">
        <v>124</v>
      </c>
      <c r="I124" s="265" t="s">
        <v>120</v>
      </c>
      <c r="J124" s="64">
        <v>1551</v>
      </c>
      <c r="K124" s="62">
        <v>8</v>
      </c>
      <c r="L124" s="232">
        <f t="shared" si="0"/>
        <v>193.875</v>
      </c>
      <c r="M124" s="199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442</v>
      </c>
      <c r="E125" s="63"/>
      <c r="F125" s="265" t="s">
        <v>313</v>
      </c>
      <c r="G125" s="63" t="s">
        <v>118</v>
      </c>
      <c r="H125" s="179" t="s">
        <v>277</v>
      </c>
      <c r="I125" s="265" t="s">
        <v>120</v>
      </c>
      <c r="J125" s="64">
        <v>1231</v>
      </c>
      <c r="K125" s="62">
        <v>8</v>
      </c>
      <c r="L125" s="65">
        <f t="shared" si="0"/>
        <v>153.875</v>
      </c>
      <c r="M125" s="199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442</v>
      </c>
      <c r="E126" s="63"/>
      <c r="F126" s="265" t="s">
        <v>313</v>
      </c>
      <c r="G126" s="63" t="s">
        <v>118</v>
      </c>
      <c r="H126" s="179" t="s">
        <v>441</v>
      </c>
      <c r="I126" s="265" t="s">
        <v>226</v>
      </c>
      <c r="J126" s="64">
        <v>1353</v>
      </c>
      <c r="K126" s="62">
        <v>8</v>
      </c>
      <c r="L126" s="65">
        <f t="shared" si="0"/>
        <v>169.125</v>
      </c>
      <c r="M126" s="261" t="s">
        <v>434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442</v>
      </c>
      <c r="E127" s="63"/>
      <c r="F127" s="265" t="s">
        <v>313</v>
      </c>
      <c r="G127" s="63" t="s">
        <v>118</v>
      </c>
      <c r="H127" s="179" t="s">
        <v>134</v>
      </c>
      <c r="I127" s="265" t="s">
        <v>226</v>
      </c>
      <c r="J127" s="64">
        <v>1382</v>
      </c>
      <c r="K127" s="62">
        <v>8</v>
      </c>
      <c r="L127" s="65">
        <f t="shared" si="0"/>
        <v>172.75</v>
      </c>
      <c r="M127" s="261" t="s">
        <v>434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442</v>
      </c>
      <c r="E128" s="63"/>
      <c r="F128" s="265" t="s">
        <v>313</v>
      </c>
      <c r="G128" s="63" t="s">
        <v>118</v>
      </c>
      <c r="H128" s="179" t="s">
        <v>132</v>
      </c>
      <c r="I128" s="265" t="s">
        <v>225</v>
      </c>
      <c r="J128" s="64">
        <v>1018</v>
      </c>
      <c r="K128" s="62">
        <v>8</v>
      </c>
      <c r="L128" s="65">
        <f t="shared" si="0"/>
        <v>127.25</v>
      </c>
      <c r="M128" s="266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442</v>
      </c>
      <c r="E129" s="63"/>
      <c r="F129" s="265" t="s">
        <v>313</v>
      </c>
      <c r="G129" s="63" t="s">
        <v>118</v>
      </c>
      <c r="H129" s="179" t="s">
        <v>239</v>
      </c>
      <c r="I129" s="265" t="s">
        <v>225</v>
      </c>
      <c r="J129" s="64">
        <v>1313</v>
      </c>
      <c r="K129" s="62">
        <v>8</v>
      </c>
      <c r="L129" s="65">
        <f t="shared" si="0"/>
        <v>164.125</v>
      </c>
      <c r="M129" s="268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442</v>
      </c>
      <c r="E130" s="63"/>
      <c r="F130" s="265" t="s">
        <v>313</v>
      </c>
      <c r="G130" s="63" t="s">
        <v>118</v>
      </c>
      <c r="H130" s="179" t="s">
        <v>279</v>
      </c>
      <c r="I130" s="265" t="s">
        <v>316</v>
      </c>
      <c r="J130" s="64">
        <v>1512</v>
      </c>
      <c r="K130" s="62">
        <v>8</v>
      </c>
      <c r="L130" s="65">
        <f t="shared" si="0"/>
        <v>189</v>
      </c>
      <c r="M130" s="267" t="s">
        <v>397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442</v>
      </c>
      <c r="E131" s="63"/>
      <c r="F131" s="265" t="s">
        <v>313</v>
      </c>
      <c r="G131" s="63" t="s">
        <v>118</v>
      </c>
      <c r="H131" s="179" t="s">
        <v>308</v>
      </c>
      <c r="I131" s="265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7" t="s">
        <v>397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442</v>
      </c>
      <c r="E132" s="63"/>
      <c r="F132" s="265" t="s">
        <v>313</v>
      </c>
      <c r="G132" s="63" t="s">
        <v>118</v>
      </c>
      <c r="H132" s="179" t="s">
        <v>126</v>
      </c>
      <c r="I132" s="265"/>
      <c r="J132" s="64">
        <v>1194</v>
      </c>
      <c r="K132" s="62">
        <v>8</v>
      </c>
      <c r="L132" s="65">
        <f t="shared" si="1"/>
        <v>149.25</v>
      </c>
      <c r="M132" s="267" t="s">
        <v>378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446</v>
      </c>
      <c r="E133" s="63"/>
      <c r="F133" s="265" t="s">
        <v>313</v>
      </c>
      <c r="G133" s="63" t="s">
        <v>118</v>
      </c>
      <c r="H133" s="179" t="s">
        <v>230</v>
      </c>
      <c r="I133" s="265" t="s">
        <v>317</v>
      </c>
      <c r="J133" s="64">
        <v>1217</v>
      </c>
      <c r="K133" s="62">
        <v>8</v>
      </c>
      <c r="L133" s="65">
        <f t="shared" si="1"/>
        <v>152.125</v>
      </c>
      <c r="M133" s="266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446</v>
      </c>
      <c r="E134" s="63"/>
      <c r="F134" s="265" t="s">
        <v>313</v>
      </c>
      <c r="G134" s="63" t="s">
        <v>118</v>
      </c>
      <c r="H134" s="179" t="s">
        <v>324</v>
      </c>
      <c r="I134" s="265" t="s">
        <v>317</v>
      </c>
      <c r="J134" s="64">
        <v>1039</v>
      </c>
      <c r="K134" s="62">
        <v>8</v>
      </c>
      <c r="L134" s="65">
        <f t="shared" si="1"/>
        <v>129.875</v>
      </c>
      <c r="M134" s="268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454</v>
      </c>
      <c r="E135" s="63"/>
      <c r="F135" s="270" t="s">
        <v>360</v>
      </c>
      <c r="G135" s="63" t="s">
        <v>453</v>
      </c>
      <c r="H135" s="179" t="s">
        <v>246</v>
      </c>
      <c r="I135" s="270"/>
      <c r="J135" s="299">
        <v>1855</v>
      </c>
      <c r="K135" s="64">
        <v>11</v>
      </c>
      <c r="L135" s="65">
        <f t="shared" si="1"/>
        <v>168.63636363636363</v>
      </c>
      <c r="M135" s="272" t="s">
        <v>466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454</v>
      </c>
      <c r="E136" s="63"/>
      <c r="F136" s="270" t="s">
        <v>360</v>
      </c>
      <c r="G136" s="63" t="s">
        <v>453</v>
      </c>
      <c r="H136" s="179" t="s">
        <v>223</v>
      </c>
      <c r="I136" s="270"/>
      <c r="J136" s="270">
        <v>1238</v>
      </c>
      <c r="K136" s="64">
        <v>8</v>
      </c>
      <c r="L136" s="65">
        <f t="shared" si="1"/>
        <v>154.75</v>
      </c>
      <c r="M136" s="272" t="s">
        <v>466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454</v>
      </c>
      <c r="E137" s="63"/>
      <c r="F137" s="270" t="s">
        <v>360</v>
      </c>
      <c r="G137" s="63" t="s">
        <v>453</v>
      </c>
      <c r="H137" s="179" t="s">
        <v>277</v>
      </c>
      <c r="I137" s="270"/>
      <c r="J137" s="270">
        <v>599</v>
      </c>
      <c r="K137" s="64">
        <v>4</v>
      </c>
      <c r="L137" s="65">
        <f t="shared" si="1"/>
        <v>149.75</v>
      </c>
      <c r="M137" s="272" t="s">
        <v>466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454</v>
      </c>
      <c r="E138" s="63"/>
      <c r="F138" s="270" t="s">
        <v>360</v>
      </c>
      <c r="G138" s="63" t="s">
        <v>453</v>
      </c>
      <c r="H138" s="179" t="s">
        <v>122</v>
      </c>
      <c r="I138" s="270"/>
      <c r="J138" s="270">
        <v>1869</v>
      </c>
      <c r="K138" s="64">
        <v>11</v>
      </c>
      <c r="L138" s="65">
        <f t="shared" si="1"/>
        <v>169.90909090909091</v>
      </c>
      <c r="M138" s="272" t="s">
        <v>466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454</v>
      </c>
      <c r="E139" s="63"/>
      <c r="F139" s="270" t="s">
        <v>360</v>
      </c>
      <c r="G139" s="63" t="s">
        <v>453</v>
      </c>
      <c r="H139" s="71" t="s">
        <v>119</v>
      </c>
      <c r="I139" s="270"/>
      <c r="J139" s="270">
        <v>1610</v>
      </c>
      <c r="K139" s="64">
        <v>10</v>
      </c>
      <c r="L139" s="65">
        <f t="shared" si="1"/>
        <v>161</v>
      </c>
      <c r="M139" s="272" t="s">
        <v>466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463</v>
      </c>
      <c r="E140" s="63"/>
      <c r="F140" s="271" t="s">
        <v>408</v>
      </c>
      <c r="G140" s="63" t="s">
        <v>118</v>
      </c>
      <c r="H140" s="71" t="s">
        <v>415</v>
      </c>
      <c r="I140" s="270"/>
      <c r="J140" s="64">
        <v>1609</v>
      </c>
      <c r="K140" s="62">
        <v>8</v>
      </c>
      <c r="L140" s="60">
        <f t="shared" si="1"/>
        <v>201.125</v>
      </c>
      <c r="M140" s="271" t="s">
        <v>464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463</v>
      </c>
      <c r="E141" s="63"/>
      <c r="F141" s="271" t="s">
        <v>408</v>
      </c>
      <c r="G141" s="63" t="s">
        <v>118</v>
      </c>
      <c r="H141" s="179" t="s">
        <v>279</v>
      </c>
      <c r="I141" s="270"/>
      <c r="J141" s="64">
        <v>1707</v>
      </c>
      <c r="K141" s="62">
        <v>9</v>
      </c>
      <c r="L141" s="65">
        <f t="shared" si="1"/>
        <v>189.66666666666666</v>
      </c>
      <c r="M141" s="271" t="s">
        <v>464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463</v>
      </c>
      <c r="E142" s="63"/>
      <c r="F142" s="271" t="s">
        <v>408</v>
      </c>
      <c r="G142" s="63" t="s">
        <v>118</v>
      </c>
      <c r="H142" s="71" t="s">
        <v>121</v>
      </c>
      <c r="I142" s="270"/>
      <c r="J142" s="64">
        <v>1594</v>
      </c>
      <c r="K142" s="62">
        <v>8</v>
      </c>
      <c r="L142" s="232">
        <f t="shared" si="1"/>
        <v>199.25</v>
      </c>
      <c r="M142" s="271" t="s">
        <v>464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463</v>
      </c>
      <c r="E143" s="63"/>
      <c r="F143" s="271" t="s">
        <v>408</v>
      </c>
      <c r="G143" s="63" t="s">
        <v>118</v>
      </c>
      <c r="H143" s="71" t="s">
        <v>127</v>
      </c>
      <c r="I143" s="270"/>
      <c r="J143" s="64">
        <v>1242</v>
      </c>
      <c r="K143" s="62">
        <v>7</v>
      </c>
      <c r="L143" s="65">
        <f t="shared" si="1"/>
        <v>177.42857142857142</v>
      </c>
      <c r="M143" s="271" t="s">
        <v>464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463</v>
      </c>
      <c r="E144" s="63"/>
      <c r="F144" s="271" t="s">
        <v>408</v>
      </c>
      <c r="G144" s="63" t="s">
        <v>118</v>
      </c>
      <c r="H144" s="179" t="s">
        <v>239</v>
      </c>
      <c r="I144" s="270"/>
      <c r="J144" s="64">
        <v>1052</v>
      </c>
      <c r="K144" s="62">
        <v>6</v>
      </c>
      <c r="L144" s="65">
        <f t="shared" si="1"/>
        <v>175.33333333333334</v>
      </c>
      <c r="M144" s="271" t="s">
        <v>464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463</v>
      </c>
      <c r="E145" s="63"/>
      <c r="F145" s="271" t="s">
        <v>408</v>
      </c>
      <c r="G145" s="63" t="s">
        <v>118</v>
      </c>
      <c r="H145" s="179" t="s">
        <v>124</v>
      </c>
      <c r="I145" s="270"/>
      <c r="J145" s="64">
        <v>1289</v>
      </c>
      <c r="K145" s="62">
        <v>7</v>
      </c>
      <c r="L145" s="65">
        <f t="shared" si="1"/>
        <v>184.14285714285714</v>
      </c>
      <c r="M145" s="271" t="s">
        <v>464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465</v>
      </c>
      <c r="E146" s="63"/>
      <c r="F146" s="271" t="s">
        <v>408</v>
      </c>
      <c r="G146" s="63" t="s">
        <v>414</v>
      </c>
      <c r="H146" s="179" t="s">
        <v>137</v>
      </c>
      <c r="I146" s="271"/>
      <c r="J146" s="64">
        <v>831</v>
      </c>
      <c r="K146" s="62">
        <v>5</v>
      </c>
      <c r="L146" s="65">
        <f t="shared" si="1"/>
        <v>166.2</v>
      </c>
      <c r="M146" s="261" t="s">
        <v>455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465</v>
      </c>
      <c r="E147" s="63"/>
      <c r="F147" s="271" t="s">
        <v>408</v>
      </c>
      <c r="G147" s="63" t="s">
        <v>414</v>
      </c>
      <c r="H147" s="179" t="s">
        <v>126</v>
      </c>
      <c r="I147" s="271"/>
      <c r="J147" s="64">
        <v>637</v>
      </c>
      <c r="K147" s="62">
        <v>4</v>
      </c>
      <c r="L147" s="65">
        <f t="shared" si="1"/>
        <v>159.25</v>
      </c>
      <c r="M147" s="261" t="s">
        <v>455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465</v>
      </c>
      <c r="E148" s="63"/>
      <c r="F148" s="271" t="s">
        <v>408</v>
      </c>
      <c r="G148" s="63" t="s">
        <v>414</v>
      </c>
      <c r="H148" s="71" t="s">
        <v>128</v>
      </c>
      <c r="I148" s="271"/>
      <c r="J148" s="64">
        <v>1156</v>
      </c>
      <c r="K148" s="62">
        <v>7</v>
      </c>
      <c r="L148" s="65">
        <f t="shared" si="1"/>
        <v>165.14285714285714</v>
      </c>
      <c r="M148" s="261" t="s">
        <v>455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465</v>
      </c>
      <c r="E149" s="63"/>
      <c r="F149" s="271" t="s">
        <v>408</v>
      </c>
      <c r="G149" s="63" t="s">
        <v>414</v>
      </c>
      <c r="H149" s="179" t="s">
        <v>278</v>
      </c>
      <c r="I149" s="271"/>
      <c r="J149" s="64">
        <v>984</v>
      </c>
      <c r="K149" s="62">
        <v>6</v>
      </c>
      <c r="L149" s="65">
        <f t="shared" si="1"/>
        <v>164</v>
      </c>
      <c r="M149" s="261" t="s">
        <v>455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465</v>
      </c>
      <c r="E150" s="63"/>
      <c r="F150" s="271" t="s">
        <v>408</v>
      </c>
      <c r="G150" s="63" t="s">
        <v>414</v>
      </c>
      <c r="H150" s="179" t="s">
        <v>129</v>
      </c>
      <c r="I150" s="270"/>
      <c r="J150" s="64">
        <v>1019</v>
      </c>
      <c r="K150" s="62">
        <v>6</v>
      </c>
      <c r="L150" s="65">
        <f t="shared" si="1"/>
        <v>169.83333333333334</v>
      </c>
      <c r="M150" s="261" t="s">
        <v>455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483</v>
      </c>
      <c r="E151" s="63"/>
      <c r="F151" s="279" t="s">
        <v>301</v>
      </c>
      <c r="G151" s="63" t="s">
        <v>133</v>
      </c>
      <c r="H151" s="71" t="s">
        <v>119</v>
      </c>
      <c r="I151" s="274"/>
      <c r="J151" s="64">
        <v>1409</v>
      </c>
      <c r="K151" s="62">
        <v>8</v>
      </c>
      <c r="L151" s="65">
        <f t="shared" si="1"/>
        <v>176.125</v>
      </c>
      <c r="M151" s="198" t="s">
        <v>374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483</v>
      </c>
      <c r="E152" s="63"/>
      <c r="F152" s="279" t="s">
        <v>301</v>
      </c>
      <c r="G152" s="63" t="s">
        <v>133</v>
      </c>
      <c r="H152" s="179" t="s">
        <v>279</v>
      </c>
      <c r="I152" s="274"/>
      <c r="J152" s="64">
        <v>1449</v>
      </c>
      <c r="K152" s="62">
        <v>8</v>
      </c>
      <c r="L152" s="65">
        <f t="shared" si="1"/>
        <v>181.125</v>
      </c>
      <c r="M152" s="274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483</v>
      </c>
      <c r="E153" s="63"/>
      <c r="F153" s="279" t="s">
        <v>301</v>
      </c>
      <c r="G153" s="63" t="s">
        <v>133</v>
      </c>
      <c r="H153" s="71" t="s">
        <v>121</v>
      </c>
      <c r="I153" s="274"/>
      <c r="J153" s="64">
        <v>1419</v>
      </c>
      <c r="K153" s="62">
        <v>8</v>
      </c>
      <c r="L153" s="65">
        <f t="shared" si="1"/>
        <v>177.375</v>
      </c>
      <c r="M153" s="274" t="s">
        <v>380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484</v>
      </c>
      <c r="E154" s="63"/>
      <c r="F154" s="275" t="s">
        <v>501</v>
      </c>
      <c r="G154" s="63" t="s">
        <v>118</v>
      </c>
      <c r="H154" s="179" t="s">
        <v>224</v>
      </c>
      <c r="I154" s="274"/>
      <c r="J154" s="64">
        <v>1544</v>
      </c>
      <c r="K154" s="62">
        <v>8</v>
      </c>
      <c r="L154" s="232">
        <f t="shared" si="1"/>
        <v>193</v>
      </c>
      <c r="M154" s="199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484</v>
      </c>
      <c r="E155" s="63"/>
      <c r="F155" s="275" t="s">
        <v>501</v>
      </c>
      <c r="G155" s="63" t="s">
        <v>118</v>
      </c>
      <c r="H155" s="179" t="s">
        <v>131</v>
      </c>
      <c r="I155" s="274"/>
      <c r="J155" s="64">
        <v>1376</v>
      </c>
      <c r="K155" s="62">
        <v>8</v>
      </c>
      <c r="L155" s="65">
        <f t="shared" si="1"/>
        <v>172</v>
      </c>
      <c r="M155" s="275" t="s">
        <v>490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484</v>
      </c>
      <c r="E156" s="63"/>
      <c r="F156" s="275" t="s">
        <v>501</v>
      </c>
      <c r="G156" s="63" t="s">
        <v>118</v>
      </c>
      <c r="H156" s="179" t="s">
        <v>124</v>
      </c>
      <c r="I156" s="274"/>
      <c r="J156" s="64">
        <v>1333</v>
      </c>
      <c r="K156" s="62">
        <v>8</v>
      </c>
      <c r="L156" s="65">
        <f t="shared" si="1"/>
        <v>166.625</v>
      </c>
      <c r="M156" s="275" t="s">
        <v>381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484</v>
      </c>
      <c r="E157" s="63"/>
      <c r="F157" s="275" t="s">
        <v>501</v>
      </c>
      <c r="G157" s="63" t="s">
        <v>118</v>
      </c>
      <c r="H157" s="179" t="s">
        <v>138</v>
      </c>
      <c r="I157" s="277" t="s">
        <v>495</v>
      </c>
      <c r="J157" s="64">
        <v>1174</v>
      </c>
      <c r="K157" s="62">
        <v>7</v>
      </c>
      <c r="L157" s="65">
        <f t="shared" si="1"/>
        <v>167.71428571428572</v>
      </c>
      <c r="M157" s="275" t="s">
        <v>492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484</v>
      </c>
      <c r="E158" s="63"/>
      <c r="F158" s="275" t="s">
        <v>501</v>
      </c>
      <c r="G158" s="63" t="s">
        <v>118</v>
      </c>
      <c r="H158" s="179" t="s">
        <v>208</v>
      </c>
      <c r="I158" s="274"/>
      <c r="J158" s="64">
        <v>1183</v>
      </c>
      <c r="K158" s="62">
        <v>8</v>
      </c>
      <c r="L158" s="65">
        <f t="shared" si="1"/>
        <v>147.875</v>
      </c>
      <c r="M158" s="275" t="s">
        <v>491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484</v>
      </c>
      <c r="E159" s="63"/>
      <c r="F159" s="275" t="s">
        <v>501</v>
      </c>
      <c r="G159" s="63" t="s">
        <v>118</v>
      </c>
      <c r="H159" s="179" t="s">
        <v>230</v>
      </c>
      <c r="I159" s="275"/>
      <c r="J159" s="64">
        <v>1127</v>
      </c>
      <c r="K159" s="62">
        <v>8</v>
      </c>
      <c r="L159" s="65">
        <f t="shared" si="1"/>
        <v>140.875</v>
      </c>
      <c r="M159" s="275" t="s">
        <v>493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484</v>
      </c>
      <c r="E160" s="63"/>
      <c r="F160" s="275" t="s">
        <v>501</v>
      </c>
      <c r="G160" s="63" t="s">
        <v>118</v>
      </c>
      <c r="H160" s="179" t="s">
        <v>324</v>
      </c>
      <c r="I160" s="274"/>
      <c r="J160" s="64">
        <v>1140</v>
      </c>
      <c r="K160" s="62">
        <v>8</v>
      </c>
      <c r="L160" s="65">
        <f t="shared" si="1"/>
        <v>142.5</v>
      </c>
      <c r="M160" s="275" t="s">
        <v>378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484</v>
      </c>
      <c r="E161" s="63"/>
      <c r="F161" s="275" t="s">
        <v>501</v>
      </c>
      <c r="G161" s="63" t="s">
        <v>118</v>
      </c>
      <c r="H161" s="179" t="s">
        <v>132</v>
      </c>
      <c r="I161" s="274"/>
      <c r="J161" s="64">
        <v>934</v>
      </c>
      <c r="K161" s="62">
        <v>8</v>
      </c>
      <c r="L161" s="65">
        <f t="shared" si="1"/>
        <v>116.75</v>
      </c>
      <c r="M161" s="275" t="s">
        <v>490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484</v>
      </c>
      <c r="E162" s="63"/>
      <c r="F162" s="275" t="s">
        <v>501</v>
      </c>
      <c r="G162" s="63" t="s">
        <v>118</v>
      </c>
      <c r="H162" s="179" t="s">
        <v>277</v>
      </c>
      <c r="I162" s="274"/>
      <c r="J162" s="64">
        <v>1308</v>
      </c>
      <c r="K162" s="62">
        <v>8</v>
      </c>
      <c r="L162" s="65">
        <f t="shared" si="1"/>
        <v>163.5</v>
      </c>
      <c r="M162" s="198" t="s">
        <v>374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484</v>
      </c>
      <c r="E163" s="63"/>
      <c r="F163" s="275" t="s">
        <v>501</v>
      </c>
      <c r="G163" s="63" t="s">
        <v>118</v>
      </c>
      <c r="H163" s="179" t="s">
        <v>308</v>
      </c>
      <c r="I163" s="275"/>
      <c r="J163" s="64">
        <v>986</v>
      </c>
      <c r="K163" s="62">
        <v>8</v>
      </c>
      <c r="L163" s="65">
        <f t="shared" si="1"/>
        <v>123.25</v>
      </c>
      <c r="M163" s="275" t="s">
        <v>494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502</v>
      </c>
      <c r="E164" s="63"/>
      <c r="F164" s="281" t="s">
        <v>351</v>
      </c>
      <c r="G164" s="63" t="s">
        <v>118</v>
      </c>
      <c r="H164" s="179" t="s">
        <v>132</v>
      </c>
      <c r="I164" s="281"/>
      <c r="J164" s="64">
        <v>1069</v>
      </c>
      <c r="K164" s="62">
        <v>9</v>
      </c>
      <c r="L164" s="65">
        <f t="shared" si="1"/>
        <v>118.77777777777777</v>
      </c>
      <c r="M164" s="281" t="s">
        <v>511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502</v>
      </c>
      <c r="E165" s="63"/>
      <c r="F165" s="281" t="s">
        <v>351</v>
      </c>
      <c r="G165" s="63" t="s">
        <v>118</v>
      </c>
      <c r="H165" s="179" t="s">
        <v>324</v>
      </c>
      <c r="I165" s="281"/>
      <c r="J165" s="64">
        <v>1157</v>
      </c>
      <c r="K165" s="62">
        <v>9</v>
      </c>
      <c r="L165" s="65">
        <f t="shared" si="1"/>
        <v>128.55555555555554</v>
      </c>
      <c r="M165" s="281" t="s">
        <v>511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502</v>
      </c>
      <c r="E166" s="63"/>
      <c r="F166" s="281" t="s">
        <v>351</v>
      </c>
      <c r="G166" s="63" t="s">
        <v>118</v>
      </c>
      <c r="H166" s="179" t="s">
        <v>134</v>
      </c>
      <c r="I166" s="281"/>
      <c r="J166" s="64">
        <v>1585</v>
      </c>
      <c r="K166" s="62">
        <v>9</v>
      </c>
      <c r="L166" s="65">
        <f t="shared" si="1"/>
        <v>176.11111111111111</v>
      </c>
      <c r="M166" s="281" t="s">
        <v>511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504</v>
      </c>
      <c r="E167" s="63"/>
      <c r="F167" s="281" t="s">
        <v>358</v>
      </c>
      <c r="G167" s="63" t="s">
        <v>133</v>
      </c>
      <c r="H167" s="71" t="s">
        <v>125</v>
      </c>
      <c r="I167" s="281"/>
      <c r="J167" s="64">
        <v>1132</v>
      </c>
      <c r="K167" s="62">
        <v>7</v>
      </c>
      <c r="L167" s="65">
        <f t="shared" si="1"/>
        <v>161.71428571428572</v>
      </c>
      <c r="M167" s="282" t="s">
        <v>514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504</v>
      </c>
      <c r="E168" s="63"/>
      <c r="F168" s="282" t="s">
        <v>358</v>
      </c>
      <c r="G168" s="63" t="s">
        <v>133</v>
      </c>
      <c r="H168" s="179" t="s">
        <v>224</v>
      </c>
      <c r="I168" s="281"/>
      <c r="J168" s="64">
        <v>1405</v>
      </c>
      <c r="K168" s="62">
        <v>8</v>
      </c>
      <c r="L168" s="65">
        <f t="shared" si="1"/>
        <v>175.625</v>
      </c>
      <c r="M168" s="282" t="s">
        <v>514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504</v>
      </c>
      <c r="E169" s="63"/>
      <c r="F169" s="282" t="s">
        <v>358</v>
      </c>
      <c r="G169" s="63" t="s">
        <v>133</v>
      </c>
      <c r="H169" s="179" t="s">
        <v>131</v>
      </c>
      <c r="I169" s="281"/>
      <c r="J169" s="64">
        <v>1090</v>
      </c>
      <c r="K169" s="62">
        <v>6</v>
      </c>
      <c r="L169" s="65">
        <f t="shared" si="1"/>
        <v>181.66666666666666</v>
      </c>
      <c r="M169" s="282" t="s">
        <v>514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504</v>
      </c>
      <c r="E170" s="63"/>
      <c r="F170" s="282" t="s">
        <v>358</v>
      </c>
      <c r="G170" s="63" t="s">
        <v>133</v>
      </c>
      <c r="H170" s="179" t="s">
        <v>138</v>
      </c>
      <c r="I170" s="281"/>
      <c r="J170" s="64">
        <v>1462</v>
      </c>
      <c r="K170" s="62">
        <v>8</v>
      </c>
      <c r="L170" s="65">
        <f t="shared" si="1"/>
        <v>182.75</v>
      </c>
      <c r="M170" s="282" t="s">
        <v>514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504</v>
      </c>
      <c r="E171" s="63"/>
      <c r="F171" s="282" t="s">
        <v>358</v>
      </c>
      <c r="G171" s="63" t="s">
        <v>133</v>
      </c>
      <c r="H171" s="179" t="s">
        <v>123</v>
      </c>
      <c r="I171" s="281"/>
      <c r="J171" s="64">
        <v>1409</v>
      </c>
      <c r="K171" s="62">
        <v>8</v>
      </c>
      <c r="L171" s="65">
        <f t="shared" si="1"/>
        <v>176.125</v>
      </c>
      <c r="M171" s="282" t="s">
        <v>514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504</v>
      </c>
      <c r="E172" s="63"/>
      <c r="F172" s="282" t="s">
        <v>358</v>
      </c>
      <c r="G172" s="63" t="s">
        <v>133</v>
      </c>
      <c r="H172" s="179" t="s">
        <v>519</v>
      </c>
      <c r="I172" s="281"/>
      <c r="J172" s="64">
        <v>1521</v>
      </c>
      <c r="K172" s="62">
        <v>8</v>
      </c>
      <c r="L172" s="232">
        <f t="shared" si="1"/>
        <v>190.125</v>
      </c>
      <c r="M172" s="282" t="s">
        <v>514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513</v>
      </c>
      <c r="E173" s="63"/>
      <c r="F173" s="281" t="s">
        <v>408</v>
      </c>
      <c r="G173" s="63" t="s">
        <v>510</v>
      </c>
      <c r="H173" s="179" t="s">
        <v>240</v>
      </c>
      <c r="I173" s="281"/>
      <c r="J173" s="64">
        <v>732</v>
      </c>
      <c r="K173" s="62">
        <v>5</v>
      </c>
      <c r="L173" s="65">
        <f t="shared" ref="L173:L184" si="2">J173/K173</f>
        <v>146.4</v>
      </c>
      <c r="M173" s="282" t="s">
        <v>514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513</v>
      </c>
      <c r="E174" s="63"/>
      <c r="F174" s="282" t="s">
        <v>408</v>
      </c>
      <c r="G174" s="63" t="s">
        <v>510</v>
      </c>
      <c r="H174" s="179" t="s">
        <v>327</v>
      </c>
      <c r="I174" s="281"/>
      <c r="J174" s="64">
        <v>493</v>
      </c>
      <c r="K174" s="62">
        <v>4</v>
      </c>
      <c r="L174" s="65">
        <f t="shared" si="2"/>
        <v>123.25</v>
      </c>
      <c r="M174" s="282" t="s">
        <v>514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513</v>
      </c>
      <c r="E175" s="63"/>
      <c r="F175" s="282" t="s">
        <v>408</v>
      </c>
      <c r="G175" s="63" t="s">
        <v>510</v>
      </c>
      <c r="H175" s="179" t="s">
        <v>329</v>
      </c>
      <c r="I175" s="281"/>
      <c r="J175" s="64">
        <v>432</v>
      </c>
      <c r="K175" s="62">
        <v>4</v>
      </c>
      <c r="L175" s="65">
        <f t="shared" si="2"/>
        <v>108</v>
      </c>
      <c r="M175" s="282" t="s">
        <v>514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513</v>
      </c>
      <c r="E176" s="63"/>
      <c r="F176" s="282" t="s">
        <v>408</v>
      </c>
      <c r="G176" s="63" t="s">
        <v>510</v>
      </c>
      <c r="H176" s="179" t="s">
        <v>208</v>
      </c>
      <c r="I176" s="281"/>
      <c r="J176" s="64">
        <v>249</v>
      </c>
      <c r="K176" s="62">
        <v>2</v>
      </c>
      <c r="L176" s="65">
        <f t="shared" si="2"/>
        <v>124.5</v>
      </c>
      <c r="M176" s="282" t="s">
        <v>514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513</v>
      </c>
      <c r="E177" s="63"/>
      <c r="F177" s="282" t="s">
        <v>408</v>
      </c>
      <c r="G177" s="63" t="s">
        <v>510</v>
      </c>
      <c r="H177" s="179" t="s">
        <v>520</v>
      </c>
      <c r="I177" s="281"/>
      <c r="J177" s="64">
        <v>669</v>
      </c>
      <c r="K177" s="62">
        <v>5</v>
      </c>
      <c r="L177" s="65">
        <f t="shared" si="2"/>
        <v>133.80000000000001</v>
      </c>
      <c r="M177" s="282" t="s">
        <v>514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525</v>
      </c>
      <c r="E178" s="63"/>
      <c r="F178" s="285" t="s">
        <v>305</v>
      </c>
      <c r="G178" s="63" t="s">
        <v>133</v>
      </c>
      <c r="H178" s="179" t="s">
        <v>246</v>
      </c>
      <c r="I178" s="285" t="s">
        <v>120</v>
      </c>
      <c r="J178" s="64">
        <v>1960</v>
      </c>
      <c r="K178" s="62">
        <v>11</v>
      </c>
      <c r="L178" s="65">
        <f t="shared" si="2"/>
        <v>178.18181818181819</v>
      </c>
      <c r="M178" s="261" t="s">
        <v>526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525</v>
      </c>
      <c r="E179" s="63"/>
      <c r="F179" s="285" t="s">
        <v>305</v>
      </c>
      <c r="G179" s="63" t="s">
        <v>133</v>
      </c>
      <c r="H179" s="179" t="s">
        <v>279</v>
      </c>
      <c r="I179" s="285" t="s">
        <v>120</v>
      </c>
      <c r="J179" s="64">
        <v>2054</v>
      </c>
      <c r="K179" s="62">
        <v>11</v>
      </c>
      <c r="L179" s="65">
        <f t="shared" si="2"/>
        <v>186.72727272727272</v>
      </c>
      <c r="M179" s="261" t="s">
        <v>526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531</v>
      </c>
      <c r="E180" s="63"/>
      <c r="F180" s="287" t="s">
        <v>532</v>
      </c>
      <c r="G180" s="63" t="s">
        <v>118</v>
      </c>
      <c r="H180" s="71" t="s">
        <v>119</v>
      </c>
      <c r="I180" s="287" t="s">
        <v>120</v>
      </c>
      <c r="J180" s="64">
        <v>2587</v>
      </c>
      <c r="K180" s="62">
        <v>14</v>
      </c>
      <c r="L180" s="65">
        <f t="shared" si="2"/>
        <v>184.78571428571428</v>
      </c>
      <c r="M180" s="287" t="s">
        <v>534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531</v>
      </c>
      <c r="E181" s="63"/>
      <c r="F181" s="287" t="s">
        <v>532</v>
      </c>
      <c r="G181" s="63" t="s">
        <v>118</v>
      </c>
      <c r="H181" s="179" t="s">
        <v>277</v>
      </c>
      <c r="I181" s="287" t="s">
        <v>120</v>
      </c>
      <c r="J181" s="64">
        <v>2324</v>
      </c>
      <c r="K181" s="62">
        <v>14</v>
      </c>
      <c r="L181" s="65">
        <f t="shared" si="2"/>
        <v>166</v>
      </c>
      <c r="M181" s="287" t="s">
        <v>534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531</v>
      </c>
      <c r="E182" s="63"/>
      <c r="F182" s="287" t="s">
        <v>532</v>
      </c>
      <c r="G182" s="63" t="s">
        <v>118</v>
      </c>
      <c r="H182" s="71" t="s">
        <v>121</v>
      </c>
      <c r="I182" s="287"/>
      <c r="J182" s="64">
        <v>2760</v>
      </c>
      <c r="K182" s="62">
        <v>14</v>
      </c>
      <c r="L182" s="232">
        <f t="shared" si="2"/>
        <v>197.14285714285714</v>
      </c>
      <c r="M182" s="287" t="s">
        <v>533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537</v>
      </c>
      <c r="E183" s="63"/>
      <c r="F183" s="289" t="s">
        <v>18</v>
      </c>
      <c r="G183" s="63" t="s">
        <v>118</v>
      </c>
      <c r="H183" s="71" t="s">
        <v>127</v>
      </c>
      <c r="I183" s="289" t="s">
        <v>120</v>
      </c>
      <c r="J183" s="64">
        <v>1093</v>
      </c>
      <c r="K183" s="62">
        <v>6</v>
      </c>
      <c r="L183" s="65">
        <f t="shared" si="2"/>
        <v>182.16666666666666</v>
      </c>
      <c r="M183" s="290" t="s">
        <v>539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537</v>
      </c>
      <c r="E184" s="63"/>
      <c r="F184" s="289" t="s">
        <v>18</v>
      </c>
      <c r="G184" s="63" t="s">
        <v>118</v>
      </c>
      <c r="H184" s="179" t="s">
        <v>122</v>
      </c>
      <c r="I184" s="289" t="s">
        <v>120</v>
      </c>
      <c r="J184" s="64">
        <v>1003</v>
      </c>
      <c r="K184" s="62">
        <v>6</v>
      </c>
      <c r="L184" s="65">
        <f t="shared" si="2"/>
        <v>167.16666666666666</v>
      </c>
      <c r="M184" s="290" t="s">
        <v>539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537</v>
      </c>
      <c r="E185" s="63"/>
      <c r="F185" s="289" t="s">
        <v>18</v>
      </c>
      <c r="G185" s="63" t="s">
        <v>118</v>
      </c>
      <c r="H185" s="179" t="s">
        <v>123</v>
      </c>
      <c r="I185" s="289" t="s">
        <v>120</v>
      </c>
      <c r="J185" s="64">
        <v>1276</v>
      </c>
      <c r="K185" s="62">
        <v>6</v>
      </c>
      <c r="L185" s="60">
        <f t="shared" ref="L185:L224" si="3">J185/K185</f>
        <v>212.66666666666666</v>
      </c>
      <c r="M185" s="290" t="s">
        <v>539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537</v>
      </c>
      <c r="E186" s="63"/>
      <c r="F186" s="289" t="s">
        <v>18</v>
      </c>
      <c r="G186" s="63" t="s">
        <v>118</v>
      </c>
      <c r="H186" s="179" t="s">
        <v>279</v>
      </c>
      <c r="I186" s="289" t="s">
        <v>226</v>
      </c>
      <c r="J186" s="64">
        <v>1078</v>
      </c>
      <c r="K186" s="62">
        <v>6</v>
      </c>
      <c r="L186" s="65">
        <f t="shared" si="3"/>
        <v>179.66666666666666</v>
      </c>
      <c r="M186" s="290" t="s">
        <v>540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537</v>
      </c>
      <c r="E187" s="63"/>
      <c r="F187" s="289" t="s">
        <v>18</v>
      </c>
      <c r="G187" s="63" t="s">
        <v>118</v>
      </c>
      <c r="H187" s="179" t="s">
        <v>246</v>
      </c>
      <c r="I187" s="289" t="s">
        <v>226</v>
      </c>
      <c r="J187" s="64">
        <v>1216</v>
      </c>
      <c r="K187" s="62">
        <v>6</v>
      </c>
      <c r="L187" s="60">
        <f t="shared" si="3"/>
        <v>202.66666666666666</v>
      </c>
      <c r="M187" s="290" t="s">
        <v>540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537</v>
      </c>
      <c r="E188" s="63"/>
      <c r="F188" s="289" t="s">
        <v>18</v>
      </c>
      <c r="G188" s="63" t="s">
        <v>118</v>
      </c>
      <c r="H188" s="179" t="s">
        <v>308</v>
      </c>
      <c r="I188" s="289" t="s">
        <v>226</v>
      </c>
      <c r="J188" s="64">
        <v>775</v>
      </c>
      <c r="K188" s="62">
        <v>6</v>
      </c>
      <c r="L188" s="65">
        <f t="shared" si="3"/>
        <v>129.16666666666666</v>
      </c>
      <c r="M188" s="290" t="s">
        <v>540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537</v>
      </c>
      <c r="E189" s="63"/>
      <c r="F189" s="289" t="s">
        <v>18</v>
      </c>
      <c r="G189" s="63" t="s">
        <v>118</v>
      </c>
      <c r="H189" s="179" t="s">
        <v>138</v>
      </c>
      <c r="I189" s="289" t="s">
        <v>225</v>
      </c>
      <c r="J189" s="64">
        <v>1019</v>
      </c>
      <c r="K189" s="62">
        <v>6</v>
      </c>
      <c r="L189" s="65">
        <f t="shared" si="3"/>
        <v>169.83333333333334</v>
      </c>
      <c r="M189" s="290" t="s">
        <v>538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537</v>
      </c>
      <c r="E190" s="63"/>
      <c r="F190" s="289" t="s">
        <v>18</v>
      </c>
      <c r="G190" s="63" t="s">
        <v>118</v>
      </c>
      <c r="H190" s="179" t="s">
        <v>520</v>
      </c>
      <c r="I190" s="289" t="s">
        <v>225</v>
      </c>
      <c r="J190" s="64">
        <v>1029</v>
      </c>
      <c r="K190" s="62">
        <v>6</v>
      </c>
      <c r="L190" s="292">
        <f t="shared" si="3"/>
        <v>171.5</v>
      </c>
      <c r="M190" s="290" t="s">
        <v>538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537</v>
      </c>
      <c r="E191" s="63"/>
      <c r="F191" s="289" t="s">
        <v>18</v>
      </c>
      <c r="G191" s="63" t="s">
        <v>118</v>
      </c>
      <c r="H191" s="179" t="s">
        <v>134</v>
      </c>
      <c r="I191" s="289" t="s">
        <v>225</v>
      </c>
      <c r="J191" s="64">
        <v>984</v>
      </c>
      <c r="K191" s="62">
        <v>6</v>
      </c>
      <c r="L191" s="292">
        <f t="shared" si="3"/>
        <v>164</v>
      </c>
      <c r="M191" s="290" t="s">
        <v>538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537</v>
      </c>
      <c r="E192" s="63"/>
      <c r="F192" s="289" t="s">
        <v>18</v>
      </c>
      <c r="G192" s="63" t="s">
        <v>118</v>
      </c>
      <c r="H192" s="71" t="s">
        <v>119</v>
      </c>
      <c r="I192" s="289" t="s">
        <v>316</v>
      </c>
      <c r="J192" s="64">
        <v>1022</v>
      </c>
      <c r="K192" s="62">
        <v>6</v>
      </c>
      <c r="L192" s="65">
        <f t="shared" si="3"/>
        <v>170.33333333333334</v>
      </c>
      <c r="M192" s="290" t="s">
        <v>541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537</v>
      </c>
      <c r="E193" s="63"/>
      <c r="F193" s="289" t="s">
        <v>18</v>
      </c>
      <c r="G193" s="63" t="s">
        <v>118</v>
      </c>
      <c r="H193" s="179" t="s">
        <v>224</v>
      </c>
      <c r="I193" s="289" t="s">
        <v>316</v>
      </c>
      <c r="J193" s="64">
        <v>1005</v>
      </c>
      <c r="K193" s="62">
        <v>6</v>
      </c>
      <c r="L193" s="65">
        <f t="shared" si="3"/>
        <v>167.5</v>
      </c>
      <c r="M193" s="290" t="s">
        <v>541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537</v>
      </c>
      <c r="E194" s="63"/>
      <c r="F194" s="289" t="s">
        <v>18</v>
      </c>
      <c r="G194" s="63" t="s">
        <v>118</v>
      </c>
      <c r="H194" s="179" t="s">
        <v>131</v>
      </c>
      <c r="I194" s="289" t="s">
        <v>316</v>
      </c>
      <c r="J194" s="64">
        <v>1110</v>
      </c>
      <c r="K194" s="62">
        <v>6</v>
      </c>
      <c r="L194" s="65">
        <f t="shared" si="3"/>
        <v>185</v>
      </c>
      <c r="M194" s="290" t="s">
        <v>541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537</v>
      </c>
      <c r="E195" s="63"/>
      <c r="F195" s="289" t="s">
        <v>18</v>
      </c>
      <c r="G195" s="63" t="s">
        <v>118</v>
      </c>
      <c r="H195" s="179" t="s">
        <v>132</v>
      </c>
      <c r="I195" s="289" t="s">
        <v>317</v>
      </c>
      <c r="J195" s="64">
        <v>761</v>
      </c>
      <c r="K195" s="62">
        <v>6</v>
      </c>
      <c r="L195" s="65">
        <f t="shared" si="3"/>
        <v>126.83333333333333</v>
      </c>
      <c r="M195" s="290" t="s">
        <v>542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537</v>
      </c>
      <c r="E196" s="63"/>
      <c r="F196" s="289" t="s">
        <v>18</v>
      </c>
      <c r="G196" s="63" t="s">
        <v>118</v>
      </c>
      <c r="H196" s="71" t="s">
        <v>121</v>
      </c>
      <c r="I196" s="289" t="s">
        <v>317</v>
      </c>
      <c r="J196" s="64">
        <v>1075</v>
      </c>
      <c r="K196" s="62">
        <v>6</v>
      </c>
      <c r="L196" s="65">
        <f t="shared" si="3"/>
        <v>179.16666666666666</v>
      </c>
      <c r="M196" s="290" t="s">
        <v>542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537</v>
      </c>
      <c r="E197" s="63"/>
      <c r="F197" s="289" t="s">
        <v>18</v>
      </c>
      <c r="G197" s="63" t="s">
        <v>118</v>
      </c>
      <c r="H197" s="179" t="s">
        <v>239</v>
      </c>
      <c r="I197" s="289" t="s">
        <v>317</v>
      </c>
      <c r="J197" s="64">
        <v>1045</v>
      </c>
      <c r="K197" s="62">
        <v>6</v>
      </c>
      <c r="L197" s="65">
        <f t="shared" si="3"/>
        <v>174.16666666666666</v>
      </c>
      <c r="M197" s="290" t="s">
        <v>542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537</v>
      </c>
      <c r="E198" s="63"/>
      <c r="F198" s="289" t="s">
        <v>18</v>
      </c>
      <c r="G198" s="63" t="s">
        <v>118</v>
      </c>
      <c r="H198" s="179" t="s">
        <v>124</v>
      </c>
      <c r="I198" s="289" t="s">
        <v>320</v>
      </c>
      <c r="J198" s="64">
        <v>1065</v>
      </c>
      <c r="K198" s="62">
        <v>6</v>
      </c>
      <c r="L198" s="65">
        <f t="shared" si="3"/>
        <v>177.5</v>
      </c>
      <c r="M198" s="290" t="s">
        <v>543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537</v>
      </c>
      <c r="E199" s="63"/>
      <c r="F199" s="289" t="s">
        <v>18</v>
      </c>
      <c r="G199" s="63" t="s">
        <v>118</v>
      </c>
      <c r="H199" s="179" t="s">
        <v>230</v>
      </c>
      <c r="I199" s="289" t="s">
        <v>320</v>
      </c>
      <c r="J199" s="64">
        <v>798</v>
      </c>
      <c r="K199" s="62">
        <v>6</v>
      </c>
      <c r="L199" s="65">
        <f t="shared" si="3"/>
        <v>133</v>
      </c>
      <c r="M199" s="291" t="s">
        <v>543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537</v>
      </c>
      <c r="E200" s="63"/>
      <c r="F200" s="289" t="s">
        <v>18</v>
      </c>
      <c r="G200" s="63" t="s">
        <v>118</v>
      </c>
      <c r="H200" s="179" t="s">
        <v>324</v>
      </c>
      <c r="I200" s="289" t="s">
        <v>320</v>
      </c>
      <c r="J200" s="64">
        <v>835</v>
      </c>
      <c r="K200" s="62">
        <v>6</v>
      </c>
      <c r="L200" s="65">
        <f t="shared" si="3"/>
        <v>139.16666666666666</v>
      </c>
      <c r="M200" s="291" t="s">
        <v>543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557</v>
      </c>
      <c r="E201" s="63"/>
      <c r="F201" s="294" t="s">
        <v>305</v>
      </c>
      <c r="G201" s="63" t="s">
        <v>118</v>
      </c>
      <c r="H201" s="179" t="s">
        <v>131</v>
      </c>
      <c r="I201" s="294" t="s">
        <v>120</v>
      </c>
      <c r="J201" s="64">
        <v>3303</v>
      </c>
      <c r="K201" s="62">
        <v>18</v>
      </c>
      <c r="L201" s="65">
        <f t="shared" si="3"/>
        <v>183.5</v>
      </c>
      <c r="M201" s="295" t="s">
        <v>559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557</v>
      </c>
      <c r="E202" s="63"/>
      <c r="F202" s="294" t="s">
        <v>305</v>
      </c>
      <c r="G202" s="63" t="s">
        <v>118</v>
      </c>
      <c r="H202" s="71" t="s">
        <v>121</v>
      </c>
      <c r="I202" s="294" t="s">
        <v>120</v>
      </c>
      <c r="J202" s="64">
        <v>3400</v>
      </c>
      <c r="K202" s="62">
        <v>18</v>
      </c>
      <c r="L202" s="65">
        <f t="shared" si="3"/>
        <v>188.88888888888889</v>
      </c>
      <c r="M202" s="295" t="s">
        <v>559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557</v>
      </c>
      <c r="E203" s="63"/>
      <c r="F203" s="294" t="s">
        <v>305</v>
      </c>
      <c r="G203" s="63" t="s">
        <v>118</v>
      </c>
      <c r="H203" s="179" t="s">
        <v>224</v>
      </c>
      <c r="I203" s="294" t="s">
        <v>226</v>
      </c>
      <c r="J203" s="64">
        <v>3407</v>
      </c>
      <c r="K203" s="62">
        <v>18</v>
      </c>
      <c r="L203" s="65">
        <f t="shared" si="3"/>
        <v>189.27777777777777</v>
      </c>
      <c r="M203" s="295" t="s">
        <v>543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557</v>
      </c>
      <c r="E204" s="63"/>
      <c r="F204" s="294" t="s">
        <v>305</v>
      </c>
      <c r="G204" s="63" t="s">
        <v>118</v>
      </c>
      <c r="H204" s="71" t="s">
        <v>119</v>
      </c>
      <c r="I204" s="294" t="s">
        <v>226</v>
      </c>
      <c r="J204" s="64">
        <v>3182</v>
      </c>
      <c r="K204" s="62">
        <v>18</v>
      </c>
      <c r="L204" s="65">
        <f t="shared" si="3"/>
        <v>176.77777777777777</v>
      </c>
      <c r="M204" s="295" t="s">
        <v>543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557</v>
      </c>
      <c r="E205" s="63"/>
      <c r="F205" s="294" t="s">
        <v>305</v>
      </c>
      <c r="G205" s="63" t="s">
        <v>118</v>
      </c>
      <c r="H205" s="179" t="s">
        <v>124</v>
      </c>
      <c r="I205" s="294" t="s">
        <v>225</v>
      </c>
      <c r="J205" s="64">
        <v>2193</v>
      </c>
      <c r="K205" s="62">
        <v>12</v>
      </c>
      <c r="L205" s="65">
        <f t="shared" si="3"/>
        <v>182.75</v>
      </c>
      <c r="M205" s="295" t="s">
        <v>558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557</v>
      </c>
      <c r="E206" s="63"/>
      <c r="F206" s="294" t="s">
        <v>305</v>
      </c>
      <c r="G206" s="63" t="s">
        <v>118</v>
      </c>
      <c r="H206" s="179" t="s">
        <v>277</v>
      </c>
      <c r="I206" s="294" t="s">
        <v>225</v>
      </c>
      <c r="J206" s="64">
        <v>1931</v>
      </c>
      <c r="K206" s="62">
        <v>12</v>
      </c>
      <c r="L206" s="65">
        <f t="shared" si="3"/>
        <v>160.91666666666666</v>
      </c>
      <c r="M206" s="295" t="s">
        <v>558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557</v>
      </c>
      <c r="E207" s="63"/>
      <c r="F207" s="294" t="s">
        <v>305</v>
      </c>
      <c r="G207" s="63" t="s">
        <v>118</v>
      </c>
      <c r="H207" s="179" t="s">
        <v>126</v>
      </c>
      <c r="I207" s="294"/>
      <c r="J207" s="64">
        <v>2762</v>
      </c>
      <c r="K207" s="62">
        <v>18</v>
      </c>
      <c r="L207" s="65">
        <f t="shared" si="3"/>
        <v>153.44444444444446</v>
      </c>
      <c r="M207" s="295" t="s">
        <v>542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566</v>
      </c>
      <c r="E208" s="63"/>
      <c r="F208" s="297" t="s">
        <v>351</v>
      </c>
      <c r="G208" s="63" t="s">
        <v>133</v>
      </c>
      <c r="H208" s="179" t="s">
        <v>132</v>
      </c>
      <c r="I208" s="297"/>
      <c r="J208" s="64">
        <v>961</v>
      </c>
      <c r="K208" s="62">
        <v>7</v>
      </c>
      <c r="L208" s="65">
        <f t="shared" si="3"/>
        <v>137.28571428571428</v>
      </c>
      <c r="M208" s="298" t="s">
        <v>568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566</v>
      </c>
      <c r="E209" s="63"/>
      <c r="F209" s="297" t="s">
        <v>351</v>
      </c>
      <c r="G209" s="63" t="s">
        <v>133</v>
      </c>
      <c r="H209" s="179" t="s">
        <v>324</v>
      </c>
      <c r="I209" s="297"/>
      <c r="J209" s="64">
        <v>916</v>
      </c>
      <c r="K209" s="62">
        <v>7</v>
      </c>
      <c r="L209" s="65">
        <f t="shared" si="3"/>
        <v>130.85714285714286</v>
      </c>
      <c r="M209" s="302" t="s">
        <v>568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566</v>
      </c>
      <c r="E210" s="63"/>
      <c r="F210" s="297" t="s">
        <v>351</v>
      </c>
      <c r="G210" s="63" t="s">
        <v>133</v>
      </c>
      <c r="H210" s="179" t="s">
        <v>308</v>
      </c>
      <c r="I210" s="297"/>
      <c r="J210" s="64">
        <v>897</v>
      </c>
      <c r="K210" s="62">
        <v>7</v>
      </c>
      <c r="L210" s="65">
        <f t="shared" si="3"/>
        <v>128.14285714285714</v>
      </c>
      <c r="M210" s="302" t="s">
        <v>568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566</v>
      </c>
      <c r="E211" s="63"/>
      <c r="F211" s="297" t="s">
        <v>351</v>
      </c>
      <c r="G211" s="63" t="s">
        <v>133</v>
      </c>
      <c r="H211" s="179" t="s">
        <v>134</v>
      </c>
      <c r="I211" s="297"/>
      <c r="J211" s="64">
        <v>1030</v>
      </c>
      <c r="K211" s="62">
        <v>6</v>
      </c>
      <c r="L211" s="65">
        <f t="shared" si="3"/>
        <v>171.66666666666666</v>
      </c>
      <c r="M211" s="302" t="s">
        <v>568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570</v>
      </c>
      <c r="E212" s="63"/>
      <c r="F212" s="301" t="s">
        <v>360</v>
      </c>
      <c r="G212" s="63" t="s">
        <v>229</v>
      </c>
      <c r="H212" s="179" t="s">
        <v>240</v>
      </c>
      <c r="I212" s="301"/>
      <c r="J212" s="64">
        <v>730</v>
      </c>
      <c r="K212" s="62">
        <v>5</v>
      </c>
      <c r="L212" s="65">
        <f t="shared" si="3"/>
        <v>146</v>
      </c>
      <c r="M212" s="302" t="s">
        <v>568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570</v>
      </c>
      <c r="E213" s="63"/>
      <c r="F213" s="301" t="s">
        <v>360</v>
      </c>
      <c r="G213" s="63" t="s">
        <v>229</v>
      </c>
      <c r="H213" s="179" t="s">
        <v>327</v>
      </c>
      <c r="I213" s="301"/>
      <c r="J213" s="64">
        <v>606</v>
      </c>
      <c r="K213" s="62">
        <v>5</v>
      </c>
      <c r="L213" s="65">
        <f t="shared" si="3"/>
        <v>121.2</v>
      </c>
      <c r="M213" s="302" t="s">
        <v>568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570</v>
      </c>
      <c r="E214" s="63"/>
      <c r="F214" s="301" t="s">
        <v>360</v>
      </c>
      <c r="G214" s="63" t="s">
        <v>229</v>
      </c>
      <c r="H214" s="179" t="s">
        <v>329</v>
      </c>
      <c r="I214" s="294"/>
      <c r="J214" s="64">
        <v>721</v>
      </c>
      <c r="K214" s="62">
        <v>5</v>
      </c>
      <c r="L214" s="65">
        <f t="shared" si="3"/>
        <v>144.19999999999999</v>
      </c>
      <c r="M214" s="302" t="s">
        <v>568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570</v>
      </c>
      <c r="E215" s="63"/>
      <c r="F215" s="301" t="s">
        <v>360</v>
      </c>
      <c r="G215" s="63" t="s">
        <v>229</v>
      </c>
      <c r="H215" s="179" t="s">
        <v>208</v>
      </c>
      <c r="I215" s="289"/>
      <c r="J215" s="64">
        <v>733</v>
      </c>
      <c r="K215" s="62">
        <v>5</v>
      </c>
      <c r="L215" s="65">
        <f t="shared" si="3"/>
        <v>146.6</v>
      </c>
      <c r="M215" s="302" t="s">
        <v>568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577</v>
      </c>
      <c r="E216" s="63"/>
      <c r="F216" s="304" t="s">
        <v>358</v>
      </c>
      <c r="G216" s="63" t="s">
        <v>118</v>
      </c>
      <c r="H216" s="71" t="s">
        <v>125</v>
      </c>
      <c r="I216" s="304"/>
      <c r="J216" s="64">
        <v>1215</v>
      </c>
      <c r="K216" s="62">
        <v>7</v>
      </c>
      <c r="L216" s="65">
        <f t="shared" si="3"/>
        <v>173.57142857142858</v>
      </c>
      <c r="M216" s="306" t="s">
        <v>578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577</v>
      </c>
      <c r="E217" s="63"/>
      <c r="F217" s="304" t="s">
        <v>358</v>
      </c>
      <c r="G217" s="63" t="s">
        <v>118</v>
      </c>
      <c r="H217" s="179" t="s">
        <v>224</v>
      </c>
      <c r="I217" s="304"/>
      <c r="J217" s="64">
        <v>1236</v>
      </c>
      <c r="K217" s="62">
        <v>7</v>
      </c>
      <c r="L217" s="65">
        <f t="shared" si="3"/>
        <v>176.57142857142858</v>
      </c>
      <c r="M217" s="306" t="s">
        <v>578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577</v>
      </c>
      <c r="E218" s="63"/>
      <c r="F218" s="304" t="s">
        <v>358</v>
      </c>
      <c r="G218" s="63" t="s">
        <v>118</v>
      </c>
      <c r="H218" s="179" t="s">
        <v>131</v>
      </c>
      <c r="I218" s="304"/>
      <c r="J218" s="64">
        <v>1722</v>
      </c>
      <c r="K218" s="62">
        <v>9</v>
      </c>
      <c r="L218" s="232">
        <f t="shared" si="3"/>
        <v>191.33333333333334</v>
      </c>
      <c r="M218" s="306" t="s">
        <v>578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577</v>
      </c>
      <c r="E219" s="63"/>
      <c r="F219" s="304" t="s">
        <v>358</v>
      </c>
      <c r="G219" s="63" t="s">
        <v>118</v>
      </c>
      <c r="H219" s="179" t="s">
        <v>138</v>
      </c>
      <c r="I219" s="304"/>
      <c r="J219" s="64">
        <v>1691</v>
      </c>
      <c r="K219" s="62">
        <v>9</v>
      </c>
      <c r="L219" s="65">
        <f t="shared" si="3"/>
        <v>187.88888888888889</v>
      </c>
      <c r="M219" s="306" t="s">
        <v>578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577</v>
      </c>
      <c r="E220" s="63"/>
      <c r="F220" s="304" t="s">
        <v>358</v>
      </c>
      <c r="G220" s="63" t="s">
        <v>118</v>
      </c>
      <c r="H220" s="179" t="s">
        <v>123</v>
      </c>
      <c r="I220" s="304"/>
      <c r="J220" s="64">
        <v>1873</v>
      </c>
      <c r="K220" s="62">
        <v>9</v>
      </c>
      <c r="L220" s="60">
        <f t="shared" si="3"/>
        <v>208.11111111111111</v>
      </c>
      <c r="M220" s="306" t="s">
        <v>578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577</v>
      </c>
      <c r="E221" s="63"/>
      <c r="F221" s="304" t="s">
        <v>358</v>
      </c>
      <c r="G221" s="63" t="s">
        <v>118</v>
      </c>
      <c r="H221" s="179" t="s">
        <v>519</v>
      </c>
      <c r="I221" s="304"/>
      <c r="J221" s="64">
        <v>767</v>
      </c>
      <c r="K221" s="62">
        <v>4</v>
      </c>
      <c r="L221" s="232">
        <f t="shared" si="3"/>
        <v>191.75</v>
      </c>
      <c r="M221" s="306" t="s">
        <v>578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595</v>
      </c>
      <c r="E222" s="63"/>
      <c r="F222" s="308" t="s">
        <v>313</v>
      </c>
      <c r="G222" s="63" t="s">
        <v>233</v>
      </c>
      <c r="H222" s="179" t="s">
        <v>124</v>
      </c>
      <c r="I222" s="308" t="s">
        <v>120</v>
      </c>
      <c r="J222" s="64">
        <v>1440</v>
      </c>
      <c r="K222" s="62">
        <v>8</v>
      </c>
      <c r="L222" s="65">
        <f t="shared" si="3"/>
        <v>180</v>
      </c>
      <c r="M222" s="309" t="s">
        <v>596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595</v>
      </c>
      <c r="E223" s="63"/>
      <c r="F223" s="308" t="s">
        <v>313</v>
      </c>
      <c r="G223" s="63" t="s">
        <v>233</v>
      </c>
      <c r="H223" s="179" t="s">
        <v>277</v>
      </c>
      <c r="I223" s="308" t="s">
        <v>120</v>
      </c>
      <c r="J223" s="64">
        <v>1386</v>
      </c>
      <c r="K223" s="62">
        <v>8</v>
      </c>
      <c r="L223" s="65">
        <f t="shared" si="3"/>
        <v>173.25</v>
      </c>
      <c r="M223" s="309" t="s">
        <v>596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595</v>
      </c>
      <c r="E224" s="63"/>
      <c r="F224" s="308" t="s">
        <v>313</v>
      </c>
      <c r="G224" s="63" t="s">
        <v>233</v>
      </c>
      <c r="H224" s="179" t="s">
        <v>126</v>
      </c>
      <c r="I224" s="308"/>
      <c r="J224" s="64">
        <v>1253</v>
      </c>
      <c r="K224" s="62">
        <v>8</v>
      </c>
      <c r="L224" s="65">
        <f t="shared" si="3"/>
        <v>156.625</v>
      </c>
      <c r="M224" s="261" t="s">
        <v>526</v>
      </c>
    </row>
    <row r="225" spans="1:12" x14ac:dyDescent="0.25">
      <c r="A225" s="51"/>
      <c r="B225" s="51"/>
      <c r="C225" s="51"/>
      <c r="D225" s="32"/>
      <c r="E225" s="32"/>
      <c r="F225" s="53"/>
      <c r="G225" s="58"/>
      <c r="H225" s="70">
        <f>COUNTA(H7:H224)</f>
        <v>218</v>
      </c>
      <c r="I225" s="70"/>
      <c r="J225" s="157">
        <f>SUBTOTAL(9,J7:J224)</f>
        <v>322544</v>
      </c>
      <c r="K225" s="78">
        <f>SUBTOTAL(9,K7:K224)</f>
        <v>1916</v>
      </c>
      <c r="L225" s="158">
        <f t="shared" ref="L225" si="4">J225/K225</f>
        <v>168.34237995824634</v>
      </c>
    </row>
    <row r="227" spans="1:12" x14ac:dyDescent="0.25">
      <c r="C227" s="277" t="s">
        <v>495</v>
      </c>
      <c r="D227" t="s">
        <v>499</v>
      </c>
    </row>
    <row r="228" spans="1:12" x14ac:dyDescent="0.25">
      <c r="D228" t="s">
        <v>500</v>
      </c>
    </row>
    <row r="229" spans="1:12" x14ac:dyDescent="0.25">
      <c r="C229" s="299">
        <v>1855</v>
      </c>
      <c r="D229" t="s">
        <v>565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topLeftCell="A22" workbookViewId="0">
      <selection activeCell="A58" sqref="A5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15" t="s">
        <v>267</v>
      </c>
      <c r="B2" s="316"/>
      <c r="C2" s="316"/>
      <c r="D2" s="316"/>
      <c r="E2" s="316"/>
      <c r="F2" s="316"/>
      <c r="G2" s="316"/>
      <c r="H2" s="316"/>
      <c r="I2" s="317"/>
    </row>
    <row r="4" spans="1:10" x14ac:dyDescent="0.25">
      <c r="J4" s="62" t="s">
        <v>139</v>
      </c>
    </row>
    <row r="5" spans="1:10" ht="15.75" x14ac:dyDescent="0.25">
      <c r="A5" s="72" t="s">
        <v>497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389</v>
      </c>
      <c r="B7" s="76"/>
      <c r="C7" s="62"/>
      <c r="D7" s="66" t="s">
        <v>387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389</v>
      </c>
      <c r="B8" s="76"/>
      <c r="C8" s="62"/>
      <c r="D8" s="66" t="s">
        <v>388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390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390</v>
      </c>
      <c r="B10" s="76"/>
      <c r="C10" s="51"/>
      <c r="D10" s="66" t="s">
        <v>393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488</v>
      </c>
      <c r="B11" s="76"/>
      <c r="C11" s="51"/>
      <c r="D11" s="66" t="s">
        <v>388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496</v>
      </c>
      <c r="B12" s="76"/>
      <c r="C12" s="51"/>
      <c r="D12" s="66" t="s">
        <v>393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318"/>
      <c r="B23" s="318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266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449</v>
      </c>
      <c r="J29" s="51"/>
    </row>
    <row r="30" spans="1:10" x14ac:dyDescent="0.25">
      <c r="J30" s="51"/>
    </row>
    <row r="31" spans="1:10" x14ac:dyDescent="0.25">
      <c r="A31" s="186" t="s">
        <v>498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312</v>
      </c>
      <c r="B33" s="80"/>
      <c r="C33" s="62" t="s">
        <v>133</v>
      </c>
      <c r="D33" s="66" t="s">
        <v>339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330</v>
      </c>
      <c r="B34" s="80"/>
      <c r="C34" s="62" t="s">
        <v>118</v>
      </c>
      <c r="D34" s="66" t="s">
        <v>340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330</v>
      </c>
      <c r="B35" s="80"/>
      <c r="C35" s="62" t="s">
        <v>118</v>
      </c>
      <c r="D35" s="66" t="s">
        <v>341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323</v>
      </c>
      <c r="B36" s="80"/>
      <c r="C36" s="62" t="s">
        <v>232</v>
      </c>
      <c r="D36" s="66" t="s">
        <v>342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323</v>
      </c>
      <c r="B37" s="80"/>
      <c r="C37" s="62" t="s">
        <v>232</v>
      </c>
      <c r="D37" s="66" t="s">
        <v>343</v>
      </c>
      <c r="E37" s="71"/>
      <c r="F37" s="63"/>
      <c r="G37" s="63"/>
      <c r="H37" s="63"/>
      <c r="I37" s="63"/>
      <c r="J37" s="62">
        <v>2</v>
      </c>
      <c r="K37" s="63" t="s">
        <v>390</v>
      </c>
    </row>
    <row r="38" spans="1:11" x14ac:dyDescent="0.25">
      <c r="A38" s="63" t="s">
        <v>368</v>
      </c>
      <c r="B38" s="80"/>
      <c r="C38" s="62" t="s">
        <v>118</v>
      </c>
      <c r="D38" s="63" t="s">
        <v>423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389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390</v>
      </c>
      <c r="B40" s="80"/>
      <c r="C40" s="62" t="s">
        <v>232</v>
      </c>
      <c r="D40" s="66" t="s">
        <v>391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433</v>
      </c>
      <c r="B41" s="80"/>
      <c r="C41" s="62" t="s">
        <v>432</v>
      </c>
      <c r="D41" s="66" t="s">
        <v>439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442</v>
      </c>
      <c r="B42" s="80"/>
      <c r="C42" s="62" t="s">
        <v>118</v>
      </c>
      <c r="D42" s="66" t="s">
        <v>447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496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A44" s="63" t="s">
        <v>579</v>
      </c>
      <c r="B44" s="80"/>
      <c r="C44" s="62" t="s">
        <v>118</v>
      </c>
      <c r="D44" s="63" t="s">
        <v>576</v>
      </c>
      <c r="E44" s="71"/>
      <c r="F44" s="63"/>
      <c r="G44" s="63"/>
      <c r="H44" s="63"/>
      <c r="I44" s="63"/>
      <c r="J44" s="283">
        <v>6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78">
        <f>SUM(J32:J44)</f>
        <v>31</v>
      </c>
    </row>
    <row r="46" spans="1:11" x14ac:dyDescent="0.25">
      <c r="A46" s="63"/>
      <c r="B46" s="80"/>
      <c r="C46" s="62"/>
      <c r="D46" s="200"/>
      <c r="E46" s="71"/>
      <c r="F46" s="63"/>
      <c r="G46" s="63"/>
      <c r="H46" s="63"/>
      <c r="I46" s="190"/>
      <c r="J46" s="99"/>
    </row>
    <row r="47" spans="1:11" x14ac:dyDescent="0.25">
      <c r="A47" s="186" t="s">
        <v>528</v>
      </c>
      <c r="B47" s="80"/>
      <c r="C47" s="191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312</v>
      </c>
      <c r="B48" s="80"/>
      <c r="C48" s="62" t="s">
        <v>133</v>
      </c>
      <c r="D48" s="66" t="s">
        <v>344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356</v>
      </c>
      <c r="B49" s="80"/>
      <c r="C49" s="62" t="s">
        <v>133</v>
      </c>
      <c r="D49" s="63" t="s">
        <v>355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390</v>
      </c>
      <c r="B50" s="80"/>
      <c r="C50" s="62" t="s">
        <v>232</v>
      </c>
      <c r="D50" s="66" t="s">
        <v>392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6" t="s">
        <v>424</v>
      </c>
      <c r="C51" s="62" t="s">
        <v>407</v>
      </c>
      <c r="D51" s="63" t="s">
        <v>425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7" t="s">
        <v>426</v>
      </c>
      <c r="C52" s="257" t="s">
        <v>233</v>
      </c>
      <c r="D52" s="66" t="s">
        <v>427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70" t="s">
        <v>461</v>
      </c>
      <c r="C53" s="270" t="s">
        <v>414</v>
      </c>
      <c r="D53" s="66" t="s">
        <v>427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435</v>
      </c>
      <c r="C54" s="62" t="s">
        <v>232</v>
      </c>
      <c r="D54" s="63" t="s">
        <v>450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442</v>
      </c>
      <c r="C55" s="62" t="s">
        <v>118</v>
      </c>
      <c r="D55" s="63" t="s">
        <v>448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3" t="s">
        <v>529</v>
      </c>
      <c r="C56" s="62" t="s">
        <v>133</v>
      </c>
      <c r="D56" s="66" t="s">
        <v>530</v>
      </c>
      <c r="E56" s="63"/>
      <c r="F56" s="63"/>
      <c r="G56" s="63"/>
      <c r="H56" s="63"/>
      <c r="I56" s="63"/>
      <c r="J56" s="99">
        <v>2</v>
      </c>
    </row>
    <row r="57" spans="1:10" x14ac:dyDescent="0.25">
      <c r="A57" s="63" t="s">
        <v>595</v>
      </c>
      <c r="C57" s="308" t="s">
        <v>233</v>
      </c>
      <c r="D57" s="66" t="s">
        <v>178</v>
      </c>
      <c r="E57" s="63"/>
      <c r="F57" s="63"/>
      <c r="G57" s="63"/>
      <c r="H57" s="63"/>
      <c r="I57" s="63"/>
      <c r="J57" s="99">
        <v>1</v>
      </c>
    </row>
    <row r="58" spans="1:10" x14ac:dyDescent="0.25">
      <c r="A58" s="62"/>
      <c r="B58" s="63"/>
      <c r="C58" s="62"/>
      <c r="D58" s="80"/>
      <c r="F58" s="63"/>
      <c r="G58" s="63"/>
      <c r="I58" s="62"/>
      <c r="J58" s="78">
        <f>SUM(J48:J57)</f>
        <v>29</v>
      </c>
    </row>
    <row r="59" spans="1:10" ht="15.75" x14ac:dyDescent="0.25">
      <c r="A59" s="72" t="s">
        <v>154</v>
      </c>
      <c r="I59" s="190"/>
      <c r="J59" s="62"/>
    </row>
    <row r="60" spans="1:10" ht="15.75" x14ac:dyDescent="0.25">
      <c r="A60" s="72"/>
      <c r="I60" s="190"/>
      <c r="J60" s="62"/>
    </row>
    <row r="61" spans="1:10" x14ac:dyDescent="0.25">
      <c r="A61" s="51"/>
      <c r="J61" s="51"/>
    </row>
    <row r="62" spans="1:10" ht="15.75" x14ac:dyDescent="0.25">
      <c r="A62" s="72" t="s">
        <v>155</v>
      </c>
      <c r="J62" s="51"/>
    </row>
    <row r="63" spans="1:10" x14ac:dyDescent="0.25">
      <c r="A63" s="63"/>
      <c r="B63" s="62"/>
      <c r="C63" s="214"/>
      <c r="D63" s="80"/>
      <c r="E63" s="71"/>
      <c r="F63" s="76"/>
      <c r="G63" s="76"/>
      <c r="H63" s="76"/>
      <c r="I63" s="76"/>
      <c r="J63" s="62"/>
    </row>
    <row r="64" spans="1:10" x14ac:dyDescent="0.25">
      <c r="A64" s="70"/>
      <c r="B64" s="80"/>
      <c r="C64" s="76"/>
      <c r="D64" s="76"/>
      <c r="E64" s="76"/>
      <c r="F64" s="76"/>
      <c r="G64" s="76"/>
      <c r="H64" s="76"/>
      <c r="I64" s="76"/>
      <c r="J64" s="78">
        <f>SUM(J63:J63)</f>
        <v>0</v>
      </c>
    </row>
    <row r="65" spans="1:10" ht="15.75" x14ac:dyDescent="0.25">
      <c r="A65" s="72" t="s">
        <v>156</v>
      </c>
      <c r="J65" s="51"/>
    </row>
    <row r="66" spans="1:10" x14ac:dyDescent="0.25">
      <c r="A66" s="256" t="s">
        <v>366</v>
      </c>
      <c r="B66" s="62" t="s">
        <v>136</v>
      </c>
      <c r="C66" s="62" t="s">
        <v>133</v>
      </c>
      <c r="D66" s="63" t="s">
        <v>355</v>
      </c>
      <c r="J66" s="51"/>
    </row>
    <row r="67" spans="1:10" x14ac:dyDescent="0.25">
      <c r="A67" s="281" t="s">
        <v>505</v>
      </c>
      <c r="B67" s="62" t="s">
        <v>517</v>
      </c>
      <c r="C67" s="62" t="s">
        <v>118</v>
      </c>
      <c r="D67" s="63" t="s">
        <v>512</v>
      </c>
      <c r="J67" s="51"/>
    </row>
    <row r="68" spans="1:10" x14ac:dyDescent="0.25">
      <c r="A68" s="297" t="s">
        <v>567</v>
      </c>
      <c r="B68" s="62" t="s">
        <v>569</v>
      </c>
      <c r="C68" s="62" t="s">
        <v>133</v>
      </c>
      <c r="D68" s="63" t="s">
        <v>355</v>
      </c>
      <c r="J68" s="51"/>
    </row>
    <row r="69" spans="1:10" x14ac:dyDescent="0.25">
      <c r="A69" s="244" t="s">
        <v>367</v>
      </c>
      <c r="B69" s="62" t="s">
        <v>135</v>
      </c>
      <c r="C69" s="62" t="s">
        <v>118</v>
      </c>
      <c r="D69" s="63" t="s">
        <v>423</v>
      </c>
      <c r="J69" s="51"/>
    </row>
    <row r="70" spans="1:10" x14ac:dyDescent="0.25">
      <c r="A70" s="281" t="s">
        <v>506</v>
      </c>
      <c r="B70" s="62" t="s">
        <v>524</v>
      </c>
      <c r="C70" s="62" t="s">
        <v>133</v>
      </c>
      <c r="D70" s="63" t="s">
        <v>515</v>
      </c>
      <c r="J70" s="51"/>
    </row>
    <row r="71" spans="1:10" x14ac:dyDescent="0.25">
      <c r="A71" s="301" t="s">
        <v>574</v>
      </c>
      <c r="B71" s="62" t="s">
        <v>575</v>
      </c>
      <c r="C71" s="62" t="s">
        <v>118</v>
      </c>
      <c r="D71" s="63" t="s">
        <v>515</v>
      </c>
      <c r="J71" s="51"/>
    </row>
    <row r="72" spans="1:10" x14ac:dyDescent="0.25">
      <c r="A72" s="244" t="s">
        <v>394</v>
      </c>
      <c r="B72" s="62" t="s">
        <v>302</v>
      </c>
      <c r="C72" s="244" t="s">
        <v>232</v>
      </c>
      <c r="D72" s="63" t="s">
        <v>395</v>
      </c>
      <c r="J72" s="51"/>
    </row>
    <row r="73" spans="1:10" x14ac:dyDescent="0.25">
      <c r="A73" s="281" t="s">
        <v>507</v>
      </c>
      <c r="B73" s="62" t="s">
        <v>518</v>
      </c>
      <c r="C73" s="281" t="s">
        <v>510</v>
      </c>
      <c r="D73" s="63" t="s">
        <v>516</v>
      </c>
      <c r="J73" s="51"/>
    </row>
    <row r="74" spans="1:10" x14ac:dyDescent="0.25">
      <c r="A74" s="301" t="s">
        <v>571</v>
      </c>
      <c r="B74" s="62" t="s">
        <v>572</v>
      </c>
      <c r="C74" s="62" t="s">
        <v>232</v>
      </c>
      <c r="D74" s="63" t="s">
        <v>395</v>
      </c>
      <c r="J74" s="51"/>
    </row>
    <row r="75" spans="1:10" x14ac:dyDescent="0.25">
      <c r="A75" s="256" t="s">
        <v>421</v>
      </c>
      <c r="B75" s="62" t="s">
        <v>381</v>
      </c>
      <c r="C75" s="62" t="s">
        <v>414</v>
      </c>
      <c r="D75" s="63" t="s">
        <v>422</v>
      </c>
      <c r="J75" s="51"/>
    </row>
    <row r="76" spans="1:10" x14ac:dyDescent="0.25">
      <c r="A76" s="270" t="s">
        <v>462</v>
      </c>
      <c r="B76" s="62" t="s">
        <v>521</v>
      </c>
      <c r="C76" s="62" t="s">
        <v>118</v>
      </c>
      <c r="D76" s="63" t="s">
        <v>422</v>
      </c>
      <c r="J76" s="51"/>
    </row>
    <row r="77" spans="1:10" x14ac:dyDescent="0.25">
      <c r="A77" s="256" t="s">
        <v>424</v>
      </c>
      <c r="B77" s="62" t="s">
        <v>136</v>
      </c>
      <c r="C77" s="62" t="s">
        <v>407</v>
      </c>
      <c r="D77" s="63" t="s">
        <v>425</v>
      </c>
      <c r="J77" s="51"/>
    </row>
    <row r="78" spans="1:10" x14ac:dyDescent="0.25">
      <c r="A78" s="270" t="s">
        <v>460</v>
      </c>
      <c r="B78" s="62" t="s">
        <v>522</v>
      </c>
      <c r="C78" s="62" t="s">
        <v>459</v>
      </c>
      <c r="D78" s="63" t="s">
        <v>425</v>
      </c>
      <c r="J78" s="51"/>
    </row>
    <row r="79" spans="1:10" x14ac:dyDescent="0.25">
      <c r="A79" s="256" t="s">
        <v>426</v>
      </c>
      <c r="B79" s="62" t="s">
        <v>136</v>
      </c>
      <c r="C79" s="210" t="s">
        <v>233</v>
      </c>
      <c r="D79" s="66" t="s">
        <v>427</v>
      </c>
      <c r="J79" s="51"/>
    </row>
    <row r="80" spans="1:10" x14ac:dyDescent="0.25">
      <c r="A80" s="270" t="s">
        <v>461</v>
      </c>
      <c r="B80" s="62" t="s">
        <v>523</v>
      </c>
      <c r="C80" s="62" t="s">
        <v>414</v>
      </c>
      <c r="D80" s="66" t="s">
        <v>427</v>
      </c>
      <c r="J80" s="51"/>
    </row>
    <row r="81" spans="1:10" x14ac:dyDescent="0.25">
      <c r="A81" s="169"/>
      <c r="J81" s="61">
        <f>SUM(J66:J79)</f>
        <v>0</v>
      </c>
    </row>
    <row r="82" spans="1:10" ht="15.75" x14ac:dyDescent="0.25">
      <c r="A82" s="72" t="s">
        <v>157</v>
      </c>
      <c r="J82" s="51"/>
    </row>
    <row r="83" spans="1:10" ht="15.75" x14ac:dyDescent="0.25">
      <c r="A83" s="72"/>
      <c r="J83" s="51"/>
    </row>
    <row r="84" spans="1:10" x14ac:dyDescent="0.25">
      <c r="A84" s="166" t="s">
        <v>204</v>
      </c>
      <c r="J84" s="51"/>
    </row>
    <row r="85" spans="1:10" x14ac:dyDescent="0.25">
      <c r="A85" s="71"/>
      <c r="B85" s="62"/>
      <c r="C85" s="62"/>
      <c r="D85" s="63"/>
      <c r="J85" s="62"/>
    </row>
    <row r="86" spans="1:10" ht="15.75" x14ac:dyDescent="0.25">
      <c r="A86" s="72"/>
      <c r="J86" s="78">
        <f>SUM(J85:J85)</f>
        <v>0</v>
      </c>
    </row>
    <row r="87" spans="1:10" x14ac:dyDescent="0.25">
      <c r="A87" s="73" t="s">
        <v>255</v>
      </c>
      <c r="J87" s="51"/>
    </row>
    <row r="88" spans="1:10" x14ac:dyDescent="0.25">
      <c r="A88" s="73"/>
      <c r="J88" s="51"/>
    </row>
    <row r="89" spans="1:10" ht="15.75" x14ac:dyDescent="0.25">
      <c r="A89" s="63"/>
      <c r="B89" s="51"/>
      <c r="C89" s="216"/>
      <c r="D89" s="66"/>
      <c r="J89" s="51"/>
    </row>
    <row r="90" spans="1:10" x14ac:dyDescent="0.25">
      <c r="A90" s="63"/>
      <c r="B90" s="51"/>
      <c r="C90" s="215"/>
      <c r="D90" s="66"/>
      <c r="J90" s="51"/>
    </row>
    <row r="91" spans="1:10" x14ac:dyDescent="0.25">
      <c r="A91" s="73" t="s">
        <v>158</v>
      </c>
      <c r="J91" s="51"/>
    </row>
    <row r="92" spans="1:10" x14ac:dyDescent="0.25">
      <c r="A92" s="73"/>
      <c r="B92" s="73"/>
      <c r="J92" s="51"/>
    </row>
    <row r="93" spans="1:10" x14ac:dyDescent="0.25">
      <c r="B93" s="74" t="s">
        <v>159</v>
      </c>
      <c r="C93" s="32"/>
      <c r="E93" s="32"/>
      <c r="F93" s="32"/>
      <c r="G93" s="32"/>
      <c r="J93" s="51"/>
    </row>
    <row r="94" spans="1:10" x14ac:dyDescent="0.25">
      <c r="A94" s="174"/>
      <c r="B94" s="173"/>
      <c r="C94" s="175"/>
      <c r="D94" s="66"/>
      <c r="E94" s="32"/>
      <c r="F94" s="32"/>
      <c r="G94" s="32"/>
      <c r="J94" s="51"/>
    </row>
    <row r="95" spans="1:10" x14ac:dyDescent="0.25">
      <c r="A95" s="62" t="s">
        <v>265</v>
      </c>
      <c r="B95" s="195" t="s">
        <v>232</v>
      </c>
      <c r="C95" s="178" t="s">
        <v>264</v>
      </c>
      <c r="D95" s="66" t="s">
        <v>160</v>
      </c>
      <c r="E95" s="71"/>
      <c r="F95" s="71"/>
      <c r="G95" s="71"/>
      <c r="H95" s="76"/>
      <c r="I95" s="76"/>
      <c r="J95" s="62">
        <v>1</v>
      </c>
    </row>
    <row r="96" spans="1:10" x14ac:dyDescent="0.25">
      <c r="A96" s="244" t="s">
        <v>365</v>
      </c>
      <c r="B96" s="62" t="s">
        <v>118</v>
      </c>
      <c r="C96" s="184" t="s">
        <v>364</v>
      </c>
      <c r="D96" s="66" t="s">
        <v>175</v>
      </c>
      <c r="E96" s="71"/>
      <c r="F96" s="71"/>
      <c r="G96" s="71"/>
      <c r="H96" s="76"/>
      <c r="I96" s="76"/>
      <c r="J96" s="62">
        <v>1</v>
      </c>
    </row>
    <row r="97" spans="1:10" x14ac:dyDescent="0.25">
      <c r="A97" s="62" t="s">
        <v>385</v>
      </c>
      <c r="B97" s="246" t="s">
        <v>232</v>
      </c>
      <c r="C97" s="209" t="s">
        <v>386</v>
      </c>
      <c r="D97" s="66" t="s">
        <v>175</v>
      </c>
      <c r="E97" s="71"/>
      <c r="F97" s="71"/>
      <c r="G97" s="71"/>
      <c r="H97" s="76"/>
      <c r="I97" s="76"/>
      <c r="J97" s="62">
        <v>1</v>
      </c>
    </row>
    <row r="98" spans="1:10" x14ac:dyDescent="0.25">
      <c r="A98" s="62" t="s">
        <v>404</v>
      </c>
      <c r="B98" s="62" t="s">
        <v>118</v>
      </c>
      <c r="C98" s="211" t="s">
        <v>403</v>
      </c>
      <c r="D98" s="66" t="s">
        <v>405</v>
      </c>
      <c r="E98" s="71"/>
      <c r="F98" s="71"/>
      <c r="G98" s="71"/>
      <c r="H98" s="76"/>
      <c r="I98" s="76"/>
      <c r="J98" s="62">
        <v>1</v>
      </c>
    </row>
    <row r="99" spans="1:10" x14ac:dyDescent="0.25">
      <c r="A99" s="63" t="s">
        <v>463</v>
      </c>
      <c r="B99" s="62" t="s">
        <v>118</v>
      </c>
      <c r="C99" s="271" t="s">
        <v>467</v>
      </c>
      <c r="D99" s="66" t="s">
        <v>489</v>
      </c>
      <c r="E99" s="71"/>
      <c r="F99" s="71"/>
      <c r="G99" s="71"/>
      <c r="H99" s="76"/>
      <c r="I99" s="76"/>
      <c r="J99" s="62">
        <v>1</v>
      </c>
    </row>
    <row r="100" spans="1:10" x14ac:dyDescent="0.25">
      <c r="A100" s="62" t="s">
        <v>552</v>
      </c>
      <c r="B100" s="62" t="s">
        <v>118</v>
      </c>
      <c r="C100" s="289" t="s">
        <v>553</v>
      </c>
      <c r="D100" s="66" t="s">
        <v>145</v>
      </c>
      <c r="E100" s="71"/>
      <c r="F100" s="71"/>
      <c r="G100" s="71"/>
      <c r="H100" s="76"/>
      <c r="I100" s="76"/>
      <c r="J100" s="62">
        <v>1</v>
      </c>
    </row>
    <row r="101" spans="1:10" x14ac:dyDescent="0.25">
      <c r="A101" s="62" t="s">
        <v>552</v>
      </c>
      <c r="B101" s="62" t="s">
        <v>118</v>
      </c>
      <c r="C101" s="289" t="s">
        <v>554</v>
      </c>
      <c r="D101" s="63" t="s">
        <v>555</v>
      </c>
      <c r="E101" s="71"/>
      <c r="F101" s="71"/>
      <c r="G101" s="71"/>
      <c r="H101" s="76"/>
      <c r="I101" s="76"/>
      <c r="J101" s="62">
        <v>1</v>
      </c>
    </row>
    <row r="102" spans="1:10" x14ac:dyDescent="0.25">
      <c r="A102" s="304" t="s">
        <v>365</v>
      </c>
      <c r="B102" s="62" t="s">
        <v>118</v>
      </c>
      <c r="C102" s="304" t="s">
        <v>581</v>
      </c>
      <c r="D102" s="66" t="s">
        <v>145</v>
      </c>
      <c r="E102" s="71"/>
      <c r="F102" s="71"/>
      <c r="G102" s="71"/>
      <c r="H102" s="76"/>
      <c r="I102" s="76"/>
      <c r="J102" s="62">
        <v>1</v>
      </c>
    </row>
    <row r="103" spans="1:10" x14ac:dyDescent="0.25">
      <c r="D103" s="66"/>
      <c r="E103" s="76"/>
      <c r="F103" s="76"/>
      <c r="G103" s="76"/>
      <c r="H103" s="76"/>
      <c r="I103" s="76"/>
      <c r="J103" s="78">
        <f>SUM(J93:J102)</f>
        <v>8</v>
      </c>
    </row>
    <row r="104" spans="1:10" x14ac:dyDescent="0.25">
      <c r="A104" s="73"/>
    </row>
    <row r="105" spans="1:10" x14ac:dyDescent="0.25">
      <c r="A105" s="73"/>
      <c r="I105" s="62" t="s">
        <v>163</v>
      </c>
      <c r="J105" s="62">
        <f>J13+J20+J24+J28+J45+J58+J64+J81+J86+J89+J103</f>
        <v>79</v>
      </c>
    </row>
    <row r="106" spans="1:10" x14ac:dyDescent="0.25">
      <c r="B106" s="51"/>
      <c r="C106" s="32"/>
      <c r="E106" s="51"/>
      <c r="F106" s="32"/>
    </row>
    <row r="107" spans="1:10" x14ac:dyDescent="0.25">
      <c r="A107" s="73" t="s">
        <v>162</v>
      </c>
      <c r="B107" s="51"/>
      <c r="C107" s="32"/>
      <c r="E107" s="75"/>
    </row>
    <row r="109" spans="1:10" x14ac:dyDescent="0.25">
      <c r="A109" s="62"/>
      <c r="B109" s="314"/>
      <c r="C109" s="314"/>
      <c r="D109" s="66"/>
      <c r="E109" s="63"/>
      <c r="F109" s="51"/>
    </row>
    <row r="110" spans="1:10" x14ac:dyDescent="0.25">
      <c r="A110" s="62"/>
      <c r="B110" s="314"/>
      <c r="C110" s="314"/>
      <c r="D110" s="62"/>
      <c r="E110" s="63"/>
      <c r="F110" s="51"/>
    </row>
    <row r="111" spans="1:10" x14ac:dyDescent="0.25">
      <c r="A111" s="62"/>
      <c r="B111" s="314"/>
      <c r="C111" s="314"/>
      <c r="D111" s="62"/>
      <c r="E111" s="63"/>
    </row>
    <row r="112" spans="1:10" x14ac:dyDescent="0.25">
      <c r="A112" s="51"/>
      <c r="B112" s="314"/>
      <c r="C112" s="314"/>
      <c r="D112" s="62"/>
      <c r="E112" s="63"/>
    </row>
    <row r="113" spans="2:4" x14ac:dyDescent="0.25">
      <c r="B113" s="314"/>
      <c r="C113" s="314"/>
      <c r="D113" s="62"/>
    </row>
    <row r="114" spans="2:4" x14ac:dyDescent="0.25">
      <c r="B114" s="314"/>
      <c r="C114" s="314"/>
      <c r="D114" s="62"/>
    </row>
  </sheetData>
  <mergeCells count="8">
    <mergeCell ref="B113:C113"/>
    <mergeCell ref="B114:C114"/>
    <mergeCell ref="B110:C110"/>
    <mergeCell ref="A2:I2"/>
    <mergeCell ref="A23:B23"/>
    <mergeCell ref="B109:C109"/>
    <mergeCell ref="B111:C111"/>
    <mergeCell ref="B112:C11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workbookViewId="0">
      <selection activeCell="N18" sqref="N1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15" t="s">
        <v>268</v>
      </c>
      <c r="C2" s="316"/>
      <c r="D2" s="316"/>
      <c r="E2" s="316"/>
      <c r="F2" s="316"/>
      <c r="G2" s="316"/>
      <c r="H2" s="316"/>
      <c r="I2" s="316"/>
      <c r="J2" s="316"/>
      <c r="K2" s="316"/>
    </row>
    <row r="3" spans="2:11" x14ac:dyDescent="0.25">
      <c r="C3" s="207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8"/>
      <c r="D8" s="91"/>
      <c r="E8" s="163"/>
      <c r="F8" s="90"/>
      <c r="G8" s="164"/>
      <c r="H8" s="89"/>
      <c r="I8" s="167"/>
      <c r="J8" s="88"/>
      <c r="K8" s="176"/>
    </row>
    <row r="9" spans="2:11" x14ac:dyDescent="0.25">
      <c r="B9" s="71" t="s">
        <v>175</v>
      </c>
      <c r="C9" s="240">
        <v>1</v>
      </c>
      <c r="D9" s="87"/>
      <c r="E9" s="163">
        <v>3</v>
      </c>
      <c r="F9" s="90">
        <v>1</v>
      </c>
      <c r="G9" s="87"/>
      <c r="H9" s="87"/>
      <c r="I9" s="87"/>
      <c r="J9" s="88">
        <v>2</v>
      </c>
      <c r="K9" s="86">
        <f t="shared" ref="K9:K38" si="0">C9+D9+E9+F9+G9+H9+I9+J9</f>
        <v>7</v>
      </c>
    </row>
    <row r="10" spans="2:11" x14ac:dyDescent="0.25">
      <c r="B10" s="71" t="s">
        <v>140</v>
      </c>
      <c r="C10" s="240">
        <v>2</v>
      </c>
      <c r="D10" s="87"/>
      <c r="E10" s="163">
        <v>2</v>
      </c>
      <c r="F10" s="90">
        <v>1</v>
      </c>
      <c r="G10" s="164">
        <v>1</v>
      </c>
      <c r="H10" s="87"/>
      <c r="I10" s="87"/>
      <c r="J10" s="87"/>
      <c r="K10" s="86">
        <f t="shared" si="0"/>
        <v>6</v>
      </c>
    </row>
    <row r="11" spans="2:11" x14ac:dyDescent="0.25">
      <c r="B11" s="71" t="s">
        <v>148</v>
      </c>
      <c r="C11" s="226"/>
      <c r="D11" s="87"/>
      <c r="E11" s="163">
        <v>3</v>
      </c>
      <c r="F11" s="90">
        <v>1</v>
      </c>
      <c r="G11" s="164">
        <v>1</v>
      </c>
      <c r="H11" s="87"/>
      <c r="I11" s="176"/>
      <c r="J11" s="87"/>
      <c r="K11" s="86">
        <f t="shared" si="0"/>
        <v>5</v>
      </c>
    </row>
    <row r="12" spans="2:11" x14ac:dyDescent="0.25">
      <c r="B12" s="71" t="s">
        <v>160</v>
      </c>
      <c r="C12" s="226"/>
      <c r="D12" s="87"/>
      <c r="E12" s="163">
        <v>3</v>
      </c>
      <c r="F12" s="87"/>
      <c r="G12" s="164">
        <v>1</v>
      </c>
      <c r="H12" s="87"/>
      <c r="I12" s="87"/>
      <c r="J12" s="88">
        <v>1</v>
      </c>
      <c r="K12" s="86">
        <f t="shared" si="0"/>
        <v>5</v>
      </c>
    </row>
    <row r="13" spans="2:11" x14ac:dyDescent="0.25">
      <c r="B13" s="71" t="s">
        <v>177</v>
      </c>
      <c r="C13" s="240">
        <v>2</v>
      </c>
      <c r="D13" s="87"/>
      <c r="E13" s="163">
        <v>1</v>
      </c>
      <c r="F13" s="90">
        <v>1</v>
      </c>
      <c r="G13" s="87"/>
      <c r="H13" s="87"/>
      <c r="I13" s="87"/>
      <c r="J13" s="62"/>
      <c r="K13" s="86">
        <f t="shared" si="0"/>
        <v>4</v>
      </c>
    </row>
    <row r="14" spans="2:11" x14ac:dyDescent="0.25">
      <c r="B14" s="226" t="s">
        <v>145</v>
      </c>
      <c r="C14" s="71"/>
      <c r="D14" s="87"/>
      <c r="E14" s="163">
        <v>2</v>
      </c>
      <c r="F14" s="87"/>
      <c r="G14" s="87"/>
      <c r="H14" s="87"/>
      <c r="I14" s="87"/>
      <c r="J14" s="88">
        <v>2</v>
      </c>
      <c r="K14" s="86">
        <f t="shared" si="0"/>
        <v>4</v>
      </c>
    </row>
    <row r="15" spans="2:11" x14ac:dyDescent="0.25">
      <c r="B15" s="226" t="s">
        <v>214</v>
      </c>
      <c r="C15" s="87"/>
      <c r="D15" s="87"/>
      <c r="E15" s="163">
        <v>1</v>
      </c>
      <c r="F15" s="90">
        <v>2</v>
      </c>
      <c r="G15" s="87"/>
      <c r="H15" s="87"/>
      <c r="I15" s="87"/>
      <c r="J15" s="88">
        <v>1</v>
      </c>
      <c r="K15" s="86">
        <f t="shared" si="0"/>
        <v>4</v>
      </c>
    </row>
    <row r="16" spans="2:11" x14ac:dyDescent="0.25">
      <c r="B16" s="305" t="s">
        <v>346</v>
      </c>
      <c r="C16" s="240">
        <v>1</v>
      </c>
      <c r="D16" s="87"/>
      <c r="E16" s="87"/>
      <c r="F16" s="90">
        <v>2</v>
      </c>
      <c r="G16" s="87"/>
      <c r="H16" s="87"/>
      <c r="I16" s="87"/>
      <c r="J16" s="87"/>
      <c r="K16" s="86">
        <f t="shared" si="0"/>
        <v>3</v>
      </c>
    </row>
    <row r="17" spans="2:11" x14ac:dyDescent="0.25">
      <c r="B17" s="305" t="s">
        <v>144</v>
      </c>
      <c r="C17" s="87"/>
      <c r="D17" s="87"/>
      <c r="E17" s="163">
        <v>2</v>
      </c>
      <c r="F17" s="90">
        <v>1</v>
      </c>
      <c r="G17" s="87"/>
      <c r="H17" s="87"/>
      <c r="I17" s="87"/>
      <c r="J17" s="87"/>
      <c r="K17" s="86">
        <f t="shared" si="0"/>
        <v>3</v>
      </c>
    </row>
    <row r="18" spans="2:11" x14ac:dyDescent="0.25">
      <c r="B18" s="226" t="s">
        <v>150</v>
      </c>
      <c r="C18" s="87"/>
      <c r="D18" s="87"/>
      <c r="E18" s="163">
        <v>2</v>
      </c>
      <c r="F18" s="87"/>
      <c r="G18" s="87"/>
      <c r="H18" s="87"/>
      <c r="I18" s="87"/>
      <c r="J18" s="88">
        <v>1</v>
      </c>
      <c r="K18" s="86">
        <f t="shared" si="0"/>
        <v>3</v>
      </c>
    </row>
    <row r="19" spans="2:11" x14ac:dyDescent="0.25">
      <c r="B19" s="226" t="s">
        <v>345</v>
      </c>
      <c r="C19" s="87"/>
      <c r="D19" s="87"/>
      <c r="E19" s="163">
        <v>1</v>
      </c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226" t="s">
        <v>161</v>
      </c>
      <c r="C20" s="226"/>
      <c r="D20" s="87"/>
      <c r="E20" s="163">
        <v>1</v>
      </c>
      <c r="F20" s="90">
        <v>2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226" t="s">
        <v>141</v>
      </c>
      <c r="C21" s="71"/>
      <c r="D21" s="87"/>
      <c r="E21" s="87"/>
      <c r="F21" s="90">
        <v>3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226" t="s">
        <v>217</v>
      </c>
      <c r="C22" s="87"/>
      <c r="D22" s="87"/>
      <c r="E22" s="87"/>
      <c r="F22" s="90">
        <v>3</v>
      </c>
      <c r="G22" s="87"/>
      <c r="H22" s="87"/>
      <c r="I22" s="87"/>
      <c r="J22" s="87"/>
      <c r="K22" s="86">
        <f t="shared" si="0"/>
        <v>3</v>
      </c>
    </row>
    <row r="23" spans="2:11" x14ac:dyDescent="0.25">
      <c r="B23" s="226" t="s">
        <v>178</v>
      </c>
      <c r="D23" s="87"/>
      <c r="E23" s="87"/>
      <c r="F23" s="90">
        <v>3</v>
      </c>
      <c r="G23" s="87"/>
      <c r="H23" s="87"/>
      <c r="I23" s="176"/>
      <c r="K23" s="86">
        <f t="shared" si="0"/>
        <v>3</v>
      </c>
    </row>
    <row r="24" spans="2:11" x14ac:dyDescent="0.25">
      <c r="B24" s="226" t="s">
        <v>146</v>
      </c>
      <c r="C24" s="240">
        <v>1</v>
      </c>
      <c r="D24" s="87"/>
      <c r="E24" s="87"/>
      <c r="F24" s="90">
        <v>1</v>
      </c>
      <c r="G24" s="87"/>
      <c r="H24" s="87"/>
      <c r="I24" s="87"/>
      <c r="J24" s="87"/>
      <c r="K24" s="86">
        <f t="shared" si="0"/>
        <v>2</v>
      </c>
    </row>
    <row r="25" spans="2:11" x14ac:dyDescent="0.25">
      <c r="B25" s="226" t="s">
        <v>387</v>
      </c>
      <c r="C25" s="240">
        <v>1</v>
      </c>
      <c r="D25" s="87"/>
      <c r="E25" s="87"/>
      <c r="F25" s="90">
        <v>1</v>
      </c>
      <c r="G25" s="87"/>
      <c r="H25" s="87"/>
      <c r="I25" s="87"/>
      <c r="J25" s="62"/>
      <c r="K25" s="86">
        <f t="shared" si="0"/>
        <v>2</v>
      </c>
    </row>
    <row r="26" spans="2:11" x14ac:dyDescent="0.25">
      <c r="B26" s="305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 t="shared" si="0"/>
        <v>2</v>
      </c>
    </row>
    <row r="27" spans="2:11" x14ac:dyDescent="0.25">
      <c r="B27" s="226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 t="shared" si="0"/>
        <v>2</v>
      </c>
    </row>
    <row r="28" spans="2:11" x14ac:dyDescent="0.25">
      <c r="B28" s="226" t="s">
        <v>143</v>
      </c>
      <c r="D28" s="87"/>
      <c r="E28" s="87"/>
      <c r="F28" s="90">
        <v>2</v>
      </c>
      <c r="G28" s="87"/>
      <c r="H28" s="87"/>
      <c r="I28" s="176"/>
      <c r="K28" s="86">
        <f t="shared" si="0"/>
        <v>2</v>
      </c>
    </row>
    <row r="29" spans="2:11" x14ac:dyDescent="0.25">
      <c r="B29" s="226" t="s">
        <v>152</v>
      </c>
      <c r="C29" s="226"/>
      <c r="D29" s="87"/>
      <c r="E29" s="163">
        <v>1</v>
      </c>
      <c r="F29" s="87"/>
      <c r="G29" s="87"/>
      <c r="H29" s="87"/>
      <c r="I29" s="87"/>
      <c r="J29" s="87"/>
      <c r="K29" s="86">
        <f t="shared" si="0"/>
        <v>1</v>
      </c>
    </row>
    <row r="30" spans="2:11" x14ac:dyDescent="0.25">
      <c r="B30" s="226" t="s">
        <v>173</v>
      </c>
      <c r="C30" s="226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226" t="s">
        <v>149</v>
      </c>
      <c r="C31" s="71"/>
      <c r="D31" s="87"/>
      <c r="E31" s="163">
        <v>1</v>
      </c>
      <c r="F31" s="87"/>
      <c r="G31" s="87"/>
      <c r="H31" s="87"/>
      <c r="I31" s="87"/>
      <c r="J31" s="87"/>
      <c r="K31" s="86">
        <f t="shared" si="0"/>
        <v>1</v>
      </c>
    </row>
    <row r="32" spans="2:11" x14ac:dyDescent="0.25">
      <c r="B32" s="226" t="s">
        <v>172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 t="shared" si="0"/>
        <v>1</v>
      </c>
    </row>
    <row r="33" spans="1:11" x14ac:dyDescent="0.25">
      <c r="B33" s="226" t="s">
        <v>210</v>
      </c>
      <c r="D33" s="87"/>
      <c r="E33" s="163">
        <v>1</v>
      </c>
      <c r="F33" s="87"/>
      <c r="G33" s="87"/>
      <c r="H33" s="87"/>
      <c r="I33" s="176"/>
      <c r="K33" s="86">
        <f t="shared" si="0"/>
        <v>1</v>
      </c>
    </row>
    <row r="34" spans="1:11" x14ac:dyDescent="0.25">
      <c r="B34" s="226" t="s">
        <v>147</v>
      </c>
      <c r="D34" s="87"/>
      <c r="E34" s="163">
        <v>1</v>
      </c>
      <c r="F34" s="87"/>
      <c r="G34" s="87"/>
      <c r="H34" s="87"/>
      <c r="I34" s="176"/>
      <c r="K34" s="86">
        <f t="shared" si="0"/>
        <v>1</v>
      </c>
    </row>
    <row r="35" spans="1:11" x14ac:dyDescent="0.25">
      <c r="B35" s="226" t="s">
        <v>176</v>
      </c>
      <c r="C35" s="276"/>
      <c r="D35" s="87"/>
      <c r="E35" s="163">
        <v>1</v>
      </c>
      <c r="F35" s="87"/>
      <c r="G35" s="87"/>
      <c r="H35" s="87"/>
      <c r="I35" s="87"/>
      <c r="J35" s="87"/>
      <c r="K35" s="86">
        <f t="shared" si="0"/>
        <v>1</v>
      </c>
    </row>
    <row r="36" spans="1:11" x14ac:dyDescent="0.25">
      <c r="B36" s="226" t="s">
        <v>151</v>
      </c>
      <c r="D36" s="87"/>
      <c r="E36" s="87"/>
      <c r="F36" s="90">
        <v>1</v>
      </c>
      <c r="G36" s="87"/>
      <c r="H36" s="87"/>
      <c r="I36" s="176"/>
      <c r="K36" s="86">
        <f t="shared" si="0"/>
        <v>1</v>
      </c>
    </row>
    <row r="37" spans="1:11" x14ac:dyDescent="0.25">
      <c r="B37" s="305" t="s">
        <v>218</v>
      </c>
      <c r="D37" s="87"/>
      <c r="E37" s="87"/>
      <c r="F37" s="90">
        <v>1</v>
      </c>
      <c r="G37" s="87"/>
      <c r="H37" s="87"/>
      <c r="I37" s="176"/>
      <c r="K37" s="86">
        <f t="shared" si="0"/>
        <v>1</v>
      </c>
    </row>
    <row r="38" spans="1:11" x14ac:dyDescent="0.25">
      <c r="B38" s="305" t="s">
        <v>179</v>
      </c>
      <c r="C38" s="276"/>
      <c r="D38" s="87"/>
      <c r="E38" s="87"/>
      <c r="F38" s="87"/>
      <c r="G38" s="87"/>
      <c r="H38" s="87"/>
      <c r="I38" s="87"/>
      <c r="J38" s="88">
        <v>1</v>
      </c>
      <c r="K38" s="86">
        <f t="shared" si="0"/>
        <v>1</v>
      </c>
    </row>
    <row r="39" spans="1:11" x14ac:dyDescent="0.25">
      <c r="B39" s="71"/>
      <c r="C39" s="71"/>
      <c r="D39" s="87"/>
      <c r="E39" s="87"/>
      <c r="F39" s="87"/>
      <c r="G39" s="87"/>
      <c r="H39" s="87"/>
      <c r="I39" s="87"/>
      <c r="J39" s="62"/>
      <c r="K39" s="176"/>
    </row>
    <row r="40" spans="1:11" x14ac:dyDescent="0.25">
      <c r="A40" t="s">
        <v>9</v>
      </c>
      <c r="B40" s="62">
        <f>COUNTA(B9:B37)</f>
        <v>29</v>
      </c>
      <c r="C40" s="62">
        <f t="shared" ref="C40:J40" si="1">SUM(C9:C38)</f>
        <v>8</v>
      </c>
      <c r="D40" s="62">
        <f t="shared" si="1"/>
        <v>0</v>
      </c>
      <c r="E40" s="62">
        <f t="shared" si="1"/>
        <v>31</v>
      </c>
      <c r="F40" s="62">
        <f t="shared" si="1"/>
        <v>29</v>
      </c>
      <c r="G40" s="62">
        <f t="shared" si="1"/>
        <v>3</v>
      </c>
      <c r="H40" s="62">
        <f t="shared" si="1"/>
        <v>0</v>
      </c>
      <c r="I40" s="62">
        <f t="shared" si="1"/>
        <v>0</v>
      </c>
      <c r="J40" s="62">
        <f t="shared" si="1"/>
        <v>8</v>
      </c>
      <c r="K40" s="62">
        <f>SUM(K9:K38)</f>
        <v>79</v>
      </c>
    </row>
    <row r="41" spans="1:11" x14ac:dyDescent="0.25">
      <c r="B41" s="71"/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 t="s">
        <v>181</v>
      </c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/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 t="s">
        <v>247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183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182</v>
      </c>
      <c r="C46" s="71"/>
      <c r="D46" s="62"/>
      <c r="E46" s="62"/>
      <c r="F46" s="87"/>
      <c r="G46" s="62"/>
      <c r="H46" s="62"/>
      <c r="I46" s="62"/>
      <c r="J46" s="62"/>
      <c r="K46" s="62"/>
    </row>
    <row r="47" spans="1:11" x14ac:dyDescent="0.25">
      <c r="B47" s="71" t="s">
        <v>248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348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349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2"/>
      <c r="C56" s="206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COUNTA(B43:B54)</f>
        <v>11</v>
      </c>
      <c r="C57" s="62"/>
    </row>
  </sheetData>
  <sortState ref="B9:K38">
    <sortCondition descending="1" ref="K9:K38"/>
    <sortCondition descending="1" ref="C9:C38"/>
    <sortCondition descending="1" ref="D9:D38"/>
    <sortCondition descending="1" ref="E9:E38"/>
    <sortCondition descending="1" ref="F9:F38"/>
    <sortCondition descending="1" ref="J9:J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21" workbookViewId="0">
      <selection activeCell="G50" sqref="G50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369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19" t="s">
        <v>187</v>
      </c>
      <c r="F9" s="319"/>
      <c r="G9" s="319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407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459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/>
      <c r="C13" s="62"/>
      <c r="D13" s="62"/>
      <c r="E13" s="70" t="s">
        <v>188</v>
      </c>
      <c r="F13" s="70">
        <v>4</v>
      </c>
      <c r="G13" s="71"/>
      <c r="H13" s="63"/>
      <c r="I13" s="62"/>
      <c r="J13" s="62"/>
      <c r="K13" s="98"/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3492</v>
      </c>
      <c r="J14" s="78">
        <f>SUM(J11:J13)</f>
        <v>21</v>
      </c>
      <c r="K14" s="98">
        <f>I14/J14</f>
        <v>166.28571428571428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3">
        <v>20</v>
      </c>
      <c r="C16" s="62">
        <v>11</v>
      </c>
      <c r="D16" s="62">
        <v>2022</v>
      </c>
      <c r="E16" s="253" t="s">
        <v>188</v>
      </c>
      <c r="F16" s="253">
        <v>4</v>
      </c>
      <c r="G16" s="71" t="s">
        <v>407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1" t="s">
        <v>188</v>
      </c>
      <c r="F17" s="271">
        <v>4</v>
      </c>
      <c r="G17" s="63" t="s">
        <v>459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/>
      <c r="C18" s="62"/>
      <c r="D18" s="62"/>
      <c r="E18" s="169" t="s">
        <v>188</v>
      </c>
      <c r="F18" s="169">
        <v>4</v>
      </c>
      <c r="G18" s="71"/>
      <c r="H18" s="63"/>
      <c r="I18" s="62"/>
      <c r="J18" s="62"/>
      <c r="K18" s="65"/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3815</v>
      </c>
      <c r="J19" s="78">
        <f>SUM(J16:J18)</f>
        <v>22</v>
      </c>
      <c r="K19" s="98">
        <f>I19/J19</f>
        <v>173.40909090909091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3">
        <v>20</v>
      </c>
      <c r="C21" s="62">
        <v>11</v>
      </c>
      <c r="D21" s="62">
        <v>2022</v>
      </c>
      <c r="E21" s="253" t="s">
        <v>188</v>
      </c>
      <c r="F21" s="253">
        <v>4</v>
      </c>
      <c r="G21" s="71" t="s">
        <v>407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1" t="s">
        <v>188</v>
      </c>
      <c r="F22" s="271">
        <v>4</v>
      </c>
      <c r="G22" s="63" t="s">
        <v>459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/>
      <c r="C23" s="62"/>
      <c r="D23" s="62"/>
      <c r="E23" s="70" t="s">
        <v>188</v>
      </c>
      <c r="F23" s="70">
        <v>4</v>
      </c>
      <c r="G23" s="71"/>
      <c r="H23" s="63"/>
      <c r="I23" s="62"/>
      <c r="J23" s="62"/>
      <c r="K23" s="65"/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3776</v>
      </c>
      <c r="J24" s="78">
        <f>SUM(J21:J23)</f>
        <v>22</v>
      </c>
      <c r="K24" s="98">
        <f>I24/J24</f>
        <v>171.63636363636363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3">
        <v>20</v>
      </c>
      <c r="C26" s="62">
        <v>11</v>
      </c>
      <c r="D26" s="62">
        <v>2022</v>
      </c>
      <c r="E26" s="253" t="s">
        <v>188</v>
      </c>
      <c r="F26" s="253">
        <v>4</v>
      </c>
      <c r="G26" s="71" t="s">
        <v>407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1" t="s">
        <v>188</v>
      </c>
      <c r="F27" s="271">
        <v>4</v>
      </c>
      <c r="G27" s="63" t="s">
        <v>459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/>
      <c r="C28" s="62"/>
      <c r="D28" s="62"/>
      <c r="E28" s="271"/>
      <c r="F28" s="271"/>
      <c r="G28" s="63"/>
      <c r="H28" s="63"/>
      <c r="I28" s="62"/>
      <c r="J28" s="62"/>
      <c r="K28" s="65"/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SUM(I26:I27)</f>
        <v>1586</v>
      </c>
      <c r="J29" s="78">
        <f>SUM(J26:J27)</f>
        <v>10</v>
      </c>
      <c r="K29" s="98">
        <f>I29/J29</f>
        <v>158.6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3">
        <v>20</v>
      </c>
      <c r="C31" s="62">
        <v>11</v>
      </c>
      <c r="D31" s="62">
        <v>2022</v>
      </c>
      <c r="E31" s="253" t="s">
        <v>188</v>
      </c>
      <c r="F31" s="253">
        <v>4</v>
      </c>
      <c r="G31" s="71" t="s">
        <v>407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1" t="s">
        <v>188</v>
      </c>
      <c r="F32" s="271">
        <v>4</v>
      </c>
      <c r="G32" s="63" t="s">
        <v>459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/>
      <c r="C33" s="62"/>
      <c r="D33" s="62"/>
      <c r="E33" s="70" t="s">
        <v>188</v>
      </c>
      <c r="F33" s="70">
        <v>4</v>
      </c>
      <c r="G33" s="71"/>
      <c r="H33" s="63"/>
      <c r="I33" s="62"/>
      <c r="J33" s="62"/>
      <c r="K33" s="65"/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1963</v>
      </c>
      <c r="J34" s="78">
        <f>SUM(J31:J33)</f>
        <v>13</v>
      </c>
      <c r="K34" s="98">
        <f>I34/J34</f>
        <v>151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14632</v>
      </c>
      <c r="J38" s="101">
        <f>J14+J19+J24+J29+J34</f>
        <v>88</v>
      </c>
      <c r="K38" s="102">
        <f>I38/J38</f>
        <v>166.27272727272728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19" t="s">
        <v>192</v>
      </c>
      <c r="F40" s="319"/>
      <c r="G40" s="319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2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414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/>
      <c r="C44" s="62"/>
      <c r="D44" s="62"/>
      <c r="E44" s="70" t="s">
        <v>193</v>
      </c>
      <c r="F44" s="70">
        <v>4</v>
      </c>
      <c r="G44" s="71"/>
      <c r="H44" s="71"/>
      <c r="I44" s="62"/>
      <c r="J44" s="62"/>
      <c r="K44" s="65"/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1574</v>
      </c>
      <c r="J45" s="78">
        <f>SUM(J42:J44)</f>
        <v>10</v>
      </c>
      <c r="K45" s="98">
        <f>I45/J45</f>
        <v>157.4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6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1" t="s">
        <v>193</v>
      </c>
      <c r="F48" s="271">
        <v>4</v>
      </c>
      <c r="G48" s="63" t="s">
        <v>414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/>
      <c r="C49" s="62"/>
      <c r="D49" s="62"/>
      <c r="E49" s="70" t="s">
        <v>193</v>
      </c>
      <c r="F49" s="70">
        <v>4</v>
      </c>
      <c r="G49" s="71"/>
      <c r="H49" s="71"/>
      <c r="I49" s="62"/>
      <c r="J49" s="62"/>
      <c r="K49" s="65"/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2284</v>
      </c>
      <c r="J50" s="78">
        <f>SUM(J47:J49)</f>
        <v>14</v>
      </c>
      <c r="K50" s="98">
        <f>I50/J50</f>
        <v>163.14285714285714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6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1" t="s">
        <v>193</v>
      </c>
      <c r="F53" s="271">
        <v>4</v>
      </c>
      <c r="G53" s="63" t="s">
        <v>414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/>
      <c r="C54" s="62"/>
      <c r="D54" s="62"/>
      <c r="E54" s="271"/>
      <c r="F54" s="271"/>
      <c r="G54" s="63"/>
      <c r="H54" s="71"/>
      <c r="I54" s="62"/>
      <c r="J54" s="62"/>
      <c r="K54" s="65"/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6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1" t="s">
        <v>193</v>
      </c>
      <c r="F58" s="271">
        <v>4</v>
      </c>
      <c r="G58" s="63" t="s">
        <v>414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97"/>
      <c r="C59" s="62"/>
      <c r="D59" s="271"/>
      <c r="E59" s="271"/>
      <c r="F59" s="271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SUM(I57:I58)</f>
        <v>1707</v>
      </c>
      <c r="J60" s="78">
        <f>SUM(J57:J58)</f>
        <v>11</v>
      </c>
      <c r="K60" s="98">
        <f>I60/J60</f>
        <v>155.18181818181819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6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1" t="s">
        <v>193</v>
      </c>
      <c r="F63" s="271">
        <v>4</v>
      </c>
      <c r="G63" s="63" t="s">
        <v>414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/>
      <c r="C64" s="62"/>
      <c r="D64" s="62"/>
      <c r="E64" s="169" t="s">
        <v>193</v>
      </c>
      <c r="F64" s="169">
        <v>4</v>
      </c>
      <c r="G64" s="71"/>
      <c r="H64" s="76"/>
      <c r="I64" s="62"/>
      <c r="J64" s="62"/>
      <c r="K64" s="65"/>
    </row>
    <row r="65" spans="2:11" x14ac:dyDescent="0.25">
      <c r="C65" s="63"/>
      <c r="G65" s="76"/>
      <c r="H65" s="76"/>
      <c r="I65" s="78">
        <f>SUM(I62:I63)</f>
        <v>1970</v>
      </c>
      <c r="J65" s="78">
        <f>SUM(J62:J63)</f>
        <v>12</v>
      </c>
      <c r="K65" s="65">
        <f>I65/J65</f>
        <v>164.16666666666666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4"/>
      <c r="F67" s="204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8264</v>
      </c>
      <c r="J69" s="101">
        <f>J45+J50+J55+J60+J65</f>
        <v>52</v>
      </c>
      <c r="K69" s="102">
        <f>I69/J69</f>
        <v>158.92307692307693</v>
      </c>
    </row>
    <row r="70" spans="2:11" ht="15.75" x14ac:dyDescent="0.25">
      <c r="C70" s="63"/>
      <c r="E70" s="319" t="s">
        <v>194</v>
      </c>
      <c r="F70" s="319"/>
      <c r="G70" s="319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2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81" t="s">
        <v>195</v>
      </c>
      <c r="F78" s="281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2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2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81" t="s">
        <v>195</v>
      </c>
      <c r="F87" s="281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21" workbookViewId="0">
      <selection activeCell="H60" sqref="H60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369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20" t="s">
        <v>370</v>
      </c>
      <c r="H8" s="320"/>
      <c r="I8" s="93"/>
      <c r="J8" s="93"/>
      <c r="K8" s="93"/>
    </row>
    <row r="9" spans="2:11" x14ac:dyDescent="0.25">
      <c r="B9" s="244">
        <v>20</v>
      </c>
      <c r="C9" s="62">
        <v>11</v>
      </c>
      <c r="D9" s="62">
        <v>2022</v>
      </c>
      <c r="E9" s="70" t="s">
        <v>417</v>
      </c>
      <c r="F9" s="70">
        <v>5</v>
      </c>
      <c r="G9" s="63" t="s">
        <v>414</v>
      </c>
      <c r="H9" s="71" t="s">
        <v>415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1" t="s">
        <v>417</v>
      </c>
      <c r="F10" s="271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19</v>
      </c>
      <c r="C11" s="62">
        <v>3</v>
      </c>
      <c r="D11" s="62">
        <v>2023</v>
      </c>
      <c r="E11" s="304" t="s">
        <v>417</v>
      </c>
      <c r="F11" s="304">
        <v>5</v>
      </c>
      <c r="G11" s="63" t="s">
        <v>118</v>
      </c>
      <c r="H11" s="76"/>
      <c r="I11" s="62"/>
      <c r="J11" s="62"/>
      <c r="K11" s="65"/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3346</v>
      </c>
      <c r="J12" s="78">
        <f>SUM(J9:J11)</f>
        <v>17</v>
      </c>
      <c r="K12" s="65">
        <f>I12/J12</f>
        <v>196.8235294117647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3">
        <v>20</v>
      </c>
      <c r="C14" s="62">
        <v>11</v>
      </c>
      <c r="D14" s="62">
        <v>2022</v>
      </c>
      <c r="E14" s="253" t="s">
        <v>417</v>
      </c>
      <c r="F14" s="253">
        <v>5</v>
      </c>
      <c r="G14" s="63" t="s">
        <v>414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1" t="s">
        <v>417</v>
      </c>
      <c r="F15" s="271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/>
      <c r="C16" s="62"/>
      <c r="D16" s="62"/>
      <c r="E16" s="70"/>
      <c r="F16" s="62"/>
      <c r="G16" s="71"/>
      <c r="H16" s="76"/>
      <c r="I16" s="62"/>
      <c r="J16" s="62"/>
      <c r="K16" s="202"/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3397</v>
      </c>
      <c r="J17" s="78">
        <f>SUM(J14:J16)</f>
        <v>18</v>
      </c>
      <c r="K17" s="65">
        <f>I17/J17</f>
        <v>188.72222222222223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3">
        <v>20</v>
      </c>
      <c r="C19" s="62">
        <v>11</v>
      </c>
      <c r="D19" s="62">
        <v>2022</v>
      </c>
      <c r="E19" s="253" t="s">
        <v>417</v>
      </c>
      <c r="F19" s="253">
        <v>5</v>
      </c>
      <c r="G19" s="63" t="s">
        <v>414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1" t="s">
        <v>417</v>
      </c>
      <c r="F20" s="271">
        <v>5</v>
      </c>
      <c r="G20" s="63" t="s">
        <v>118</v>
      </c>
      <c r="H20" s="76"/>
      <c r="I20" s="62">
        <v>1594</v>
      </c>
      <c r="J20" s="62">
        <v>8</v>
      </c>
      <c r="K20" s="232">
        <f>I20/J20</f>
        <v>199.25</v>
      </c>
    </row>
    <row r="21" spans="2:11" x14ac:dyDescent="0.25">
      <c r="B21" s="62"/>
      <c r="C21" s="62"/>
      <c r="D21" s="62"/>
      <c r="E21" s="70"/>
      <c r="F21" s="62"/>
      <c r="G21" s="71"/>
      <c r="H21" s="76"/>
      <c r="I21" s="62"/>
      <c r="J21" s="62"/>
      <c r="K21" s="171"/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3153</v>
      </c>
      <c r="J22" s="78">
        <f>SUM(J19:J21)</f>
        <v>17</v>
      </c>
      <c r="K22" s="65">
        <f>I22/J22</f>
        <v>185.47058823529412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3">
        <v>20</v>
      </c>
      <c r="C24" s="62">
        <v>11</v>
      </c>
      <c r="D24" s="62">
        <v>2022</v>
      </c>
      <c r="E24" s="253" t="s">
        <v>417</v>
      </c>
      <c r="F24" s="253">
        <v>5</v>
      </c>
      <c r="G24" s="63" t="s">
        <v>414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1" t="s">
        <v>417</v>
      </c>
      <c r="F25" s="271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/>
      <c r="C26" s="62"/>
      <c r="D26" s="62"/>
      <c r="E26" s="70"/>
      <c r="F26" s="62"/>
      <c r="G26" s="71"/>
      <c r="H26" s="76"/>
      <c r="I26" s="62"/>
      <c r="J26" s="62"/>
      <c r="K26" s="65"/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2715</v>
      </c>
      <c r="J27" s="78">
        <f>SUM(J24:J26)</f>
        <v>15</v>
      </c>
      <c r="K27" s="65">
        <f>I27/J27</f>
        <v>181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3">
        <v>20</v>
      </c>
      <c r="C29" s="62">
        <v>11</v>
      </c>
      <c r="D29" s="62">
        <v>2022</v>
      </c>
      <c r="E29" s="253" t="s">
        <v>417</v>
      </c>
      <c r="F29" s="253">
        <v>5</v>
      </c>
      <c r="G29" s="63" t="s">
        <v>414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1" t="s">
        <v>417</v>
      </c>
      <c r="F30" s="271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H31" s="32"/>
      <c r="I31" s="62"/>
      <c r="J31" s="62"/>
      <c r="K31" s="65"/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1895</v>
      </c>
      <c r="J32" s="78">
        <f>SUM(J29:J31)</f>
        <v>11</v>
      </c>
      <c r="K32" s="65">
        <f>I32/J32</f>
        <v>172.27272727272728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3">
        <v>20</v>
      </c>
      <c r="C34" s="62">
        <v>11</v>
      </c>
      <c r="D34" s="62">
        <v>2022</v>
      </c>
      <c r="E34" s="253" t="s">
        <v>417</v>
      </c>
      <c r="F34" s="253">
        <v>5</v>
      </c>
      <c r="G34" s="63" t="s">
        <v>414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1" t="s">
        <v>417</v>
      </c>
      <c r="F35" s="271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/>
      <c r="C36" s="62"/>
      <c r="D36" s="62"/>
      <c r="E36" s="210"/>
      <c r="F36" s="210"/>
      <c r="G36" s="71"/>
      <c r="H36" s="71"/>
      <c r="I36" s="99"/>
      <c r="J36" s="99"/>
      <c r="K36" s="65"/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2123</v>
      </c>
      <c r="J37" s="78">
        <f>SUM(J34:J36)</f>
        <v>12</v>
      </c>
      <c r="K37" s="65">
        <f>I37/J37</f>
        <v>176.91666666666666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16629</v>
      </c>
      <c r="J39" s="101">
        <f>J12+J17+J22+J27+J32+J37</f>
        <v>90</v>
      </c>
      <c r="K39" s="102">
        <f>I39/J39</f>
        <v>184.76666666666668</v>
      </c>
    </row>
    <row r="40" spans="2:11" ht="22.5" customHeight="1" x14ac:dyDescent="0.25">
      <c r="B40" s="53"/>
      <c r="C40" s="51"/>
      <c r="D40" s="51"/>
      <c r="E40" s="32"/>
      <c r="F40" s="53"/>
      <c r="G40" s="320" t="s">
        <v>254</v>
      </c>
      <c r="H40" s="320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4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10">
        <v>2023</v>
      </c>
      <c r="E43" s="281" t="s">
        <v>195</v>
      </c>
      <c r="F43" s="201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4">
        <v>19</v>
      </c>
      <c r="C44" s="304">
        <v>3</v>
      </c>
      <c r="D44" s="62">
        <v>2023</v>
      </c>
      <c r="E44" s="304" t="s">
        <v>195</v>
      </c>
      <c r="F44" s="304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4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82">
        <v>2023</v>
      </c>
      <c r="E48" s="282" t="s">
        <v>195</v>
      </c>
      <c r="F48" s="304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4">
        <v>19</v>
      </c>
      <c r="C49" s="304">
        <v>3</v>
      </c>
      <c r="D49" s="62">
        <v>2023</v>
      </c>
      <c r="E49" s="304" t="s">
        <v>195</v>
      </c>
      <c r="F49" s="304">
        <v>5</v>
      </c>
      <c r="G49" s="63" t="s">
        <v>118</v>
      </c>
      <c r="H49" s="71"/>
      <c r="I49" s="62">
        <v>1722</v>
      </c>
      <c r="J49" s="62">
        <v>9</v>
      </c>
      <c r="K49" s="232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4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82">
        <v>2023</v>
      </c>
      <c r="E53" s="282" t="s">
        <v>195</v>
      </c>
      <c r="F53" s="304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4">
        <v>19</v>
      </c>
      <c r="C54" s="304">
        <v>3</v>
      </c>
      <c r="D54" s="62">
        <v>2023</v>
      </c>
      <c r="E54" s="304" t="s">
        <v>195</v>
      </c>
      <c r="F54" s="304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4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1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2">
        <f>I61/J61</f>
        <v>199.77777777777777</v>
      </c>
    </row>
    <row r="62" spans="2:11" x14ac:dyDescent="0.25">
      <c r="B62" s="97">
        <v>5</v>
      </c>
      <c r="C62" s="62">
        <v>2</v>
      </c>
      <c r="D62" s="282">
        <v>2023</v>
      </c>
      <c r="E62" s="282" t="s">
        <v>195</v>
      </c>
      <c r="F62" s="304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4">
        <v>19</v>
      </c>
      <c r="C63" s="304">
        <v>3</v>
      </c>
      <c r="D63" s="62">
        <v>2023</v>
      </c>
      <c r="E63" s="304" t="s">
        <v>195</v>
      </c>
      <c r="F63" s="304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4">
        <v>16</v>
      </c>
      <c r="C66" s="62">
        <v>10</v>
      </c>
      <c r="D66" s="62">
        <v>2022</v>
      </c>
      <c r="E66" s="244" t="s">
        <v>195</v>
      </c>
      <c r="F66" s="244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82">
        <v>2023</v>
      </c>
      <c r="E67" s="282" t="s">
        <v>195</v>
      </c>
      <c r="F67" s="282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4">
        <v>19</v>
      </c>
      <c r="C68" s="304">
        <v>3</v>
      </c>
      <c r="D68" s="62">
        <v>2023</v>
      </c>
      <c r="E68" s="304" t="s">
        <v>195</v>
      </c>
      <c r="F68" s="304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82">
        <v>2023</v>
      </c>
      <c r="E71" s="282" t="s">
        <v>195</v>
      </c>
      <c r="F71" s="282">
        <v>5</v>
      </c>
      <c r="G71" s="63" t="s">
        <v>133</v>
      </c>
      <c r="H71" s="76" t="s">
        <v>519</v>
      </c>
      <c r="I71" s="99">
        <v>1521</v>
      </c>
      <c r="J71" s="99">
        <v>8</v>
      </c>
      <c r="K71" s="232">
        <f>I71/J71</f>
        <v>190.125</v>
      </c>
    </row>
    <row r="72" spans="2:11" x14ac:dyDescent="0.25">
      <c r="B72" s="304">
        <v>19</v>
      </c>
      <c r="C72" s="304">
        <v>3</v>
      </c>
      <c r="D72" s="62">
        <v>2023</v>
      </c>
      <c r="E72" s="304" t="s">
        <v>195</v>
      </c>
      <c r="F72" s="304">
        <v>5</v>
      </c>
      <c r="G72" s="63" t="s">
        <v>118</v>
      </c>
      <c r="H72" s="76"/>
      <c r="I72" s="283">
        <v>767</v>
      </c>
      <c r="J72" s="283">
        <v>4</v>
      </c>
      <c r="K72" s="232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2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371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372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82">
        <v>2023</v>
      </c>
      <c r="E80" s="282" t="s">
        <v>372</v>
      </c>
      <c r="F80" s="282">
        <v>4</v>
      </c>
      <c r="G80" s="63" t="s">
        <v>510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4" t="s">
        <v>372</v>
      </c>
      <c r="F81" s="304">
        <v>4</v>
      </c>
      <c r="G81" s="63" t="s">
        <v>510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4">
        <v>16</v>
      </c>
      <c r="C84" s="62">
        <v>10</v>
      </c>
      <c r="D84" s="62">
        <v>2022</v>
      </c>
      <c r="E84" s="244" t="s">
        <v>372</v>
      </c>
      <c r="F84" s="244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82">
        <v>2023</v>
      </c>
      <c r="E85" s="282" t="s">
        <v>372</v>
      </c>
      <c r="F85" s="282">
        <v>4</v>
      </c>
      <c r="G85" s="63" t="s">
        <v>510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4" t="s">
        <v>372</v>
      </c>
      <c r="F86" s="304">
        <v>4</v>
      </c>
      <c r="G86" s="63" t="s">
        <v>510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4">
        <v>16</v>
      </c>
      <c r="C89" s="62">
        <v>10</v>
      </c>
      <c r="D89" s="62">
        <v>2022</v>
      </c>
      <c r="E89" s="244" t="s">
        <v>372</v>
      </c>
      <c r="F89" s="244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82">
        <v>2023</v>
      </c>
      <c r="E90" s="282" t="s">
        <v>372</v>
      </c>
      <c r="F90" s="282">
        <v>4</v>
      </c>
      <c r="G90" s="63" t="s">
        <v>510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4" t="s">
        <v>372</v>
      </c>
      <c r="F91" s="304">
        <v>4</v>
      </c>
      <c r="G91" s="63" t="s">
        <v>510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4">
        <v>16</v>
      </c>
      <c r="C94" s="62">
        <v>10</v>
      </c>
      <c r="D94" s="62">
        <v>2022</v>
      </c>
      <c r="E94" s="244" t="s">
        <v>372</v>
      </c>
      <c r="F94" s="244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82">
        <v>2023</v>
      </c>
      <c r="E95" s="282" t="s">
        <v>372</v>
      </c>
      <c r="F95" s="282">
        <v>4</v>
      </c>
      <c r="G95" s="63" t="s">
        <v>510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4" t="s">
        <v>372</v>
      </c>
      <c r="F96" s="304">
        <v>4</v>
      </c>
      <c r="G96" s="63" t="s">
        <v>510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82">
        <v>2023</v>
      </c>
      <c r="E99" s="282" t="s">
        <v>372</v>
      </c>
      <c r="F99" s="282">
        <v>4</v>
      </c>
      <c r="G99" s="63" t="s">
        <v>510</v>
      </c>
      <c r="H99" s="63" t="s">
        <v>520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3"/>
      <c r="J100" s="283"/>
      <c r="K100" s="98"/>
    </row>
    <row r="101" spans="2:11" x14ac:dyDescent="0.25">
      <c r="B101" s="62"/>
      <c r="C101" s="62"/>
      <c r="D101" s="62"/>
      <c r="E101" s="210"/>
      <c r="F101" s="210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49779</v>
      </c>
      <c r="J108" s="101">
        <f>J39+J75+J103</f>
        <v>289</v>
      </c>
      <c r="K108" s="102">
        <f>I108/J108</f>
        <v>172.24567474048442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482</v>
      </c>
    </row>
    <row r="3" spans="1:8" x14ac:dyDescent="0.25">
      <c r="B3" t="s">
        <v>481</v>
      </c>
      <c r="D3" t="s">
        <v>480</v>
      </c>
      <c r="F3" t="s">
        <v>479</v>
      </c>
      <c r="H3" t="s">
        <v>478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5">
        <f t="shared" ref="H4:H9" si="1">+G4/F4</f>
        <v>189.66666666666666</v>
      </c>
    </row>
    <row r="5" spans="1:8" x14ac:dyDescent="0.25">
      <c r="A5" t="s">
        <v>477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5">
        <f t="shared" si="1"/>
        <v>199.25</v>
      </c>
    </row>
    <row r="6" spans="1:8" x14ac:dyDescent="0.25">
      <c r="A6" t="s">
        <v>476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5">
        <f t="shared" si="1"/>
        <v>201.125</v>
      </c>
    </row>
    <row r="7" spans="1:8" x14ac:dyDescent="0.25">
      <c r="A7" t="s">
        <v>475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5">
        <f t="shared" si="1"/>
        <v>177.42857142857142</v>
      </c>
    </row>
    <row r="8" spans="1:8" x14ac:dyDescent="0.25">
      <c r="A8" t="s">
        <v>474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5">
        <f t="shared" si="1"/>
        <v>184.14285714285714</v>
      </c>
    </row>
    <row r="9" spans="1:8" x14ac:dyDescent="0.25">
      <c r="A9" t="s">
        <v>473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5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9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5">
        <f>+G13/F13</f>
        <v>166.2</v>
      </c>
    </row>
    <row r="14" spans="1:8" x14ac:dyDescent="0.25">
      <c r="A14" s="179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5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5">
        <f>+G15/F15</f>
        <v>165.14285714285714</v>
      </c>
    </row>
    <row r="16" spans="1:8" x14ac:dyDescent="0.25">
      <c r="A16" s="179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5">
        <f>+G16/F16</f>
        <v>164</v>
      </c>
    </row>
    <row r="17" spans="1:8" x14ac:dyDescent="0.25">
      <c r="A17" s="179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5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2023-03-27T08:32:20Z</dcterms:modified>
</cp:coreProperties>
</file>