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AY66" i="1" l="1"/>
  <c r="AX66" i="1"/>
  <c r="AX65" i="1"/>
  <c r="AX67" i="1" s="1"/>
  <c r="AY111" i="1"/>
  <c r="AX111" i="1"/>
  <c r="AX110" i="1"/>
  <c r="AW135" i="1"/>
  <c r="AW132" i="1"/>
  <c r="AW133" i="1" s="1"/>
  <c r="AW131" i="1"/>
  <c r="AW112" i="1"/>
  <c r="AW67" i="1"/>
  <c r="H256" i="2"/>
  <c r="K256" i="2"/>
  <c r="L255" i="2"/>
  <c r="J256" i="2"/>
  <c r="L254" i="2"/>
  <c r="J46" i="3" l="1"/>
  <c r="J14" i="3"/>
  <c r="AY126" i="1"/>
  <c r="AX126" i="1"/>
  <c r="AX125" i="1"/>
  <c r="AX127" i="1" s="1"/>
  <c r="AY123" i="1"/>
  <c r="AX123" i="1"/>
  <c r="AX122" i="1"/>
  <c r="AX124" i="1" s="1"/>
  <c r="AY120" i="1"/>
  <c r="AX120" i="1"/>
  <c r="AX119" i="1"/>
  <c r="AX121" i="1" s="1"/>
  <c r="AY117" i="1"/>
  <c r="AX117" i="1"/>
  <c r="AX116" i="1"/>
  <c r="AX118" i="1" s="1"/>
  <c r="AY114" i="1"/>
  <c r="AX114" i="1"/>
  <c r="AX113" i="1"/>
  <c r="AX115" i="1" s="1"/>
  <c r="AX112" i="1"/>
  <c r="AY108" i="1"/>
  <c r="AX108" i="1"/>
  <c r="AX107" i="1"/>
  <c r="AX109" i="1" s="1"/>
  <c r="AY105" i="1"/>
  <c r="AX105" i="1"/>
  <c r="AX104" i="1"/>
  <c r="AX106" i="1" s="1"/>
  <c r="AY102" i="1"/>
  <c r="AX102" i="1"/>
  <c r="AX101" i="1"/>
  <c r="AX103" i="1" s="1"/>
  <c r="AY99" i="1"/>
  <c r="AX99" i="1"/>
  <c r="AX98" i="1"/>
  <c r="AX100" i="1" s="1"/>
  <c r="AY96" i="1"/>
  <c r="AX96" i="1"/>
  <c r="AX95" i="1"/>
  <c r="AX97" i="1" s="1"/>
  <c r="AY93" i="1"/>
  <c r="AX93" i="1"/>
  <c r="AX92" i="1"/>
  <c r="AX94" i="1" s="1"/>
  <c r="AY90" i="1"/>
  <c r="AX90" i="1"/>
  <c r="AX89" i="1"/>
  <c r="AX91" i="1" s="1"/>
  <c r="AY87" i="1"/>
  <c r="AX87" i="1"/>
  <c r="AX86" i="1"/>
  <c r="AX88" i="1" s="1"/>
  <c r="AY84" i="1"/>
  <c r="AX84" i="1"/>
  <c r="AX83" i="1"/>
  <c r="AX85" i="1" s="1"/>
  <c r="AY81" i="1"/>
  <c r="AX81" i="1"/>
  <c r="AX80" i="1"/>
  <c r="AX82" i="1" s="1"/>
  <c r="AY78" i="1"/>
  <c r="AX78" i="1"/>
  <c r="AX77" i="1"/>
  <c r="AX79" i="1" s="1"/>
  <c r="AY75" i="1"/>
  <c r="AX75" i="1"/>
  <c r="AX74" i="1"/>
  <c r="AX76" i="1" s="1"/>
  <c r="AY72" i="1"/>
  <c r="AX72" i="1"/>
  <c r="AX71" i="1"/>
  <c r="AX73" i="1" s="1"/>
  <c r="AY69" i="1"/>
  <c r="AX69" i="1"/>
  <c r="AX68" i="1"/>
  <c r="AX70" i="1" s="1"/>
  <c r="AY63" i="1"/>
  <c r="AX63" i="1"/>
  <c r="AX62" i="1"/>
  <c r="AX64" i="1" s="1"/>
  <c r="AY60" i="1"/>
  <c r="AX60" i="1"/>
  <c r="AX59" i="1"/>
  <c r="AX61" i="1" s="1"/>
  <c r="AY57" i="1"/>
  <c r="AX57" i="1"/>
  <c r="AX56" i="1"/>
  <c r="AX58" i="1" s="1"/>
  <c r="AY54" i="1"/>
  <c r="AX54" i="1"/>
  <c r="AX53" i="1"/>
  <c r="AX55" i="1" s="1"/>
  <c r="AY51" i="1"/>
  <c r="AX51" i="1"/>
  <c r="AX50" i="1"/>
  <c r="AX52" i="1" s="1"/>
  <c r="AY48" i="1"/>
  <c r="AX48" i="1"/>
  <c r="AX47" i="1"/>
  <c r="AX49" i="1" s="1"/>
  <c r="AY45" i="1"/>
  <c r="AX45" i="1"/>
  <c r="AX44" i="1"/>
  <c r="AX46" i="1" s="1"/>
  <c r="AY42" i="1"/>
  <c r="AX42" i="1"/>
  <c r="AX41" i="1"/>
  <c r="AX43" i="1" s="1"/>
  <c r="AY39" i="1"/>
  <c r="AX39" i="1"/>
  <c r="AX38" i="1"/>
  <c r="AX40" i="1" s="1"/>
  <c r="AY36" i="1"/>
  <c r="AX36" i="1"/>
  <c r="AX35" i="1"/>
  <c r="AX37" i="1" s="1"/>
  <c r="AY33" i="1"/>
  <c r="AX33" i="1"/>
  <c r="AX32" i="1"/>
  <c r="AX34" i="1" s="1"/>
  <c r="AY30" i="1"/>
  <c r="AX30" i="1"/>
  <c r="AX29" i="1"/>
  <c r="AY27" i="1"/>
  <c r="AX27" i="1"/>
  <c r="AX26" i="1"/>
  <c r="AX28" i="1" s="1"/>
  <c r="AY18" i="1"/>
  <c r="AX18" i="1"/>
  <c r="AX17" i="1"/>
  <c r="AX19" i="1" s="1"/>
  <c r="AY15" i="1"/>
  <c r="AX15" i="1"/>
  <c r="AX14" i="1"/>
  <c r="AX16" i="1" s="1"/>
  <c r="AY12" i="1"/>
  <c r="AX12" i="1"/>
  <c r="AX11" i="1"/>
  <c r="AV31" i="1"/>
  <c r="AV132" i="1"/>
  <c r="AX132" i="1" s="1"/>
  <c r="AV131" i="1"/>
  <c r="AX131" i="1" s="1"/>
  <c r="AV121" i="1"/>
  <c r="AV91" i="1"/>
  <c r="AV70" i="1"/>
  <c r="AV58" i="1"/>
  <c r="AV52" i="1"/>
  <c r="AV43" i="1"/>
  <c r="AV135" i="1" s="1"/>
  <c r="AX135" i="1" s="1"/>
  <c r="AV40" i="1"/>
  <c r="AV19" i="1"/>
  <c r="L253" i="2"/>
  <c r="L252" i="2"/>
  <c r="L251" i="2"/>
  <c r="L250" i="2"/>
  <c r="L249" i="2"/>
  <c r="L248" i="2"/>
  <c r="L247" i="2"/>
  <c r="L246" i="2"/>
  <c r="L245" i="2"/>
  <c r="AX31" i="1" l="1"/>
  <c r="AV133" i="1"/>
  <c r="AU135" i="1"/>
  <c r="AU132" i="1"/>
  <c r="AU133" i="1" s="1"/>
  <c r="AU131" i="1"/>
  <c r="AU16" i="1"/>
  <c r="L244" i="2"/>
  <c r="AT135" i="1" l="1"/>
  <c r="AT132" i="1"/>
  <c r="AT133" i="1" s="1"/>
  <c r="AT131" i="1"/>
  <c r="AT97" i="1"/>
  <c r="AT70" i="1"/>
  <c r="AT58" i="1"/>
  <c r="L242" i="2"/>
  <c r="L243" i="2"/>
  <c r="L241" i="2"/>
  <c r="J7" i="10" l="1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3" i="1" s="1"/>
  <c r="AR131" i="1"/>
  <c r="AR109" i="1"/>
  <c r="AR94" i="1"/>
  <c r="AR88" i="1"/>
  <c r="AR85" i="1"/>
  <c r="AR76" i="1"/>
  <c r="AQ132" i="1"/>
  <c r="AQ133" i="1" s="1"/>
  <c r="AQ131" i="1"/>
  <c r="AQ31" i="1"/>
  <c r="AQ106" i="1"/>
  <c r="AQ118" i="1"/>
  <c r="AQ115" i="1"/>
  <c r="AQ43" i="1"/>
  <c r="AS135" i="1"/>
  <c r="AR135" i="1"/>
  <c r="AQ135" i="1"/>
  <c r="AS132" i="1"/>
  <c r="AS131" i="1"/>
  <c r="AS133" i="1" s="1"/>
  <c r="AS121" i="1"/>
  <c r="AS82" i="1"/>
  <c r="AS73" i="1"/>
  <c r="AS52" i="1"/>
  <c r="AS40" i="1"/>
  <c r="AS37" i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P85" i="1" l="1"/>
  <c r="J59" i="3" l="1"/>
  <c r="AP135" i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07" i="3"/>
  <c r="AO103" i="1"/>
  <c r="AO70" i="1"/>
  <c r="AO58" i="1"/>
  <c r="AO34" i="1"/>
  <c r="AO19" i="1"/>
  <c r="AO135" i="1" s="1"/>
  <c r="AO127" i="1"/>
  <c r="AO132" i="1"/>
  <c r="AO131" i="1"/>
  <c r="L221" i="2"/>
  <c r="L220" i="2"/>
  <c r="L219" i="2"/>
  <c r="L218" i="2"/>
  <c r="L217" i="2"/>
  <c r="L216" i="2"/>
  <c r="J40" i="4"/>
  <c r="I40" i="4"/>
  <c r="H40" i="4"/>
  <c r="G40" i="4"/>
  <c r="F40" i="4"/>
  <c r="E40" i="4"/>
  <c r="D40" i="4"/>
  <c r="C40" i="4"/>
  <c r="AO133" i="1" l="1"/>
  <c r="K35" i="4"/>
  <c r="AN132" i="1"/>
  <c r="AN131" i="1"/>
  <c r="AN55" i="1"/>
  <c r="AN124" i="1"/>
  <c r="AN135" i="1" s="1"/>
  <c r="AN79" i="1"/>
  <c r="AN49" i="1"/>
  <c r="L215" i="2"/>
  <c r="L214" i="2"/>
  <c r="L213" i="2"/>
  <c r="L212" i="2"/>
  <c r="AN133" i="1" l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BC127" i="1"/>
  <c r="BC124" i="1"/>
  <c r="BC121" i="1"/>
  <c r="BC118" i="1"/>
  <c r="BC115" i="1"/>
  <c r="BC112" i="1"/>
  <c r="BC109" i="1"/>
  <c r="BC106" i="1"/>
  <c r="BC103" i="1"/>
  <c r="BC100" i="1"/>
  <c r="BC97" i="1"/>
  <c r="BC94" i="1"/>
  <c r="BC91" i="1"/>
  <c r="BC88" i="1"/>
  <c r="BC85" i="1"/>
  <c r="BC82" i="1"/>
  <c r="BC79" i="1"/>
  <c r="BC76" i="1"/>
  <c r="BC73" i="1"/>
  <c r="BC70" i="1"/>
  <c r="BC67" i="1"/>
  <c r="BC64" i="1"/>
  <c r="BC61" i="1"/>
  <c r="BC58" i="1"/>
  <c r="BC55" i="1"/>
  <c r="BC52" i="1"/>
  <c r="BC49" i="1"/>
  <c r="BC46" i="1"/>
  <c r="BC43" i="1"/>
  <c r="BC40" i="1"/>
  <c r="BC37" i="1"/>
  <c r="BC34" i="1"/>
  <c r="BC31" i="1"/>
  <c r="BC28" i="1"/>
  <c r="BC22" i="1"/>
  <c r="BC19" i="1"/>
  <c r="BC16" i="1"/>
  <c r="BC13" i="1"/>
  <c r="AL132" i="1" l="1"/>
  <c r="AL131" i="1"/>
  <c r="AL85" i="1"/>
  <c r="AL70" i="1"/>
  <c r="AL58" i="1"/>
  <c r="AL52" i="1"/>
  <c r="AL43" i="1"/>
  <c r="AL40" i="1"/>
  <c r="AL31" i="1"/>
  <c r="AL135" i="1" s="1"/>
  <c r="L207" i="2"/>
  <c r="L206" i="2"/>
  <c r="L205" i="2"/>
  <c r="L204" i="2"/>
  <c r="L202" i="2"/>
  <c r="L203" i="2"/>
  <c r="L201" i="2"/>
  <c r="AL133" i="1" l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X133" i="1"/>
  <c r="AE132" i="1"/>
  <c r="AC132" i="1"/>
  <c r="AB132" i="1"/>
  <c r="AB133" i="1" s="1"/>
  <c r="AA132" i="1"/>
  <c r="Z132" i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C132" i="1"/>
  <c r="BC131" i="1"/>
  <c r="AD132" i="1"/>
  <c r="AD131" i="1"/>
  <c r="F133" i="1" l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K38" i="4" l="1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0" i="4" l="1"/>
  <c r="K37" i="4"/>
  <c r="K34" i="4"/>
  <c r="Z135" i="1"/>
  <c r="Y100" i="1"/>
  <c r="Y28" i="1"/>
  <c r="Y135" i="1" s="1"/>
  <c r="X16" i="1"/>
  <c r="X135" i="1" s="1"/>
  <c r="L123" i="2"/>
  <c r="K29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C25" i="1"/>
  <c r="K23" i="4" l="1"/>
  <c r="K28" i="4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1" i="4" l="1"/>
  <c r="K25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K26" i="4"/>
  <c r="K33" i="4"/>
  <c r="K14" i="4"/>
  <c r="K10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6" i="4"/>
  <c r="K27" i="4"/>
  <c r="J85" i="3"/>
  <c r="L112" i="1"/>
  <c r="L100" i="1"/>
  <c r="L67" i="1"/>
  <c r="L13" i="1"/>
  <c r="L59" i="2"/>
  <c r="L58" i="2"/>
  <c r="L57" i="2"/>
  <c r="L56" i="2"/>
  <c r="L135" i="1" l="1"/>
  <c r="B57" i="4"/>
  <c r="K16" i="4" l="1"/>
  <c r="K19" i="4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Y129" i="1" l="1"/>
  <c r="AX129" i="1"/>
  <c r="AX128" i="1"/>
  <c r="AX130" i="1" s="1"/>
  <c r="AY24" i="1"/>
  <c r="AX24" i="1"/>
  <c r="AX23" i="1"/>
  <c r="AX25" i="1" s="1"/>
  <c r="AY21" i="1"/>
  <c r="AX21" i="1"/>
  <c r="AX20" i="1"/>
  <c r="AX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E112" i="1" s="1"/>
  <c r="A82" i="1"/>
  <c r="BE82" i="1" s="1"/>
  <c r="A124" i="1"/>
  <c r="BE124" i="1" s="1"/>
  <c r="A121" i="1"/>
  <c r="BE121" i="1" s="1"/>
  <c r="A109" i="1"/>
  <c r="BE109" i="1" s="1"/>
  <c r="A97" i="1"/>
  <c r="A94" i="1"/>
  <c r="A91" i="1"/>
  <c r="A64" i="1"/>
  <c r="BE64" i="1" s="1"/>
  <c r="A49" i="1"/>
  <c r="BE49" i="1" s="1"/>
  <c r="A46" i="1"/>
  <c r="BE46" i="1" s="1"/>
  <c r="A37" i="1"/>
  <c r="BE37" i="1" s="1"/>
  <c r="A28" i="1"/>
  <c r="BE28" i="1" s="1"/>
  <c r="A22" i="1"/>
  <c r="A16" i="1"/>
  <c r="BE16" i="1" s="1"/>
  <c r="D85" i="1" l="1"/>
  <c r="D118" i="1"/>
  <c r="D70" i="1"/>
  <c r="J29" i="3"/>
  <c r="L11" i="2"/>
  <c r="L9" i="2"/>
  <c r="J65" i="3" l="1"/>
  <c r="J19" i="5" l="1"/>
  <c r="I19" i="5"/>
  <c r="K32" i="4" l="1"/>
  <c r="K21" i="4"/>
  <c r="K31" i="4"/>
  <c r="K13" i="4"/>
  <c r="K30" i="4"/>
  <c r="K24" i="4"/>
  <c r="K20" i="4"/>
  <c r="K17" i="4"/>
  <c r="K15" i="4"/>
  <c r="K22" i="4"/>
  <c r="K9" i="4"/>
  <c r="K12" i="4"/>
  <c r="K18" i="4"/>
  <c r="K40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1" i="3" l="1"/>
  <c r="A133" i="1" l="1"/>
  <c r="A127" i="1"/>
  <c r="BE127" i="1" s="1"/>
  <c r="A118" i="1"/>
  <c r="A115" i="1"/>
  <c r="BE115" i="1" s="1"/>
  <c r="A106" i="1"/>
  <c r="BE106" i="1" s="1"/>
  <c r="A103" i="1"/>
  <c r="BE103" i="1" s="1"/>
  <c r="A100" i="1"/>
  <c r="BE100" i="1" s="1"/>
  <c r="A85" i="1"/>
  <c r="A76" i="1"/>
  <c r="BE76" i="1" s="1"/>
  <c r="A73" i="1"/>
  <c r="BE73" i="1" s="1"/>
  <c r="A70" i="1"/>
  <c r="A67" i="1"/>
  <c r="BE67" i="1" s="1"/>
  <c r="A61" i="1"/>
  <c r="BE61" i="1" s="1"/>
  <c r="A58" i="1"/>
  <c r="BE58" i="1" s="1"/>
  <c r="A52" i="1"/>
  <c r="A43" i="1"/>
  <c r="BE43" i="1" s="1"/>
  <c r="A40" i="1"/>
  <c r="BE40" i="1" s="1"/>
  <c r="A19" i="1"/>
  <c r="BE19" i="1" s="1"/>
  <c r="A13" i="1"/>
  <c r="A34" i="1"/>
  <c r="A31" i="1"/>
  <c r="D52" i="1" l="1"/>
  <c r="D34" i="1"/>
  <c r="D31" i="1"/>
  <c r="AY132" i="1" l="1"/>
  <c r="K94" i="6" l="1"/>
  <c r="K89" i="6"/>
  <c r="K84" i="6"/>
  <c r="K79" i="6"/>
  <c r="K103" i="6" l="1"/>
  <c r="J90" i="3" l="1"/>
  <c r="BE118" i="1" l="1"/>
  <c r="BE34" i="1"/>
  <c r="BE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5" i="3"/>
  <c r="J109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A134" i="1"/>
  <c r="E135" i="1"/>
  <c r="K75" i="6" l="1"/>
  <c r="I108" i="6"/>
  <c r="J108" i="6"/>
  <c r="K39" i="6"/>
  <c r="K91" i="5"/>
  <c r="K38" i="5"/>
  <c r="K69" i="5"/>
  <c r="BE70" i="1"/>
  <c r="BE52" i="1"/>
  <c r="BC133" i="1"/>
  <c r="D135" i="1"/>
  <c r="BE31" i="1"/>
  <c r="K108" i="6" l="1"/>
  <c r="AX133" i="1"/>
  <c r="L256" i="2"/>
  <c r="AX13" i="1"/>
  <c r="BE13" i="1" s="1"/>
</calcChain>
</file>

<file path=xl/sharedStrings.xml><?xml version="1.0" encoding="utf-8"?>
<sst xmlns="http://schemas.openxmlformats.org/spreadsheetml/2006/main" count="2569" uniqueCount="641">
  <si>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</si>
  <si>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</si>
  <si>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</si>
  <si>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</si>
  <si>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</si>
  <si>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</si>
  <si>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</si>
  <si>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</si>
  <si>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</si>
  <si>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</si>
  <si>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</si>
  <si>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</si>
  <si>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</si>
  <si>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</si>
  <si>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</si>
  <si>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</si>
  <si>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</si>
  <si>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</si>
  <si>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</si>
  <si>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</si>
  <si>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</si>
  <si>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</si>
  <si>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</si>
  <si>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</si>
  <si>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</si>
  <si>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</si>
  <si>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</si>
  <si>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</si>
  <si>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</si>
  <si>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</si>
  <si>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</si>
  <si>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</si>
  <si>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</si>
  <si>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</si>
  <si>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</si>
  <si>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</si>
  <si>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</si>
  <si>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</si>
  <si>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</si>
  <si>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</si>
  <si>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</si>
  <si>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</si>
  <si>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</si>
  <si>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</si>
  <si>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</si>
  <si>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</si>
  <si>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</si>
  <si>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</si>
  <si>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</si>
  <si>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</si>
  <si>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</si>
  <si>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</si>
  <si>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</si>
  <si>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</si>
  <si>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</si>
  <si>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</si>
  <si>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</si>
  <si>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</si>
  <si>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</si>
  <si>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</si>
  <si>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</si>
  <si>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</si>
  <si>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</si>
  <si>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</si>
  <si>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</si>
  <si>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</si>
  <si>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</si>
  <si>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</si>
  <si>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</si>
  <si>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</si>
  <si>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</si>
  <si>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</si>
  <si>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</si>
  <si>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</si>
  <si>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</si>
  <si>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</si>
  <si>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</si>
  <si>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</si>
  <si>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</si>
  <si>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</si>
  <si>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</si>
  <si>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</si>
  <si>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</si>
  <si>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</si>
  <si>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</si>
  <si>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</si>
  <si>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</si>
  <si>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</si>
  <si>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</si>
  <si>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</si>
  <si>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</si>
  <si>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</si>
  <si>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</si>
  <si>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</si>
  <si>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</si>
  <si>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</si>
  <si>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</si>
  <si>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</si>
  <si>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</si>
  <si>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</si>
  <si>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</si>
  <si>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</si>
  <si>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</si>
  <si>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</si>
  <si>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</si>
  <si>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</si>
  <si>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</si>
  <si>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</si>
  <si>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</si>
  <si>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</si>
  <si>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</si>
  <si>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</si>
  <si>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</si>
  <si>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</si>
  <si>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</si>
  <si>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</si>
  <si>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</si>
  <si>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</si>
  <si>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</si>
  <si>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</si>
  <si>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</si>
  <si>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</si>
  <si>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</si>
  <si>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</si>
  <si>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</si>
  <si>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</si>
  <si>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</si>
  <si>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</si>
  <si>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</si>
  <si>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</si>
  <si>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</si>
  <si>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</si>
  <si>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</si>
  <si>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</si>
  <si>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</si>
  <si>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</si>
  <si>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</si>
  <si>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</si>
  <si>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</si>
  <si>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</si>
  <si>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</si>
  <si>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</si>
  <si>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</si>
  <si>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</si>
  <si>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</si>
  <si>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</si>
  <si>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</si>
  <si>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</si>
  <si>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</si>
  <si>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</si>
  <si>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</si>
  <si>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</si>
  <si>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</si>
  <si>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</si>
  <si>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</si>
  <si>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</si>
  <si>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</si>
  <si>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</si>
  <si>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</si>
  <si>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</si>
  <si>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</si>
  <si>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</si>
  <si>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</si>
  <si>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</si>
  <si>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</si>
  <si>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</si>
  <si>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</si>
  <si>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</si>
  <si>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</si>
  <si>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</si>
  <si>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</si>
  <si>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</si>
  <si>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</si>
  <si>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</si>
  <si>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</si>
  <si>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</si>
  <si>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</si>
  <si>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</si>
  <si>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</si>
  <si>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</si>
  <si>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</si>
  <si>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</si>
  <si>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</si>
  <si>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</si>
  <si>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</si>
  <si>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</si>
  <si>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</si>
  <si>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</si>
  <si>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</si>
  <si>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</si>
  <si>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</si>
  <si>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</si>
  <si>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</si>
  <si>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</si>
  <si>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</si>
  <si>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</si>
  <si>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</si>
  <si>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</si>
  <si>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</si>
  <si>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</si>
  <si>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</si>
  <si>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</si>
  <si>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</si>
  <si>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</si>
  <si>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</si>
  <si>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</si>
  <si>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</si>
  <si>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</si>
  <si>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</si>
  <si>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</si>
  <si>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</si>
  <si>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</si>
  <si>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</si>
  <si>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</si>
  <si>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</si>
  <si>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</si>
  <si>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</si>
  <si>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</si>
  <si>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</si>
  <si>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</si>
  <si>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</si>
  <si>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</si>
  <si>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</si>
  <si>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</si>
  <si>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</si>
  <si>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</si>
  <si>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</si>
  <si>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</si>
  <si>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</si>
  <si>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</si>
  <si>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</si>
  <si>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</si>
  <si>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</si>
  <si>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</si>
  <si>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</si>
  <si>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</si>
  <si>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</si>
  <si>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</si>
  <si>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</si>
  <si>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</si>
  <si>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</si>
  <si>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</si>
  <si>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</si>
  <si>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</si>
  <si>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</si>
  <si>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</si>
  <si>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</si>
  <si>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</si>
  <si>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</si>
  <si>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</si>
  <si>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</si>
  <si>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</si>
  <si>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</si>
  <si>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</si>
  <si>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</si>
  <si>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</si>
  <si>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</si>
  <si>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</si>
  <si>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</si>
  <si>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</si>
  <si>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</si>
  <si>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</si>
  <si>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</si>
  <si>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</si>
  <si>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</si>
  <si>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</si>
  <si>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</si>
  <si>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</si>
  <si>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</si>
  <si>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</si>
  <si>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</si>
  <si>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</si>
  <si>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</si>
  <si>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</si>
  <si>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</si>
  <si>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</si>
  <si>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</si>
  <si>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</si>
  <si>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</si>
  <si>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</si>
  <si>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</si>
  <si>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</si>
  <si>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</si>
  <si>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</si>
  <si>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</si>
  <si>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</si>
  <si>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</si>
  <si>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</si>
  <si>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</si>
  <si>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</si>
  <si>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</si>
  <si>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</si>
  <si>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</si>
  <si>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</si>
  <si>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</si>
  <si>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</si>
  <si>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</si>
  <si>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</si>
  <si>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</si>
  <si>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</si>
  <si>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</si>
  <si>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</si>
  <si>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</si>
  <si>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</si>
  <si>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</si>
  <si>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</si>
  <si>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</si>
  <si>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</si>
  <si>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</si>
  <si>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</si>
  <si>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</si>
  <si>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</si>
  <si>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</si>
  <si>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</si>
  <si>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</si>
  <si>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</si>
  <si>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</si>
  <si>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</si>
  <si>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</si>
  <si>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</si>
  <si>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</si>
  <si>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</si>
  <si>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</si>
  <si>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</si>
  <si>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</si>
  <si>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</si>
  <si>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</si>
  <si>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</si>
  <si>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</si>
  <si>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</si>
  <si>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</si>
  <si>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</si>
  <si>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</si>
  <si>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</si>
  <si>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</si>
  <si>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</si>
  <si>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</si>
  <si>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</si>
  <si>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</si>
  <si>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</si>
  <si>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</si>
  <si>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</si>
  <si>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</si>
  <si>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</si>
  <si>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</si>
  <si>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</si>
  <si>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</si>
  <si>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</si>
  <si>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</si>
  <si>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</si>
  <si>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</si>
  <si>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</si>
  <si>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</si>
  <si>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</si>
  <si>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</si>
  <si>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</si>
  <si>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</si>
  <si>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</si>
  <si>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</si>
  <si>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</si>
  <si>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</si>
  <si>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</si>
  <si>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</si>
  <si>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</si>
  <si>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</si>
  <si>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</si>
  <si>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</si>
  <si>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</si>
  <si>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</si>
  <si>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</si>
  <si>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</si>
  <si>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</si>
  <si>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</si>
  <si>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</si>
  <si>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</si>
  <si>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</si>
  <si>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</si>
  <si>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</si>
  <si>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</si>
  <si>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</si>
  <si>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</si>
  <si>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</si>
  <si>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</si>
  <si>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</si>
  <si>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</si>
  <si>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</si>
  <si>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</si>
  <si>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</si>
  <si>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</si>
  <si>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</si>
  <si>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</si>
  <si>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</si>
  <si>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</si>
  <si>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</si>
  <si>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</si>
  <si>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</si>
  <si>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</si>
  <si>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</si>
  <si>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</si>
  <si>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</si>
  <si>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</si>
  <si>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</si>
  <si>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</si>
  <si>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</si>
  <si>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</si>
  <si>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</si>
  <si>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</si>
  <si>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</si>
  <si>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</si>
  <si>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</si>
  <si>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</si>
  <si>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</si>
  <si>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</si>
  <si>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</si>
  <si>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</si>
  <si>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</si>
  <si>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</si>
  <si>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</si>
  <si>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</si>
  <si>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</si>
  <si>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</si>
  <si>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</si>
  <si>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</si>
  <si>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</si>
  <si>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</si>
  <si>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</si>
  <si>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</si>
  <si>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</si>
  <si>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</si>
  <si>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</si>
  <si>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</si>
  <si>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</si>
  <si>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</si>
  <si>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</si>
  <si>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</si>
  <si>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</si>
  <si>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</si>
  <si>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</si>
  <si>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</si>
  <si>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</si>
  <si>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</si>
  <si>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</si>
  <si>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</si>
  <si>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</si>
  <si>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</si>
  <si>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</si>
  <si>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</si>
  <si>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</si>
  <si>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</si>
  <si>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</si>
  <si>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</si>
  <si>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</si>
  <si>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</si>
  <si>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</si>
  <si>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</si>
  <si>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</si>
  <si>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</si>
  <si>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</si>
  <si>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</si>
  <si>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</si>
  <si>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</si>
  <si>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</si>
  <si>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</si>
  <si>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</si>
  <si>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</si>
  <si>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</si>
  <si>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</si>
  <si>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</si>
  <si>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</si>
  <si>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</si>
  <si>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</si>
  <si>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</si>
  <si>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</si>
  <si>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</si>
  <si>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</si>
  <si>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</si>
  <si>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</si>
  <si>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</si>
  <si>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</si>
  <si>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</si>
  <si>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</si>
  <si>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</si>
  <si>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</si>
  <si>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</si>
  <si>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</si>
  <si>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</si>
  <si>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</si>
  <si>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</si>
  <si>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</si>
  <si>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</si>
  <si>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</si>
  <si>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</si>
  <si>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</si>
  <si>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</si>
  <si>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</si>
  <si>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</si>
  <si>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</si>
  <si>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</si>
  <si>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</si>
  <si>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</si>
  <si>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</si>
  <si>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</si>
  <si>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</si>
  <si>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</si>
  <si>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</si>
  <si>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</si>
  <si>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</si>
  <si>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</si>
  <si>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</si>
  <si>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</si>
  <si>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</si>
  <si>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</si>
  <si>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</si>
  <si>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</si>
  <si>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</si>
  <si>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</si>
  <si>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</si>
  <si>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</si>
  <si>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</si>
  <si>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</si>
  <si>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</si>
  <si>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</si>
  <si>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</si>
  <si>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</si>
  <si>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</si>
  <si>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</si>
  <si>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</si>
  <si>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</si>
  <si>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</si>
  <si>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</si>
  <si>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</si>
  <si>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</si>
  <si>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</si>
  <si>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</si>
  <si>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</si>
  <si>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</si>
  <si>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a amplifié la marche arrière !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</si>
  <si>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</si>
  <si>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</si>
  <si>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</si>
  <si>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</si>
  <si>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</si>
  <si>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</si>
  <si>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</si>
  <si>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</si>
  <si>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</si>
  <si>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</si>
  <si>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</si>
  <si>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</si>
  <si>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</si>
  <si>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</si>
  <si>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</si>
  <si>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</si>
  <si>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</si>
  <si>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</si>
  <si>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</si>
  <si>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</si>
  <si>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</si>
  <si>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</si>
  <si>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</si>
  <si>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</si>
  <si>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</si>
  <si>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pas trouvé mais pas  cata !</t>
  </si>
  <si>
    <t>et bis repetita !</t>
  </si>
  <si>
    <t>doit accélérer !</t>
  </si>
  <si>
    <t>qu'il est obéissant !</t>
  </si>
  <si>
    <t>s'est engouffré dans la porte !</t>
  </si>
  <si>
    <t>se remet à jouer !</t>
  </si>
  <si>
    <t>confirmation du retour !</t>
  </si>
  <si>
    <t>après midi salvatrice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</si>
  <si>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</si>
  <si>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</si>
  <si>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</si>
  <si>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</si>
  <si>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</si>
  <si>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</si>
  <si>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</si>
  <si>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</si>
  <si>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</si>
  <si>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</si>
  <si>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</si>
  <si>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</si>
  <si>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</si>
  <si>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</si>
  <si>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</si>
  <si>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</si>
  <si>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</si>
  <si>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</si>
  <si>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</si>
  <si>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c'est reparti !</t>
  </si>
  <si>
    <t>très bon !</t>
  </si>
  <si>
    <t>la moyenne, mais bon  !</t>
  </si>
  <si>
    <t>stoppe la baisse en accélérant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</si>
  <si>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</si>
  <si>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</si>
  <si>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</si>
  <si>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</si>
  <si>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</si>
  <si>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</si>
  <si>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</si>
  <si>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</si>
  <si>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</si>
  <si>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</si>
  <si>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</si>
  <si>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</si>
  <si>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</si>
  <si>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</si>
  <si>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</si>
  <si>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</si>
  <si>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</si>
  <si>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</si>
  <si>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</si>
  <si>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</si>
  <si>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</si>
  <si>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</si>
  <si>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</si>
  <si>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</si>
  <si>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</si>
  <si>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</si>
  <si>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</si>
  <si>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s' en est bien sorti !</t>
  </si>
  <si>
    <t>plus que correct !</t>
  </si>
  <si>
    <t>coup d' arrêt !  Bis !</t>
  </si>
  <si>
    <t>mauvaise pente !</t>
  </si>
  <si>
    <t>pas trouvé grand-chose !</t>
  </si>
  <si>
    <t>superbe !</t>
  </si>
  <si>
    <t>limite la casse !</t>
  </si>
  <si>
    <t>p…de bowling !</t>
  </si>
  <si>
    <t>CLAVIER Fanfan - GADAIS Cathy</t>
  </si>
  <si>
    <t>doub seniors Vet 2</t>
  </si>
  <si>
    <t xml:space="preserve">    10   3 èmes   places</t>
  </si>
  <si>
    <t>s'est racheté à Bayeux !</t>
  </si>
  <si>
    <t>doub seniors V 3 dames</t>
  </si>
  <si>
    <t>V 3</t>
  </si>
  <si>
    <t>joue la régularité !</t>
  </si>
  <si>
    <t>bonne compétition !</t>
  </si>
  <si>
    <t>avril</t>
  </si>
  <si>
    <t xml:space="preserve">15 èmes </t>
  </si>
  <si>
    <t>c'est de la constance !</t>
  </si>
  <si>
    <t xml:space="preserve"> 13    2 èmes   places</t>
  </si>
  <si>
    <t>23  PODIUMS : hors 1 ère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</si>
</sst>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9" fillId="13" borderId="0" xfId="0" applyFont="1" applyFill="1"/>
    <xf numFmtId="0" fontId="3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B7DEE8"/>
      <color rgb="FFFFFF00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5"/>
  <sheetViews>
    <sheetView tabSelected="1" topLeftCell="AM20" workbookViewId="0">
      <selection activeCell="AZ42" sqref="AZ4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9" width="9.7109375" customWidth="1"/>
    <col min="50" max="50" width="10.7109375" customWidth="1"/>
    <col min="51" max="51" width="8.5703125" customWidth="1"/>
    <col min="52" max="52" width="36.140625" customWidth="1"/>
    <col min="53" max="53" width="12.42578125" customWidth="1"/>
    <col min="54" max="54" width="2.28515625" customWidth="1"/>
    <col min="55" max="55" width="9.28515625" customWidth="1"/>
    <col min="56" max="56" width="2.42578125" customWidth="1"/>
    <col min="57" max="57" width="9.85546875" customWidth="1"/>
  </cols>
  <sheetData>
    <row r="1" spans="1:59" ht="15.75" x14ac:dyDescent="0.25">
      <c r="A1" s="54" t="s">
        <v>256</v>
      </c>
    </row>
    <row r="4" spans="1:59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409</v>
      </c>
      <c r="S4" s="226" t="s">
        <v>411</v>
      </c>
      <c r="T4" s="226" t="s">
        <v>416</v>
      </c>
      <c r="U4" s="226" t="s">
        <v>298</v>
      </c>
      <c r="V4" s="226" t="s">
        <v>436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454</v>
      </c>
      <c r="AB4" s="226" t="s">
        <v>416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500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411</v>
      </c>
      <c r="AQ4" s="226" t="s">
        <v>580</v>
      </c>
      <c r="AR4" s="226" t="s">
        <v>583</v>
      </c>
      <c r="AS4" s="226" t="s">
        <v>585</v>
      </c>
      <c r="AT4" s="226" t="s">
        <v>610</v>
      </c>
      <c r="AU4" s="226" t="s">
        <v>298</v>
      </c>
      <c r="AV4" s="226" t="s">
        <v>298</v>
      </c>
      <c r="AW4" s="105" t="s">
        <v>220</v>
      </c>
      <c r="AX4" s="116"/>
      <c r="AY4" s="117"/>
      <c r="BA4" s="4"/>
      <c r="BC4" s="5" t="s">
        <v>244</v>
      </c>
      <c r="BE4" s="6" t="s">
        <v>1</v>
      </c>
    </row>
    <row r="5" spans="1:59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581</v>
      </c>
      <c r="AR5" s="118"/>
      <c r="AS5" s="118" t="s">
        <v>586</v>
      </c>
      <c r="AT5" s="118" t="s">
        <v>611</v>
      </c>
      <c r="AU5" s="118"/>
      <c r="AV5" s="118"/>
      <c r="AW5" s="118" t="s">
        <v>222</v>
      </c>
      <c r="AX5" s="330" t="s">
        <v>257</v>
      </c>
      <c r="AY5" s="331"/>
      <c r="BA5" s="8"/>
      <c r="BC5" s="9" t="s">
        <v>3</v>
      </c>
      <c r="BE5" s="10" t="s">
        <v>4</v>
      </c>
    </row>
    <row r="6" spans="1:59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119"/>
      <c r="AY6" s="120"/>
      <c r="BA6" s="4"/>
      <c r="BC6" s="9" t="s">
        <v>2</v>
      </c>
      <c r="BE6" s="10" t="s">
        <v>6</v>
      </c>
    </row>
    <row r="7" spans="1:59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352</v>
      </c>
      <c r="M7" s="121" t="s">
        <v>352</v>
      </c>
      <c r="N7" s="121" t="s">
        <v>352</v>
      </c>
      <c r="O7" s="121" t="s">
        <v>382</v>
      </c>
      <c r="P7" s="121" t="s">
        <v>282</v>
      </c>
      <c r="Q7" s="121" t="s">
        <v>282</v>
      </c>
      <c r="R7" s="121" t="s">
        <v>352</v>
      </c>
      <c r="S7" s="121" t="s">
        <v>352</v>
      </c>
      <c r="T7" s="121" t="s">
        <v>352</v>
      </c>
      <c r="U7" s="121" t="s">
        <v>282</v>
      </c>
      <c r="V7" s="121" t="s">
        <v>398</v>
      </c>
      <c r="W7" s="121" t="s">
        <v>438</v>
      </c>
      <c r="X7" s="121" t="s">
        <v>295</v>
      </c>
      <c r="Y7" s="121" t="s">
        <v>444</v>
      </c>
      <c r="Z7" s="121" t="s">
        <v>444</v>
      </c>
      <c r="AA7" s="121" t="s">
        <v>352</v>
      </c>
      <c r="AB7" s="121" t="s">
        <v>352</v>
      </c>
      <c r="AC7" s="121" t="s">
        <v>352</v>
      </c>
      <c r="AD7" s="121" t="s">
        <v>477</v>
      </c>
      <c r="AE7" s="121" t="s">
        <v>477</v>
      </c>
      <c r="AF7" s="121" t="s">
        <v>352</v>
      </c>
      <c r="AG7" s="121" t="s">
        <v>352</v>
      </c>
      <c r="AH7" s="121" t="s">
        <v>352</v>
      </c>
      <c r="AI7" s="121" t="s">
        <v>282</v>
      </c>
      <c r="AJ7" s="121" t="s">
        <v>282</v>
      </c>
      <c r="AK7" s="121" t="s">
        <v>534</v>
      </c>
      <c r="AL7" s="121" t="s">
        <v>282</v>
      </c>
      <c r="AM7" s="121" t="s">
        <v>352</v>
      </c>
      <c r="AN7" s="121" t="s">
        <v>352</v>
      </c>
      <c r="AO7" s="121" t="s">
        <v>352</v>
      </c>
      <c r="AP7" s="121" t="s">
        <v>444</v>
      </c>
      <c r="AQ7" s="121" t="s">
        <v>352</v>
      </c>
      <c r="AR7" s="121" t="s">
        <v>352</v>
      </c>
      <c r="AS7" s="121"/>
      <c r="AT7" s="121" t="s">
        <v>437</v>
      </c>
      <c r="AU7" s="121" t="s">
        <v>295</v>
      </c>
      <c r="AV7" s="121" t="s">
        <v>398</v>
      </c>
      <c r="AW7" s="121" t="s">
        <v>398</v>
      </c>
      <c r="AX7" s="113" t="s">
        <v>8</v>
      </c>
      <c r="AY7" s="113" t="s">
        <v>9</v>
      </c>
      <c r="BA7" s="4"/>
      <c r="BC7" s="9" t="s">
        <v>245</v>
      </c>
      <c r="BE7" s="10" t="s">
        <v>13</v>
      </c>
    </row>
    <row r="8" spans="1:59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353</v>
      </c>
      <c r="M8" s="108" t="s">
        <v>353</v>
      </c>
      <c r="N8" s="108" t="s">
        <v>362</v>
      </c>
      <c r="O8" s="108" t="s">
        <v>383</v>
      </c>
      <c r="P8" s="108" t="s">
        <v>398</v>
      </c>
      <c r="Q8" s="108" t="s">
        <v>398</v>
      </c>
      <c r="R8" s="108" t="s">
        <v>410</v>
      </c>
      <c r="S8" s="108" t="s">
        <v>412</v>
      </c>
      <c r="T8" s="108" t="s">
        <v>412</v>
      </c>
      <c r="U8" s="108" t="s">
        <v>382</v>
      </c>
      <c r="V8" s="108" t="s">
        <v>337</v>
      </c>
      <c r="W8" s="108" t="s">
        <v>337</v>
      </c>
      <c r="X8" s="108" t="s">
        <v>296</v>
      </c>
      <c r="Y8" s="108" t="s">
        <v>445</v>
      </c>
      <c r="Z8" s="108" t="s">
        <v>334</v>
      </c>
      <c r="AA8" s="108" t="s">
        <v>410</v>
      </c>
      <c r="AB8" s="108" t="s">
        <v>412</v>
      </c>
      <c r="AC8" s="108" t="s">
        <v>412</v>
      </c>
      <c r="AD8" s="108" t="s">
        <v>478</v>
      </c>
      <c r="AE8" s="108" t="s">
        <v>479</v>
      </c>
      <c r="AF8" s="108" t="s">
        <v>494</v>
      </c>
      <c r="AG8" s="108" t="s">
        <v>494</v>
      </c>
      <c r="AH8" s="108" t="s">
        <v>499</v>
      </c>
      <c r="AI8" s="121" t="s">
        <v>398</v>
      </c>
      <c r="AJ8" s="121" t="s">
        <v>525</v>
      </c>
      <c r="AK8" s="121" t="s">
        <v>535</v>
      </c>
      <c r="AL8" s="121" t="s">
        <v>544</v>
      </c>
      <c r="AM8" s="108" t="s">
        <v>353</v>
      </c>
      <c r="AN8" s="108" t="s">
        <v>553</v>
      </c>
      <c r="AO8" s="108" t="s">
        <v>560</v>
      </c>
      <c r="AP8" s="108" t="s">
        <v>445</v>
      </c>
      <c r="AQ8" s="108" t="s">
        <v>582</v>
      </c>
      <c r="AR8" s="108" t="s">
        <v>584</v>
      </c>
      <c r="AS8" s="108" t="s">
        <v>584</v>
      </c>
      <c r="AT8" s="108"/>
      <c r="AU8" s="108" t="s">
        <v>296</v>
      </c>
      <c r="AV8" s="108" t="s">
        <v>383</v>
      </c>
      <c r="AW8" s="108" t="s">
        <v>383</v>
      </c>
      <c r="AX8" s="113" t="s">
        <v>11</v>
      </c>
      <c r="AY8" s="113" t="s">
        <v>12</v>
      </c>
      <c r="BA8" s="4"/>
      <c r="BC8" s="329" t="s">
        <v>636</v>
      </c>
      <c r="BE8" s="10" t="s">
        <v>263</v>
      </c>
    </row>
    <row r="9" spans="1:59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354</v>
      </c>
      <c r="M9" s="108" t="s">
        <v>363</v>
      </c>
      <c r="N9" s="108" t="s">
        <v>363</v>
      </c>
      <c r="O9" s="108" t="s">
        <v>384</v>
      </c>
      <c r="P9" s="108" t="s">
        <v>399</v>
      </c>
      <c r="Q9" s="108"/>
      <c r="R9" s="108" t="s">
        <v>399</v>
      </c>
      <c r="S9" s="108" t="s">
        <v>399</v>
      </c>
      <c r="T9" s="108" t="s">
        <v>363</v>
      </c>
      <c r="U9" s="108" t="s">
        <v>431</v>
      </c>
      <c r="V9" s="108" t="s">
        <v>437</v>
      </c>
      <c r="W9" s="108" t="s">
        <v>437</v>
      </c>
      <c r="X9" s="108" t="s">
        <v>443</v>
      </c>
      <c r="Y9" s="108" t="s">
        <v>14</v>
      </c>
      <c r="Z9" s="108" t="s">
        <v>14</v>
      </c>
      <c r="AA9" s="108" t="s">
        <v>399</v>
      </c>
      <c r="AB9" s="108" t="s">
        <v>399</v>
      </c>
      <c r="AC9" s="108" t="s">
        <v>363</v>
      </c>
      <c r="AD9" s="108"/>
      <c r="AE9" s="108"/>
      <c r="AF9" s="108" t="s">
        <v>354</v>
      </c>
      <c r="AG9" s="108" t="s">
        <v>363</v>
      </c>
      <c r="AH9" s="108" t="s">
        <v>363</v>
      </c>
      <c r="AI9" s="108" t="s">
        <v>518</v>
      </c>
      <c r="AJ9" s="108"/>
      <c r="AK9" s="108" t="s">
        <v>14</v>
      </c>
      <c r="AL9" s="108"/>
      <c r="AM9" s="108" t="s">
        <v>354</v>
      </c>
      <c r="AN9" s="108" t="s">
        <v>363</v>
      </c>
      <c r="AO9" s="108" t="s">
        <v>363</v>
      </c>
      <c r="AP9" s="108" t="s">
        <v>571</v>
      </c>
      <c r="AQ9" s="108"/>
      <c r="AR9" s="108"/>
      <c r="AS9" s="108"/>
      <c r="AT9" s="108"/>
      <c r="AU9" s="108" t="s">
        <v>614</v>
      </c>
      <c r="AV9" s="108"/>
      <c r="AW9" s="108" t="s">
        <v>633</v>
      </c>
      <c r="AX9" s="113" t="s">
        <v>15</v>
      </c>
      <c r="AY9" s="113" t="s">
        <v>16</v>
      </c>
      <c r="AZ9" s="186"/>
      <c r="BA9" s="8"/>
      <c r="BC9" s="211">
        <v>2023</v>
      </c>
      <c r="BE9" s="10"/>
    </row>
    <row r="10" spans="1:59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351</v>
      </c>
      <c r="M10" s="109" t="s">
        <v>358</v>
      </c>
      <c r="N10" s="109" t="s">
        <v>360</v>
      </c>
      <c r="O10" s="109" t="s">
        <v>379</v>
      </c>
      <c r="P10" s="109" t="s">
        <v>305</v>
      </c>
      <c r="Q10" s="109" t="s">
        <v>305</v>
      </c>
      <c r="R10" s="109" t="s">
        <v>360</v>
      </c>
      <c r="S10" s="109" t="s">
        <v>351</v>
      </c>
      <c r="T10" s="109" t="s">
        <v>358</v>
      </c>
      <c r="U10" s="109" t="s">
        <v>430</v>
      </c>
      <c r="V10" s="109" t="s">
        <v>313</v>
      </c>
      <c r="W10" s="109" t="s">
        <v>360</v>
      </c>
      <c r="X10" s="109" t="s">
        <v>301</v>
      </c>
      <c r="Y10" s="109" t="s">
        <v>313</v>
      </c>
      <c r="Z10" s="109" t="s">
        <v>313</v>
      </c>
      <c r="AA10" s="109" t="s">
        <v>360</v>
      </c>
      <c r="AB10" s="109" t="s">
        <v>351</v>
      </c>
      <c r="AC10" s="109" t="s">
        <v>358</v>
      </c>
      <c r="AD10" s="109" t="s">
        <v>301</v>
      </c>
      <c r="AE10" s="109" t="s">
        <v>492</v>
      </c>
      <c r="AF10" s="109" t="s">
        <v>351</v>
      </c>
      <c r="AG10" s="109" t="s">
        <v>358</v>
      </c>
      <c r="AH10" s="109" t="s">
        <v>360</v>
      </c>
      <c r="AI10" s="109" t="s">
        <v>305</v>
      </c>
      <c r="AJ10" s="109" t="s">
        <v>526</v>
      </c>
      <c r="AK10" s="109" t="s">
        <v>18</v>
      </c>
      <c r="AL10" s="109" t="s">
        <v>305</v>
      </c>
      <c r="AM10" s="109" t="s">
        <v>351</v>
      </c>
      <c r="AN10" s="109" t="s">
        <v>360</v>
      </c>
      <c r="AO10" s="109" t="s">
        <v>358</v>
      </c>
      <c r="AP10" s="109" t="s">
        <v>313</v>
      </c>
      <c r="AQ10" s="109" t="s">
        <v>360</v>
      </c>
      <c r="AR10" s="109" t="s">
        <v>360</v>
      </c>
      <c r="AS10" s="109" t="s">
        <v>358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14" t="s">
        <v>14</v>
      </c>
      <c r="AY10" s="115"/>
      <c r="BA10" s="14"/>
      <c r="BC10" s="15"/>
      <c r="BE10" s="16"/>
    </row>
    <row r="11" spans="1:59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4">
        <f>IF(SUM(D11:AV11)=0,"",SUM(D11:AV11))</f>
        <v>7681</v>
      </c>
      <c r="AY11" s="19"/>
      <c r="AZ11" s="20"/>
      <c r="BA11" s="21" t="s">
        <v>19</v>
      </c>
      <c r="BC11" s="111">
        <v>9251</v>
      </c>
      <c r="BE11" s="18"/>
    </row>
    <row r="12" spans="1:59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9"/>
      <c r="AR12" s="309"/>
      <c r="AS12" s="309"/>
      <c r="AT12" s="314"/>
      <c r="AU12" s="319"/>
      <c r="AV12" s="319"/>
      <c r="AW12" s="324"/>
      <c r="AX12" s="144">
        <f>IF(SUM(D12:AV12)=0,"",SUM(D12:AV12))</f>
        <v>61</v>
      </c>
      <c r="AY12" s="113">
        <f>IF(COUNTA(D12:AV12)=0,"",COUNTA(D12:AV12))</f>
        <v>8</v>
      </c>
      <c r="AZ12" s="308" t="s">
        <v>569</v>
      </c>
      <c r="BA12" s="24" t="s">
        <v>21</v>
      </c>
      <c r="BC12" s="113">
        <v>73</v>
      </c>
      <c r="BE12" s="18"/>
      <c r="BF12" s="195"/>
      <c r="BG12" s="196"/>
    </row>
    <row r="13" spans="1:59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>
        <f t="shared" ref="AX13" si="0">IF(AX11="","",AX11/AX12)</f>
        <v>125.91803278688525</v>
      </c>
      <c r="AY13" s="25"/>
      <c r="AZ13" s="159"/>
      <c r="BA13" s="132" t="s">
        <v>23</v>
      </c>
      <c r="BC13" s="137">
        <f>IF(BC11="","",BC11/BC12)</f>
        <v>126.72602739726027</v>
      </c>
      <c r="BE13" s="140">
        <f>AX13-A13</f>
        <v>-5.856967213114757</v>
      </c>
      <c r="BF13" s="195"/>
      <c r="BG13" s="196"/>
    </row>
    <row r="14" spans="1:59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44">
        <f t="shared" ref="AX14:AX15" si="1">IF(SUM(D14:AV14)=0,"",SUM(D14:AV14))</f>
        <v>2818</v>
      </c>
      <c r="AY14" s="19"/>
      <c r="AZ14" s="159"/>
      <c r="BA14" s="37" t="s">
        <v>235</v>
      </c>
      <c r="BC14" s="138">
        <v>5035</v>
      </c>
      <c r="BE14" s="149"/>
      <c r="BF14" s="180"/>
      <c r="BG14" s="196"/>
    </row>
    <row r="15" spans="1:59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44">
        <f t="shared" si="1"/>
        <v>24</v>
      </c>
      <c r="AY15" s="113">
        <f t="shared" ref="AY15" si="2">IF(COUNTA(D15:AV15)=0,"",COUNTA(D15:AV15))</f>
        <v>3</v>
      </c>
      <c r="AZ15" s="312" t="s">
        <v>631</v>
      </c>
      <c r="BA15" s="133" t="s">
        <v>236</v>
      </c>
      <c r="BC15" s="138">
        <v>44</v>
      </c>
      <c r="BE15" s="149"/>
      <c r="BF15" s="195"/>
      <c r="BG15" s="195"/>
    </row>
    <row r="16" spans="1:59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>
        <f t="shared" ref="AX16:AX19" si="3">IF(AX14="","",AX14/AX15)</f>
        <v>117.41666666666667</v>
      </c>
      <c r="AY16" s="25"/>
      <c r="AZ16" s="159"/>
      <c r="BA16" s="133" t="s">
        <v>237</v>
      </c>
      <c r="BC16" s="137">
        <f>IF(BC14="","",BC14/BC15)</f>
        <v>114.43181818181819</v>
      </c>
      <c r="BE16" s="140">
        <f>AX16-A16</f>
        <v>4.6282051282051384</v>
      </c>
      <c r="BF16" s="195"/>
      <c r="BG16" s="195"/>
    </row>
    <row r="17" spans="1:59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>
        <f t="shared" ref="AX17:AX18" si="4">IF(SUM(D17:AV17)=0,"",SUM(D17:AV17))</f>
        <v>9650</v>
      </c>
      <c r="AY17" s="19"/>
      <c r="AZ17" s="23"/>
      <c r="BA17" s="26" t="s">
        <v>25</v>
      </c>
      <c r="BC17" s="138">
        <v>8329</v>
      </c>
      <c r="BE17" s="144"/>
      <c r="BF17" s="196"/>
      <c r="BG17" s="180"/>
    </row>
    <row r="18" spans="1:59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>
        <f t="shared" si="4"/>
        <v>55</v>
      </c>
      <c r="AY18" s="113">
        <f t="shared" ref="AY18" si="5">IF(COUNTA(D18:AV18)=0,"",COUNTA(D18:AV18))</f>
        <v>7</v>
      </c>
      <c r="AZ18" s="312" t="s">
        <v>627</v>
      </c>
      <c r="BA18" s="27" t="s">
        <v>26</v>
      </c>
      <c r="BC18" s="138">
        <v>47</v>
      </c>
      <c r="BE18" s="144"/>
    </row>
    <row r="19" spans="1:59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>
        <f t="shared" si="3"/>
        <v>175.45454545454547</v>
      </c>
      <c r="AY19" s="25"/>
      <c r="AZ19" s="159"/>
      <c r="BA19" s="134" t="s">
        <v>27</v>
      </c>
      <c r="BC19" s="137">
        <f>IF(BC17="","",BC17/BC18)</f>
        <v>177.21276595744681</v>
      </c>
      <c r="BE19" s="140">
        <f>AX19-A19</f>
        <v>-17.46212121212119</v>
      </c>
    </row>
    <row r="20" spans="1:59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4" t="str">
        <f>IF(SUM(D20:F20)=0,"",SUM(D20:F20))</f>
        <v/>
      </c>
      <c r="AY20" s="19"/>
      <c r="AZ20" s="28"/>
      <c r="BA20" s="29" t="s">
        <v>28</v>
      </c>
      <c r="BC20" s="138">
        <v>533</v>
      </c>
      <c r="BE20" s="144"/>
    </row>
    <row r="21" spans="1:59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4" t="str">
        <f>IF(SUM(D21:F21)=0,"",SUM(D21:F21))</f>
        <v/>
      </c>
      <c r="AY21" s="113" t="str">
        <f>IF(COUNTA(D21:F21)=0,"",COUNTA(D21:F21))</f>
        <v/>
      </c>
      <c r="AZ21" s="159"/>
      <c r="BA21" s="27" t="s">
        <v>29</v>
      </c>
      <c r="BC21" s="138">
        <v>5</v>
      </c>
      <c r="BE21" s="144"/>
    </row>
    <row r="22" spans="1:59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37" t="str">
        <f t="shared" ref="AX22:AX25" si="6">IF(AX20="","",AX20/AX21)</f>
        <v/>
      </c>
      <c r="AY22" s="25"/>
      <c r="AZ22" s="28"/>
      <c r="BA22" s="160" t="s">
        <v>30</v>
      </c>
      <c r="BC22" s="137">
        <f>IF(BC20="","",BC20/BC21)</f>
        <v>106.6</v>
      </c>
      <c r="BE22" s="140"/>
    </row>
    <row r="23" spans="1:59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44" t="str">
        <f>IF(SUM(D23:F23)=0,"",SUM(D23:F23))</f>
        <v/>
      </c>
      <c r="AY23" s="19"/>
      <c r="AZ23" s="30"/>
      <c r="BA23" s="21" t="s">
        <v>31</v>
      </c>
      <c r="BC23" s="111"/>
      <c r="BE23" s="144"/>
    </row>
    <row r="24" spans="1:59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44" t="str">
        <f>IF(SUM(D24:F24)=0,"",SUM(D24:F24))</f>
        <v/>
      </c>
      <c r="AY24" s="113" t="str">
        <f>IF(COUNTA(D24:F24)=0,"",COUNTA(D24:F24))</f>
        <v/>
      </c>
      <c r="AZ24" s="159"/>
      <c r="BA24" s="31" t="s">
        <v>32</v>
      </c>
      <c r="BB24" s="32"/>
      <c r="BC24" s="111"/>
      <c r="BE24" s="144"/>
    </row>
    <row r="25" spans="1:59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37" t="str">
        <f t="shared" si="6"/>
        <v/>
      </c>
      <c r="AY25" s="25"/>
      <c r="AZ25" s="23"/>
      <c r="BA25" s="132" t="s">
        <v>33</v>
      </c>
      <c r="BB25" s="32"/>
      <c r="BC25" s="137" t="str">
        <f>IF(BC23="","",BC23/BC24)</f>
        <v/>
      </c>
      <c r="BD25" s="30"/>
      <c r="BE25" s="140"/>
    </row>
    <row r="26" spans="1:59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44">
        <f t="shared" ref="AX26:AX27" si="7">IF(SUM(D26:AV26)=0,"",SUM(D26:AV26))</f>
        <v>1353</v>
      </c>
      <c r="AY26" s="19"/>
      <c r="AZ26" s="23"/>
      <c r="BA26" s="33" t="s">
        <v>31</v>
      </c>
      <c r="BB26" s="32"/>
      <c r="BC26" s="111">
        <v>2421</v>
      </c>
      <c r="BD26" s="34"/>
      <c r="BE26" s="144"/>
    </row>
    <row r="27" spans="1:59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44">
        <f t="shared" si="7"/>
        <v>8</v>
      </c>
      <c r="AY27" s="113">
        <f t="shared" ref="AY27" si="8">IF(COUNTA(D27:AV27)=0,"",COUNTA(D27:AV27))</f>
        <v>1</v>
      </c>
      <c r="AZ27" s="159" t="s">
        <v>450</v>
      </c>
      <c r="BA27" s="27" t="s">
        <v>34</v>
      </c>
      <c r="BB27" s="32"/>
      <c r="BC27" s="111">
        <v>15</v>
      </c>
      <c r="BD27" s="34"/>
      <c r="BE27" s="144"/>
    </row>
    <row r="28" spans="1:59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37">
        <f t="shared" ref="AX28:AX91" si="9">IF(AX26="","",AX26/AX27)</f>
        <v>169.125</v>
      </c>
      <c r="AY28" s="25"/>
      <c r="AZ28" s="23"/>
      <c r="BA28" s="134" t="s">
        <v>35</v>
      </c>
      <c r="BB28" s="32"/>
      <c r="BC28" s="137">
        <f>IF(BC26="","",BC26/BC27)</f>
        <v>161.4</v>
      </c>
      <c r="BD28" s="30"/>
      <c r="BE28" s="140">
        <f>AX28-A28</f>
        <v>16.553571428571416</v>
      </c>
    </row>
    <row r="29" spans="1:59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44">
        <f t="shared" ref="AX29:AX30" si="10">IF(SUM(D29:AV29)=0,"",SUM(D29:AV29))</f>
        <v>30958</v>
      </c>
      <c r="AY29" s="19"/>
      <c r="AZ29" s="20"/>
      <c r="BA29" s="36" t="s">
        <v>36</v>
      </c>
      <c r="BB29" s="30"/>
      <c r="BC29" s="111">
        <v>42699</v>
      </c>
      <c r="BD29" s="30"/>
      <c r="BE29" s="144"/>
    </row>
    <row r="30" spans="1:59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44">
        <f t="shared" si="10"/>
        <v>177</v>
      </c>
      <c r="AY30" s="113">
        <f t="shared" ref="AY30" si="11">IF(COUNTA(D30:AV30)=0,"",COUNTA(D30:AV30))</f>
        <v>16</v>
      </c>
      <c r="AZ30" s="312" t="s">
        <v>638</v>
      </c>
      <c r="BA30" s="31" t="s">
        <v>37</v>
      </c>
      <c r="BB30" s="30"/>
      <c r="BC30" s="111">
        <v>244</v>
      </c>
      <c r="BD30" s="30"/>
      <c r="BE30" s="144"/>
    </row>
    <row r="31" spans="1:59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>
        <f t="shared" si="9"/>
        <v>174.90395480225988</v>
      </c>
      <c r="AY31" s="25"/>
      <c r="AZ31" s="159"/>
      <c r="BA31" s="132" t="s">
        <v>38</v>
      </c>
      <c r="BB31" s="30"/>
      <c r="BC31" s="137">
        <f>IF(BC29="","",BC29/BC30)</f>
        <v>174.99590163934425</v>
      </c>
      <c r="BD31" s="30"/>
      <c r="BE31" s="140">
        <f>AX31-A31</f>
        <v>9.7288135593203151E-2</v>
      </c>
    </row>
    <row r="32" spans="1:59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44">
        <f t="shared" ref="AX32:AX33" si="12">IF(SUM(D32:AV32)=0,"",SUM(D32:AV32))</f>
        <v>8800</v>
      </c>
      <c r="AY32" s="19"/>
      <c r="AZ32" s="184"/>
      <c r="BA32" s="37" t="s">
        <v>39</v>
      </c>
      <c r="BB32" s="30"/>
      <c r="BC32" s="111">
        <v>12767</v>
      </c>
      <c r="BD32" s="30"/>
      <c r="BE32" s="144"/>
    </row>
    <row r="33" spans="1:57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44">
        <f t="shared" si="12"/>
        <v>47</v>
      </c>
      <c r="AY33" s="113">
        <f t="shared" ref="AY33" si="13">IF(COUNTA(D33:AV33)=0,"",COUNTA(D33:AV33))</f>
        <v>6</v>
      </c>
      <c r="AZ33" s="159" t="s">
        <v>562</v>
      </c>
      <c r="BA33" s="27" t="s">
        <v>40</v>
      </c>
      <c r="BB33" s="30"/>
      <c r="BC33" s="111">
        <v>70</v>
      </c>
      <c r="BD33" s="30"/>
      <c r="BE33" s="144"/>
    </row>
    <row r="34" spans="1:57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>
        <f t="shared" si="9"/>
        <v>187.2340425531915</v>
      </c>
      <c r="AY34" s="25"/>
      <c r="AZ34" s="159"/>
      <c r="BA34" s="134" t="s">
        <v>41</v>
      </c>
      <c r="BB34" s="30"/>
      <c r="BC34" s="137">
        <f>IF(BC32="","",BC32/BC33)</f>
        <v>182.38571428571427</v>
      </c>
      <c r="BD34" s="30"/>
      <c r="BE34" s="140">
        <f>AX34-A34</f>
        <v>6.5453633079084739</v>
      </c>
    </row>
    <row r="35" spans="1:57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44">
        <f t="shared" ref="AX35:AX36" si="14">IF(SUM(D35:AV35)=0,"",SUM(D35:AV35))</f>
        <v>5068</v>
      </c>
      <c r="AY35" s="19"/>
      <c r="AZ35" s="23"/>
      <c r="BA35" s="37" t="s">
        <v>39</v>
      </c>
      <c r="BC35" s="111">
        <v>3346</v>
      </c>
      <c r="BE35" s="144"/>
    </row>
    <row r="36" spans="1:57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44">
        <f t="shared" si="14"/>
        <v>26</v>
      </c>
      <c r="AY36" s="113">
        <f t="shared" ref="AY36" si="15">IF(COUNTA(D36:AV36)=0,"",COUNTA(D36:AV36))</f>
        <v>3</v>
      </c>
      <c r="AZ36" s="159" t="s">
        <v>594</v>
      </c>
      <c r="BA36" s="27" t="s">
        <v>42</v>
      </c>
      <c r="BC36" s="111">
        <v>17</v>
      </c>
      <c r="BE36" s="144"/>
    </row>
    <row r="37" spans="1:57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37">
        <f t="shared" si="9"/>
        <v>194.92307692307693</v>
      </c>
      <c r="AY37" s="25"/>
      <c r="AZ37" s="23"/>
      <c r="BA37" s="134" t="s">
        <v>43</v>
      </c>
      <c r="BB37" s="30"/>
      <c r="BC37" s="137">
        <f>IF(BC35="","",BC35/BC36)</f>
        <v>196.8235294117647</v>
      </c>
      <c r="BD37" s="30"/>
      <c r="BE37" s="140">
        <f>AX37-A37</f>
        <v>4.113553113553138</v>
      </c>
    </row>
    <row r="38" spans="1:57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44">
        <f t="shared" ref="AX38:AX39" si="16">IF(SUM(D38:AV38)=0,"",SUM(D38:AV38))</f>
        <v>19890</v>
      </c>
      <c r="AY38" s="19"/>
      <c r="AZ38" s="318"/>
      <c r="BA38" s="37" t="s">
        <v>44</v>
      </c>
      <c r="BC38" s="111">
        <v>19244</v>
      </c>
      <c r="BE38" s="144"/>
    </row>
    <row r="39" spans="1:57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44">
        <f t="shared" si="16"/>
        <v>110</v>
      </c>
      <c r="AY39" s="113">
        <f t="shared" ref="AY39" si="17">IF(COUNTA(D39:AV39)=0,"",COUNTA(D39:AV39))</f>
        <v>13</v>
      </c>
      <c r="AZ39" s="312" t="s">
        <v>626</v>
      </c>
      <c r="BA39" s="27" t="s">
        <v>45</v>
      </c>
      <c r="BC39" s="111">
        <v>106</v>
      </c>
      <c r="BE39" s="144"/>
    </row>
    <row r="40" spans="1:57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>
        <f t="shared" si="9"/>
        <v>180.81818181818181</v>
      </c>
      <c r="AY40" s="25"/>
      <c r="AZ40" s="159"/>
      <c r="BA40" s="134" t="s">
        <v>46</v>
      </c>
      <c r="BB40" s="30"/>
      <c r="BC40" s="137">
        <f>IF(BC38="","",BC38/BC39)</f>
        <v>181.54716981132074</v>
      </c>
      <c r="BD40" s="30"/>
      <c r="BE40" s="140">
        <f>AX40-A40</f>
        <v>-2.2785923753665713</v>
      </c>
    </row>
    <row r="41" spans="1:57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44">
        <f t="shared" ref="AX41:AX42" si="21">IF(SUM(D41:AV41)=0,"",SUM(D41:AV41))</f>
        <v>18629</v>
      </c>
      <c r="AY41" s="19"/>
      <c r="AZ41" s="159"/>
      <c r="BA41" s="36" t="s">
        <v>44</v>
      </c>
      <c r="BB41" s="30"/>
      <c r="BC41" s="111">
        <v>14931</v>
      </c>
      <c r="BD41" s="30"/>
      <c r="BE41" s="144"/>
    </row>
    <row r="42" spans="1:57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44">
        <f t="shared" si="21"/>
        <v>113</v>
      </c>
      <c r="AY42" s="113">
        <f t="shared" ref="AY42" si="22">IF(COUNTA(D42:AV42)=0,"",COUNTA(D42:AV42))</f>
        <v>12</v>
      </c>
      <c r="AZ42" s="312" t="s">
        <v>625</v>
      </c>
      <c r="BA42" s="38" t="s">
        <v>47</v>
      </c>
      <c r="BB42" s="30"/>
      <c r="BC42" s="111">
        <v>92</v>
      </c>
      <c r="BD42" s="30"/>
      <c r="BE42" s="144"/>
    </row>
    <row r="43" spans="1:57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>
        <f t="shared" si="9"/>
        <v>164.85840707964601</v>
      </c>
      <c r="AY43" s="25"/>
      <c r="AZ43" s="23"/>
      <c r="BA43" s="132" t="s">
        <v>48</v>
      </c>
      <c r="BB43" s="30"/>
      <c r="BC43" s="137">
        <f>IF(BC41="","",BC41/BC42)</f>
        <v>162.29347826086956</v>
      </c>
      <c r="BD43" s="30"/>
      <c r="BE43" s="140">
        <f>AX43-A43</f>
        <v>4.100342563516989</v>
      </c>
    </row>
    <row r="44" spans="1:57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44">
        <f t="shared" ref="AX44:AX45" si="24">IF(SUM(D44:AV44)=0,"",SUM(D44:AV44))</f>
        <v>1293</v>
      </c>
      <c r="AY44" s="19"/>
      <c r="AZ44" s="23"/>
      <c r="BA44" s="36" t="s">
        <v>44</v>
      </c>
      <c r="BB44" s="30"/>
      <c r="BC44" s="111">
        <v>3872</v>
      </c>
      <c r="BD44" s="30"/>
      <c r="BE44" s="144"/>
    </row>
    <row r="45" spans="1:57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44">
        <f t="shared" si="24"/>
        <v>8</v>
      </c>
      <c r="AY45" s="113">
        <f t="shared" ref="AY45" si="25">IF(COUNTA(D45:AV45)=0,"",COUNTA(D45:AV45))</f>
        <v>1</v>
      </c>
      <c r="AZ45" s="159" t="s">
        <v>347</v>
      </c>
      <c r="BA45" s="31" t="s">
        <v>49</v>
      </c>
      <c r="BB45" s="30"/>
      <c r="BC45" s="111">
        <v>26</v>
      </c>
      <c r="BD45" s="30"/>
      <c r="BE45" s="144"/>
    </row>
    <row r="46" spans="1:57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>
        <f t="shared" si="9"/>
        <v>161.625</v>
      </c>
      <c r="AY46" s="25"/>
      <c r="AZ46" s="23"/>
      <c r="BA46" s="132" t="s">
        <v>50</v>
      </c>
      <c r="BB46" s="30"/>
      <c r="BC46" s="137">
        <f>IF(BC44="","",BC44/BC45)</f>
        <v>148.92307692307693</v>
      </c>
      <c r="BD46" s="30"/>
      <c r="BE46" s="140">
        <f>AX46-A46</f>
        <v>18.347222222222229</v>
      </c>
    </row>
    <row r="47" spans="1:57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44">
        <f t="shared" ref="AX47:AX48" si="26">IF(SUM(D47:AV47)=0,"",SUM(D47:AV47))</f>
        <v>2230</v>
      </c>
      <c r="AY47" s="19"/>
      <c r="AZ47" s="23"/>
      <c r="BA47" s="37" t="s">
        <v>44</v>
      </c>
      <c r="BB47" s="30"/>
      <c r="BC47" s="138">
        <v>5988</v>
      </c>
      <c r="BD47" s="30"/>
      <c r="BE47" s="149"/>
    </row>
    <row r="48" spans="1:57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44">
        <f t="shared" si="26"/>
        <v>15</v>
      </c>
      <c r="AY48" s="113">
        <f t="shared" ref="AY48" si="27">IF(COUNTA(D48:AV48)=0,"",COUNTA(D48:AV48))</f>
        <v>3</v>
      </c>
      <c r="AZ48" s="159" t="s">
        <v>563</v>
      </c>
      <c r="BA48" s="27" t="s">
        <v>241</v>
      </c>
      <c r="BB48" s="30"/>
      <c r="BC48" s="138">
        <v>39</v>
      </c>
      <c r="BD48" s="30"/>
      <c r="BE48" s="149"/>
    </row>
    <row r="49" spans="1:57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 t="shared" si="9"/>
        <v>148.66666666666666</v>
      </c>
      <c r="AY49" s="25"/>
      <c r="AZ49" s="23"/>
      <c r="BA49" s="134" t="s">
        <v>242</v>
      </c>
      <c r="BB49" s="30"/>
      <c r="BC49" s="137">
        <f>IF(BC47="","",BC47/BC48)</f>
        <v>153.53846153846155</v>
      </c>
      <c r="BD49" s="30"/>
      <c r="BE49" s="140">
        <f>AX49-A49</f>
        <v>-8.5378787878788103</v>
      </c>
    </row>
    <row r="50" spans="1:57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>
        <f t="shared" ref="AX50:AX51" si="28">IF(SUM(D50:AV50)=0,"",SUM(D50:AV50))</f>
        <v>29092</v>
      </c>
      <c r="AY50" s="19"/>
      <c r="AZ50" s="159"/>
      <c r="BA50" s="37" t="s">
        <v>51</v>
      </c>
      <c r="BB50" s="39"/>
      <c r="BC50" s="111">
        <v>39062</v>
      </c>
      <c r="BD50" s="39"/>
      <c r="BE50" s="144"/>
    </row>
    <row r="51" spans="1:57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>
        <f t="shared" si="28"/>
        <v>157</v>
      </c>
      <c r="AY51" s="113">
        <f t="shared" ref="AY51" si="29">IF(COUNTA(D51:AV51)=0,"",COUNTA(D51:AV51))</f>
        <v>15</v>
      </c>
      <c r="AZ51" s="312" t="s">
        <v>624</v>
      </c>
      <c r="BA51" s="27" t="s">
        <v>52</v>
      </c>
      <c r="BB51" s="39"/>
      <c r="BC51" s="111">
        <v>209</v>
      </c>
      <c r="BD51" s="39"/>
      <c r="BE51" s="144"/>
    </row>
    <row r="52" spans="1:57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>
        <f t="shared" si="9"/>
        <v>185.29936305732485</v>
      </c>
      <c r="AY52" s="25"/>
      <c r="AZ52" s="192"/>
      <c r="BA52" s="134" t="s">
        <v>53</v>
      </c>
      <c r="BB52" s="39"/>
      <c r="BC52" s="137">
        <f>IF(BC50="","",BC50/BC51)</f>
        <v>186.89952153110048</v>
      </c>
      <c r="BD52" s="39"/>
      <c r="BE52" s="140">
        <f>AX52-A52</f>
        <v>-6.4254075848769787</v>
      </c>
    </row>
    <row r="53" spans="1:57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44">
        <f t="shared" ref="AX53:AX54" si="30">IF(SUM(D53:AV53)=0,"",SUM(D53:AV53))</f>
        <v>2842</v>
      </c>
      <c r="AY53" s="19"/>
      <c r="AZ53" s="192"/>
      <c r="BA53" s="37" t="s">
        <v>288</v>
      </c>
      <c r="BB53" s="39"/>
      <c r="BC53" s="138">
        <v>2842</v>
      </c>
      <c r="BD53" s="39"/>
      <c r="BE53" s="149"/>
    </row>
    <row r="54" spans="1:57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44">
        <f t="shared" si="30"/>
        <v>22</v>
      </c>
      <c r="AY54" s="113">
        <f t="shared" ref="AY54" si="31">IF(COUNTA(D54:AV54)=0,"",COUNTA(D54:AV54))</f>
        <v>4</v>
      </c>
      <c r="AZ54" s="159" t="s">
        <v>564</v>
      </c>
      <c r="BA54" s="133" t="s">
        <v>289</v>
      </c>
      <c r="BB54" s="39"/>
      <c r="BC54" s="138">
        <v>22</v>
      </c>
      <c r="BD54" s="39"/>
      <c r="BE54" s="149"/>
    </row>
    <row r="55" spans="1:57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>
        <f t="shared" si="9"/>
        <v>129.18181818181819</v>
      </c>
      <c r="AY55" s="25"/>
      <c r="AZ55" s="192"/>
      <c r="BA55" s="134" t="s">
        <v>290</v>
      </c>
      <c r="BB55" s="39"/>
      <c r="BC55" s="137">
        <f>IF(BC53="","",BC53/BC54)</f>
        <v>129.18181818181819</v>
      </c>
      <c r="BD55" s="39"/>
      <c r="BE55" s="140"/>
    </row>
    <row r="56" spans="1:57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>
        <f t="shared" ref="AX56:AX57" si="32">IF(SUM(D56:AV56)=0,"",SUM(D56:AV56))</f>
        <v>26341</v>
      </c>
      <c r="AY56" s="19"/>
      <c r="AZ56" s="23"/>
      <c r="BA56" s="37" t="s">
        <v>54</v>
      </c>
      <c r="BB56" s="39"/>
      <c r="BC56" s="110">
        <v>30939</v>
      </c>
      <c r="BD56" s="39"/>
      <c r="BE56" s="144"/>
    </row>
    <row r="57" spans="1:57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>
        <f t="shared" si="32"/>
        <v>142</v>
      </c>
      <c r="AY57" s="113">
        <f t="shared" ref="AY57" si="33">IF(COUNTA(D57:AV57)=0,"",COUNTA(D57:AV57))</f>
        <v>14</v>
      </c>
      <c r="AZ57" s="312" t="s">
        <v>623</v>
      </c>
      <c r="BA57" s="27" t="s">
        <v>55</v>
      </c>
      <c r="BB57" s="39"/>
      <c r="BC57" s="113">
        <v>162</v>
      </c>
      <c r="BD57" s="39"/>
      <c r="BE57" s="144"/>
    </row>
    <row r="58" spans="1:57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>
        <f t="shared" si="9"/>
        <v>185.5</v>
      </c>
      <c r="AY58" s="25"/>
      <c r="AZ58" s="159"/>
      <c r="BA58" s="134" t="s">
        <v>56</v>
      </c>
      <c r="BB58" s="39"/>
      <c r="BC58" s="137">
        <f>IF(BC56="","",BC56/BC57)</f>
        <v>190.9814814814815</v>
      </c>
      <c r="BD58" s="39"/>
      <c r="BE58" s="140">
        <f>AX58-A58</f>
        <v>-6.2522123893805315</v>
      </c>
    </row>
    <row r="59" spans="1:57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>
        <f t="shared" ref="AX59:AX60" si="34">IF(SUM(D59:AV59)=0,"",SUM(D59:AV59))</f>
        <v>5507</v>
      </c>
      <c r="AY59" s="19"/>
      <c r="AZ59" s="23"/>
      <c r="BA59" s="37" t="s">
        <v>57</v>
      </c>
      <c r="BB59" s="39"/>
      <c r="BC59" s="113">
        <v>6789</v>
      </c>
      <c r="BD59" s="39"/>
      <c r="BE59" s="144"/>
    </row>
    <row r="60" spans="1:57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>
        <f t="shared" si="34"/>
        <v>38</v>
      </c>
      <c r="AY60" s="113">
        <f t="shared" ref="AY60" si="35">IF(COUNTA(D60:AV60)=0,"",COUNTA(D60:AV60))</f>
        <v>5</v>
      </c>
      <c r="AZ60" s="159" t="s">
        <v>536</v>
      </c>
      <c r="BA60" s="27" t="s">
        <v>58</v>
      </c>
      <c r="BB60" s="39"/>
      <c r="BC60" s="113">
        <v>46</v>
      </c>
      <c r="BD60" s="39"/>
      <c r="BE60" s="144"/>
    </row>
    <row r="61" spans="1:57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>
        <f t="shared" si="9"/>
        <v>144.92105263157896</v>
      </c>
      <c r="AY61" s="25"/>
      <c r="AZ61" s="159"/>
      <c r="BA61" s="134" t="s">
        <v>59</v>
      </c>
      <c r="BB61" s="39"/>
      <c r="BC61" s="137">
        <f>IF(BC59="","",BC59/BC60)</f>
        <v>147.58695652173913</v>
      </c>
      <c r="BD61" s="39"/>
      <c r="BE61" s="140">
        <f>AX61-A61</f>
        <v>-5.4068162208800459</v>
      </c>
    </row>
    <row r="62" spans="1:57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>
        <f t="shared" ref="AX62:AX63" si="37">IF(SUM(D62:AV62)=0,"",SUM(D62:AV62))</f>
        <v>460</v>
      </c>
      <c r="AY62" s="19"/>
      <c r="AZ62" s="23"/>
      <c r="BA62" s="37" t="s">
        <v>60</v>
      </c>
      <c r="BB62" s="39"/>
      <c r="BC62" s="111">
        <v>460</v>
      </c>
      <c r="BD62" s="39"/>
      <c r="BE62" s="144"/>
    </row>
    <row r="63" spans="1:57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>
        <f t="shared" si="37"/>
        <v>3</v>
      </c>
      <c r="AY63" s="113">
        <f t="shared" ref="AY63" si="38">IF(COUNTA(D63:AV63)=0,"",COUNTA(D63:AV63))</f>
        <v>1</v>
      </c>
      <c r="AZ63" s="159" t="s">
        <v>373</v>
      </c>
      <c r="BA63" s="27" t="s">
        <v>34</v>
      </c>
      <c r="BB63" s="39"/>
      <c r="BC63" s="111">
        <v>3</v>
      </c>
      <c r="BD63" s="39"/>
      <c r="BE63" s="144"/>
    </row>
    <row r="64" spans="1:57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>
        <f t="shared" si="9"/>
        <v>153.33333333333334</v>
      </c>
      <c r="AY64" s="25"/>
      <c r="AZ64" s="159"/>
      <c r="BA64" s="134" t="s">
        <v>61</v>
      </c>
      <c r="BB64" s="39"/>
      <c r="BC64" s="137">
        <f>IF(BC62="","",BC62/BC63)</f>
        <v>153.33333333333334</v>
      </c>
      <c r="BD64" s="39"/>
      <c r="BE64" s="140">
        <f>AX64-A64</f>
        <v>-12</v>
      </c>
    </row>
    <row r="65" spans="1:57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>
        <f>IF(SUM(D65:AW65)=0,"",SUM(D65:AW65))</f>
        <v>9185</v>
      </c>
      <c r="AY65" s="19"/>
      <c r="AZ65" s="23"/>
      <c r="BA65" s="40" t="s">
        <v>62</v>
      </c>
      <c r="BB65" s="39"/>
      <c r="BC65" s="111">
        <v>9313</v>
      </c>
      <c r="BD65" s="39"/>
      <c r="BE65" s="144"/>
    </row>
    <row r="66" spans="1:57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>
        <f>IF(SUM(D66:AW66)=0,"",SUM(D66:AW66))</f>
        <v>69</v>
      </c>
      <c r="AY66" s="113">
        <f>IF(COUNTA(D66:AW66)=0,"",COUNTA(D66:AW66))</f>
        <v>9</v>
      </c>
      <c r="AZ66" s="328" t="s">
        <v>635</v>
      </c>
      <c r="BA66" s="31" t="s">
        <v>63</v>
      </c>
      <c r="BB66" s="39"/>
      <c r="BC66" s="111">
        <v>69</v>
      </c>
      <c r="BD66" s="39"/>
      <c r="BE66" s="144"/>
    </row>
    <row r="67" spans="1:57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39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>
        <f t="shared" ref="AX67" si="40">IF(AX65="","",AX65/AX66)</f>
        <v>133.1159420289855</v>
      </c>
      <c r="AY67" s="25"/>
      <c r="AZ67" s="159"/>
      <c r="BA67" s="132" t="s">
        <v>64</v>
      </c>
      <c r="BB67" s="39"/>
      <c r="BC67" s="137">
        <f>IF(BC65="","",BC65/BC66)</f>
        <v>134.97101449275362</v>
      </c>
      <c r="BD67" s="39"/>
      <c r="BE67" s="140">
        <f>AX67-A67</f>
        <v>-9.8173913043478365</v>
      </c>
    </row>
    <row r="68" spans="1:57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>
        <f t="shared" ref="AX68:AX69" si="41">IF(SUM(D68:AV68)=0,"",SUM(D68:AV68))</f>
        <v>26199</v>
      </c>
      <c r="AY68" s="19"/>
      <c r="AZ68" s="23"/>
      <c r="BA68" s="35" t="s">
        <v>65</v>
      </c>
      <c r="BB68" s="39"/>
      <c r="BC68" s="111">
        <v>28688</v>
      </c>
      <c r="BD68" s="39"/>
      <c r="BE68" s="144"/>
    </row>
    <row r="69" spans="1:57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>
        <f t="shared" si="41"/>
        <v>147</v>
      </c>
      <c r="AY69" s="113">
        <f t="shared" ref="AY69" si="42">IF(COUNTA(D69:AV69)=0,"",COUNTA(D69:AV69))</f>
        <v>16</v>
      </c>
      <c r="AZ69" s="312" t="s">
        <v>622</v>
      </c>
      <c r="BA69" s="27" t="s">
        <v>66</v>
      </c>
      <c r="BB69" s="39"/>
      <c r="BC69" s="111">
        <v>161</v>
      </c>
      <c r="BD69" s="39"/>
      <c r="BE69" s="144"/>
    </row>
    <row r="70" spans="1:57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>
        <f t="shared" si="9"/>
        <v>178.22448979591837</v>
      </c>
      <c r="AY70" s="25"/>
      <c r="AZ70" s="159"/>
      <c r="BA70" s="134" t="s">
        <v>67</v>
      </c>
      <c r="BB70" s="39"/>
      <c r="BC70" s="137">
        <f>IF(BC68="","",BC68/BC69)</f>
        <v>178.1863354037267</v>
      </c>
      <c r="BD70" s="39"/>
      <c r="BE70" s="140">
        <f>AX70-A70</f>
        <v>-3.0099599648471838</v>
      </c>
    </row>
    <row r="71" spans="1:57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>
        <f t="shared" ref="AX71:AX72" si="44">IF(SUM(D71:AV71)=0,"",SUM(D71:AV71))</f>
        <v>7537</v>
      </c>
      <c r="AY71" s="19"/>
      <c r="AZ71" s="23"/>
      <c r="BA71" s="37" t="s">
        <v>68</v>
      </c>
      <c r="BB71" s="39"/>
      <c r="BC71" s="111">
        <v>11615</v>
      </c>
      <c r="BD71" s="39"/>
      <c r="BE71" s="144"/>
    </row>
    <row r="72" spans="1:57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>
        <f t="shared" si="44"/>
        <v>43</v>
      </c>
      <c r="AY72" s="113">
        <f t="shared" ref="AY72" si="45">IF(COUNTA(D72:AV72)=0,"",COUNTA(D72:AV72))</f>
        <v>5</v>
      </c>
      <c r="AZ72" s="159" t="s">
        <v>593</v>
      </c>
      <c r="BA72" s="27" t="s">
        <v>69</v>
      </c>
      <c r="BB72" s="39"/>
      <c r="BC72" s="111">
        <v>66</v>
      </c>
      <c r="BD72" s="39"/>
      <c r="BE72" s="144"/>
    </row>
    <row r="73" spans="1:57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>
        <f t="shared" si="9"/>
        <v>175.27906976744185</v>
      </c>
      <c r="AY73" s="25"/>
      <c r="AZ73" s="159"/>
      <c r="BA73" s="134" t="s">
        <v>70</v>
      </c>
      <c r="BB73" s="39"/>
      <c r="BC73" s="137">
        <f>IF(BC71="","",BC71/BC72)</f>
        <v>175.9848484848485</v>
      </c>
      <c r="BD73" s="39"/>
      <c r="BE73" s="140">
        <f>AX73-A73</f>
        <v>-5.8782336033446541</v>
      </c>
    </row>
    <row r="74" spans="1:57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>
        <f t="shared" ref="AX74:AX75" si="47">IF(SUM(D74:AV74)=0,"",SUM(D74:AV74))</f>
        <v>5777</v>
      </c>
      <c r="AY74" s="19"/>
      <c r="AZ74" s="20"/>
      <c r="BA74" s="40" t="s">
        <v>68</v>
      </c>
      <c r="BB74" s="39"/>
      <c r="BC74" s="138">
        <v>11464</v>
      </c>
      <c r="BD74" s="39"/>
      <c r="BE74" s="144"/>
    </row>
    <row r="75" spans="1:57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>
        <f t="shared" si="47"/>
        <v>35</v>
      </c>
      <c r="AY75" s="113">
        <f t="shared" ref="AY75" si="48">IF(COUNTA(D75:AV75)=0,"",COUNTA(D75:AV75))</f>
        <v>4</v>
      </c>
      <c r="AZ75" s="159" t="s">
        <v>588</v>
      </c>
      <c r="BA75" s="31" t="s">
        <v>71</v>
      </c>
      <c r="BB75" s="39"/>
      <c r="BC75" s="138">
        <v>66</v>
      </c>
      <c r="BD75" s="39"/>
      <c r="BE75" s="144"/>
    </row>
    <row r="76" spans="1:57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>
        <f t="shared" si="9"/>
        <v>165.05714285714285</v>
      </c>
      <c r="AY76" s="25"/>
      <c r="AZ76" s="159"/>
      <c r="BA76" s="132" t="s">
        <v>72</v>
      </c>
      <c r="BB76" s="39"/>
      <c r="BC76" s="137">
        <f>IF(BC74="","",BC74/BC75)</f>
        <v>173.69696969696969</v>
      </c>
      <c r="BD76" s="39"/>
      <c r="BE76" s="140">
        <f>AX76-A76</f>
        <v>-10.179699248120301</v>
      </c>
    </row>
    <row r="77" spans="1:57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44">
        <f t="shared" ref="AX77:AX78" si="50">IF(SUM(D77:AV77)=0,"",SUM(D77:AV77))</f>
        <v>2941</v>
      </c>
      <c r="AY77" s="19"/>
      <c r="AZ77" s="159"/>
      <c r="BA77" s="219" t="s">
        <v>291</v>
      </c>
      <c r="BB77" s="39"/>
      <c r="BC77" s="138">
        <v>2941</v>
      </c>
      <c r="BD77" s="39"/>
      <c r="BE77" s="149"/>
    </row>
    <row r="78" spans="1:57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44">
        <f t="shared" si="50"/>
        <v>22</v>
      </c>
      <c r="AY78" s="113">
        <f t="shared" ref="AY78" si="51">IF(COUNTA(D78:AV78)=0,"",COUNTA(D78:AV78))</f>
        <v>4</v>
      </c>
      <c r="AZ78" s="159" t="s">
        <v>565</v>
      </c>
      <c r="BA78" s="218" t="s">
        <v>292</v>
      </c>
      <c r="BB78" s="39"/>
      <c r="BC78" s="138">
        <v>22</v>
      </c>
      <c r="BD78" s="39"/>
      <c r="BE78" s="149"/>
    </row>
    <row r="79" spans="1:57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>
        <f t="shared" si="9"/>
        <v>133.68181818181819</v>
      </c>
      <c r="AY79" s="25"/>
      <c r="AZ79" s="159"/>
      <c r="BA79" s="220" t="s">
        <v>293</v>
      </c>
      <c r="BB79" s="39"/>
      <c r="BC79" s="137">
        <f>IF(BC77="","",BC77/BC78)</f>
        <v>133.68181818181819</v>
      </c>
      <c r="BD79" s="39"/>
      <c r="BE79" s="140"/>
    </row>
    <row r="80" spans="1:57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44">
        <f t="shared" ref="AX80:AX81" si="52">IF(SUM(D80:AV80)=0,"",SUM(D80:AV80))</f>
        <v>23662</v>
      </c>
      <c r="AY80" s="19"/>
      <c r="AZ80" s="159"/>
      <c r="BA80" s="219" t="s">
        <v>259</v>
      </c>
      <c r="BB80" s="39"/>
      <c r="BC80" s="138">
        <v>38050</v>
      </c>
      <c r="BD80" s="39"/>
      <c r="BE80" s="149"/>
    </row>
    <row r="81" spans="1:59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44">
        <f t="shared" si="52"/>
        <v>127</v>
      </c>
      <c r="AY81" s="113">
        <f t="shared" ref="AY81" si="53">IF(COUNTA(D81:AV81)=0,"",COUNTA(D81:AV81))</f>
        <v>13</v>
      </c>
      <c r="AZ81" s="159" t="s">
        <v>592</v>
      </c>
      <c r="BA81" s="218" t="s">
        <v>26</v>
      </c>
      <c r="BB81" s="39"/>
      <c r="BC81" s="138">
        <v>203</v>
      </c>
      <c r="BD81" s="39"/>
      <c r="BE81" s="149"/>
    </row>
    <row r="82" spans="1:59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37">
        <f t="shared" si="9"/>
        <v>186.31496062992127</v>
      </c>
      <c r="AY82" s="25"/>
      <c r="AZ82" s="159"/>
      <c r="BA82" s="220" t="s">
        <v>270</v>
      </c>
      <c r="BB82" s="39"/>
      <c r="BC82" s="137">
        <f>IF(BC80="","",BC80/BC81)</f>
        <v>187.4384236453202</v>
      </c>
      <c r="BD82" s="39"/>
      <c r="BE82" s="140">
        <f>AX82-A82</f>
        <v>-1.9998541848935361</v>
      </c>
    </row>
    <row r="83" spans="1:59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>
        <f t="shared" ref="AX83:AX84" si="55">IF(SUM(D83:AV83)=0,"",SUM(D83:AV83))</f>
        <v>13395</v>
      </c>
      <c r="AY83" s="19"/>
      <c r="AZ83" s="159"/>
      <c r="BA83" s="40" t="s">
        <v>73</v>
      </c>
      <c r="BB83" s="39"/>
      <c r="BC83" s="111">
        <v>14847</v>
      </c>
      <c r="BD83" s="39"/>
      <c r="BE83" s="144"/>
      <c r="BG83" s="181"/>
    </row>
    <row r="84" spans="1:59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>
        <f t="shared" si="55"/>
        <v>90</v>
      </c>
      <c r="AY84" s="113">
        <f t="shared" ref="AY84" si="56">IF(COUNTA(D84:AV84)=0,"",COUNTA(D84:AV84))</f>
        <v>10</v>
      </c>
      <c r="AZ84" s="159" t="s">
        <v>587</v>
      </c>
      <c r="BA84" s="31" t="s">
        <v>74</v>
      </c>
      <c r="BB84" s="39"/>
      <c r="BC84" s="111">
        <v>100</v>
      </c>
      <c r="BD84" s="39"/>
      <c r="BE84" s="144"/>
      <c r="BG84" s="181"/>
    </row>
    <row r="85" spans="1:59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>
        <f t="shared" si="9"/>
        <v>148.83333333333334</v>
      </c>
      <c r="AY85" s="25"/>
      <c r="AZ85" s="20"/>
      <c r="BA85" s="132" t="s">
        <v>75</v>
      </c>
      <c r="BB85" s="39"/>
      <c r="BC85" s="137">
        <f>IF(BC83="","",BC83/BC84)</f>
        <v>148.47</v>
      </c>
      <c r="BD85" s="39"/>
      <c r="BE85" s="140">
        <f>AX85-A85</f>
        <v>-3.4861111111111143</v>
      </c>
      <c r="BG85" s="180"/>
    </row>
    <row r="86" spans="1:59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44">
        <f t="shared" ref="AX86:AX87" si="57">IF(SUM(D86:AV86)=0,"",SUM(D86:AV86))</f>
        <v>9074</v>
      </c>
      <c r="AY86" s="19"/>
      <c r="AZ86" s="20"/>
      <c r="BA86" s="222" t="s">
        <v>76</v>
      </c>
      <c r="BB86" s="39"/>
      <c r="BC86" s="138">
        <v>7885</v>
      </c>
      <c r="BD86" s="39"/>
      <c r="BE86" s="149"/>
      <c r="BG86" s="180"/>
    </row>
    <row r="87" spans="1:59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44">
        <f t="shared" si="57"/>
        <v>55</v>
      </c>
      <c r="AY87" s="113">
        <f t="shared" ref="AY87" si="58">IF(COUNTA(D87:AV87)=0,"",COUNTA(D87:AV87))</f>
        <v>6</v>
      </c>
      <c r="AZ87" s="159" t="s">
        <v>590</v>
      </c>
      <c r="BA87" s="221" t="s">
        <v>260</v>
      </c>
      <c r="BB87" s="39"/>
      <c r="BC87" s="138">
        <v>48</v>
      </c>
      <c r="BD87" s="39"/>
      <c r="BE87" s="149"/>
      <c r="BG87" s="180"/>
    </row>
    <row r="88" spans="1:59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>
        <f t="shared" si="9"/>
        <v>164.98181818181817</v>
      </c>
      <c r="AY88" s="25"/>
      <c r="AZ88" s="20"/>
      <c r="BA88" s="223" t="s">
        <v>271</v>
      </c>
      <c r="BB88" s="39"/>
      <c r="BC88" s="137">
        <f>IF(BC86="","",BC86/BC87)</f>
        <v>164.27083333333334</v>
      </c>
      <c r="BD88" s="39"/>
      <c r="BE88" s="140"/>
      <c r="BG88" s="180"/>
    </row>
    <row r="89" spans="1:59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f t="shared" ref="AX89:AX90" si="59">IF(SUM(D89:AV89)=0,"",SUM(D89:AV89))</f>
        <v>2984</v>
      </c>
      <c r="AY89" s="19"/>
      <c r="AZ89" s="23"/>
      <c r="BA89" s="37" t="s">
        <v>76</v>
      </c>
      <c r="BB89" s="39"/>
      <c r="BC89" s="138">
        <v>3955</v>
      </c>
      <c r="BD89" s="39"/>
      <c r="BE89" s="144"/>
      <c r="BG89" s="179"/>
    </row>
    <row r="90" spans="1:59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f t="shared" si="59"/>
        <v>19</v>
      </c>
      <c r="AY90" s="113">
        <f t="shared" ref="AY90" si="60">IF(COUNTA(D90:AV90)=0,"",COUNTA(D90:AV90))</f>
        <v>3</v>
      </c>
      <c r="AZ90" s="312" t="s">
        <v>621</v>
      </c>
      <c r="BA90" s="27" t="s">
        <v>77</v>
      </c>
      <c r="BB90" s="39"/>
      <c r="BC90" s="138">
        <v>26</v>
      </c>
      <c r="BD90" s="39"/>
      <c r="BE90" s="144"/>
      <c r="BG90" s="179"/>
    </row>
    <row r="91" spans="1:59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 t="shared" si="9"/>
        <v>157.05263157894737</v>
      </c>
      <c r="AY91" s="25"/>
      <c r="AZ91" s="23"/>
      <c r="BA91" s="134" t="s">
        <v>78</v>
      </c>
      <c r="BB91" s="39"/>
      <c r="BC91" s="137">
        <f>IF(BC89="","",BC89/BC90)</f>
        <v>152.11538461538461</v>
      </c>
      <c r="BD91" s="39"/>
      <c r="BE91" s="140"/>
      <c r="BG91" s="180"/>
    </row>
    <row r="92" spans="1:59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>
        <f t="shared" ref="AX92:AX93" si="63">IF(SUM(D92:AV92)=0,"",SUM(D92:AV92))</f>
        <v>3097</v>
      </c>
      <c r="AY92" s="19"/>
      <c r="AZ92" s="159"/>
      <c r="BA92" s="40" t="s">
        <v>79</v>
      </c>
      <c r="BB92" s="39"/>
      <c r="BC92" s="111">
        <v>4094</v>
      </c>
      <c r="BD92" s="39"/>
      <c r="BE92" s="144"/>
      <c r="BG92" s="181"/>
    </row>
    <row r="93" spans="1:59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>
        <f t="shared" si="63"/>
        <v>19</v>
      </c>
      <c r="AY93" s="113">
        <f t="shared" ref="AY93" si="64">IF(COUNTA(D93:AV93)=0,"",COUNTA(D93:AV93))</f>
        <v>3</v>
      </c>
      <c r="AZ93" s="317" t="s">
        <v>591</v>
      </c>
      <c r="BA93" s="31" t="s">
        <v>80</v>
      </c>
      <c r="BB93" s="39"/>
      <c r="BC93" s="111">
        <v>25</v>
      </c>
      <c r="BD93" s="39"/>
      <c r="BE93" s="144"/>
      <c r="BG93" s="181"/>
    </row>
    <row r="94" spans="1:59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37">
        <f t="shared" ref="AX94:AX127" si="65">IF(AX92="","",AX92/AX93)</f>
        <v>163</v>
      </c>
      <c r="AY94" s="25"/>
      <c r="AZ94" s="23"/>
      <c r="BA94" s="132" t="s">
        <v>81</v>
      </c>
      <c r="BB94" s="39"/>
      <c r="BC94" s="137">
        <f>IF(BC92="","",BC92/BC93)</f>
        <v>163.76</v>
      </c>
      <c r="BD94" s="39"/>
      <c r="BE94" s="140"/>
      <c r="BG94" s="180"/>
    </row>
    <row r="95" spans="1:59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>
        <f t="shared" ref="AX95:AX96" si="66">IF(SUM(D95:AV95)=0,"",SUM(D95:AV95))</f>
        <v>1707</v>
      </c>
      <c r="AY95" s="19"/>
      <c r="AZ95" s="23"/>
      <c r="BA95" s="37" t="s">
        <v>82</v>
      </c>
      <c r="BB95" s="39"/>
      <c r="BC95" s="111">
        <v>0</v>
      </c>
      <c r="BD95" s="39"/>
      <c r="BE95" s="149"/>
      <c r="BG95" s="181"/>
    </row>
    <row r="96" spans="1:59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>
        <f t="shared" si="66"/>
        <v>11</v>
      </c>
      <c r="AY96" s="113">
        <f t="shared" ref="AY96" si="67">IF(COUNTA(D96:AV96)=0,"",COUNTA(D96:AV96))</f>
        <v>1</v>
      </c>
      <c r="AZ96" s="159" t="s">
        <v>612</v>
      </c>
      <c r="BA96" s="27" t="s">
        <v>83</v>
      </c>
      <c r="BB96" s="39"/>
      <c r="BC96" s="113">
        <v>0</v>
      </c>
      <c r="BD96" s="39"/>
      <c r="BE96" s="144"/>
      <c r="BG96" s="182"/>
    </row>
    <row r="97" spans="1:59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>
        <f t="shared" si="65"/>
        <v>155.18181818181819</v>
      </c>
      <c r="AY97" s="25"/>
      <c r="AZ97" s="23"/>
      <c r="BA97" s="134" t="s">
        <v>84</v>
      </c>
      <c r="BB97" s="39"/>
      <c r="BC97" s="137" t="e">
        <f>IF(BC95="","",BC95/BC96)</f>
        <v>#DIV/0!</v>
      </c>
      <c r="BD97" s="39"/>
      <c r="BE97" s="140"/>
      <c r="BG97" s="180"/>
    </row>
    <row r="98" spans="1:59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>
        <f t="shared" ref="AX98:AX99" si="68">IF(SUM(D98:AV98)=0,"",SUM(D98:AV98))</f>
        <v>8422</v>
      </c>
      <c r="AY98" s="19"/>
      <c r="AZ98" s="159"/>
      <c r="BA98" s="40" t="s">
        <v>85</v>
      </c>
      <c r="BB98" s="39"/>
      <c r="BC98" s="113">
        <v>9339</v>
      </c>
      <c r="BD98" s="39"/>
      <c r="BE98" s="144"/>
      <c r="BG98" s="182"/>
    </row>
    <row r="99" spans="1:59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>
        <f t="shared" si="68"/>
        <v>50</v>
      </c>
      <c r="AY99" s="113">
        <f t="shared" ref="AY99" si="69">IF(COUNTA(D99:AV99)=0,"",COUNTA(D99:AV99))</f>
        <v>6</v>
      </c>
      <c r="AZ99" s="159" t="s">
        <v>570</v>
      </c>
      <c r="BA99" s="31" t="s">
        <v>86</v>
      </c>
      <c r="BB99" s="39"/>
      <c r="BC99" s="113">
        <v>56</v>
      </c>
      <c r="BD99" s="39"/>
      <c r="BE99" s="144"/>
      <c r="BG99" s="182"/>
    </row>
    <row r="100" spans="1:59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>
        <f t="shared" si="65"/>
        <v>168.44</v>
      </c>
      <c r="AY100" s="25"/>
      <c r="AZ100" s="23"/>
      <c r="BA100" s="132" t="s">
        <v>87</v>
      </c>
      <c r="BB100" s="39"/>
      <c r="BC100" s="137">
        <f>IF(BC98="","",BC98/BC99)</f>
        <v>166.76785714285714</v>
      </c>
      <c r="BD100" s="39"/>
      <c r="BE100" s="140">
        <f>AX100-A100</f>
        <v>15.606666666666655</v>
      </c>
      <c r="BG100" s="180"/>
    </row>
    <row r="101" spans="1:59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>
        <f t="shared" ref="AX101:AX102" si="70">IF(SUM(D101:AV101)=0,"",SUM(D101:AV101))</f>
        <v>5757</v>
      </c>
      <c r="AY101" s="19"/>
      <c r="AZ101" s="20"/>
      <c r="BA101" s="37" t="s">
        <v>88</v>
      </c>
      <c r="BB101" s="39"/>
      <c r="BC101" s="138">
        <v>9603</v>
      </c>
      <c r="BD101" s="39"/>
      <c r="BE101" s="144"/>
      <c r="BG101" s="179"/>
    </row>
    <row r="102" spans="1:59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>
        <f t="shared" si="70"/>
        <v>30</v>
      </c>
      <c r="AY102" s="113">
        <f t="shared" ref="AY102" si="71">IF(COUNTA(D102:AV102)=0,"",COUNTA(D102:AV102))</f>
        <v>4</v>
      </c>
      <c r="AZ102" s="159" t="s">
        <v>566</v>
      </c>
      <c r="BA102" s="27" t="s">
        <v>89</v>
      </c>
      <c r="BB102" s="39"/>
      <c r="BC102" s="138">
        <v>51</v>
      </c>
      <c r="BD102" s="39"/>
      <c r="BE102" s="144"/>
      <c r="BG102" s="179"/>
    </row>
    <row r="103" spans="1:59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37">
        <f t="shared" si="65"/>
        <v>191.9</v>
      </c>
      <c r="AY103" s="25"/>
      <c r="AZ103" s="202"/>
      <c r="BA103" s="134" t="s">
        <v>90</v>
      </c>
      <c r="BB103" s="39"/>
      <c r="BC103" s="137">
        <f>IF(BC101="","",BC101/BC102)</f>
        <v>188.29411764705881</v>
      </c>
      <c r="BD103" s="39"/>
      <c r="BE103" s="140">
        <f>AX103-A103</f>
        <v>0.15000000000000568</v>
      </c>
      <c r="BG103" s="180"/>
    </row>
    <row r="104" spans="1:59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>
        <f t="shared" ref="AX104:AX105" si="72">IF(SUM(D104:AV104)=0,"",SUM(D104:AV104))</f>
        <v>9310</v>
      </c>
      <c r="AY104" s="19"/>
      <c r="AZ104" s="159"/>
      <c r="BA104" s="40" t="s">
        <v>88</v>
      </c>
      <c r="BB104" s="39"/>
      <c r="BC104" s="111">
        <v>11151</v>
      </c>
      <c r="BD104" s="39"/>
      <c r="BE104" s="144"/>
      <c r="BG104" s="181"/>
    </row>
    <row r="105" spans="1:59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>
        <f t="shared" si="72"/>
        <v>53</v>
      </c>
      <c r="AY105" s="113">
        <f t="shared" ref="AY105" si="73">IF(COUNTA(D105:AV105)=0,"",COUNTA(D105:AV105))</f>
        <v>5</v>
      </c>
      <c r="AZ105" s="159" t="s">
        <v>589</v>
      </c>
      <c r="BA105" s="31" t="s">
        <v>91</v>
      </c>
      <c r="BB105" s="39"/>
      <c r="BC105" s="111">
        <v>64</v>
      </c>
      <c r="BD105" s="39"/>
      <c r="BE105" s="144"/>
      <c r="BG105" s="181"/>
    </row>
    <row r="106" spans="1:59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3"/>
      <c r="AS106" s="137"/>
      <c r="AT106" s="137"/>
      <c r="AU106" s="137"/>
      <c r="AV106" s="137"/>
      <c r="AW106" s="137"/>
      <c r="AX106" s="137">
        <f t="shared" si="65"/>
        <v>175.66037735849056</v>
      </c>
      <c r="AY106" s="25"/>
      <c r="AZ106" s="159"/>
      <c r="BA106" s="132" t="s">
        <v>92</v>
      </c>
      <c r="BB106" s="39"/>
      <c r="BC106" s="137">
        <f>IF(BC104="","",BC104/BC105)</f>
        <v>174.234375</v>
      </c>
      <c r="BD106" s="39"/>
      <c r="BE106" s="140">
        <f>AX106-A106</f>
        <v>-0.36089923725413087</v>
      </c>
      <c r="BG106" s="180"/>
    </row>
    <row r="107" spans="1:59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>
        <f t="shared" ref="AX107:AX108" si="75">IF(SUM(D107:AV107)=0,"",SUM(D107:AV107))</f>
        <v>3548</v>
      </c>
      <c r="AY107" s="19"/>
      <c r="AZ107" s="23"/>
      <c r="BA107" s="40" t="s">
        <v>93</v>
      </c>
      <c r="BB107" s="39"/>
      <c r="BC107" s="111">
        <v>5187</v>
      </c>
      <c r="BD107" s="39"/>
      <c r="BE107" s="144"/>
      <c r="BG107" s="181"/>
    </row>
    <row r="108" spans="1:59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>
        <f t="shared" si="75"/>
        <v>22</v>
      </c>
      <c r="AY108" s="113">
        <f t="shared" ref="AY108" si="76">IF(COUNTA(D108:AV108)=0,"",COUNTA(D108:AV108))</f>
        <v>4</v>
      </c>
      <c r="AZ108" s="159" t="s">
        <v>588</v>
      </c>
      <c r="BA108" s="31" t="s">
        <v>94</v>
      </c>
      <c r="BB108" s="39"/>
      <c r="BC108" s="111">
        <v>32</v>
      </c>
      <c r="BD108" s="39"/>
      <c r="BE108" s="144"/>
      <c r="BG108" s="181"/>
    </row>
    <row r="109" spans="1:59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>
        <f t="shared" si="65"/>
        <v>161.27272727272728</v>
      </c>
      <c r="AY109" s="25"/>
      <c r="AZ109" s="23"/>
      <c r="BA109" s="132" t="s">
        <v>95</v>
      </c>
      <c r="BB109" s="39"/>
      <c r="BC109" s="137">
        <f>IF(BC107="","",BC107/BC108)</f>
        <v>162.09375</v>
      </c>
      <c r="BD109" s="39"/>
      <c r="BE109" s="140">
        <f>AX109-A109</f>
        <v>-4.4415584415584419</v>
      </c>
      <c r="BG109" s="180"/>
    </row>
    <row r="110" spans="1:59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44">
        <f>IF(SUM(D110:AW110)=0,"",SUM(D110:AW110))</f>
        <v>12153</v>
      </c>
      <c r="AY110" s="19"/>
      <c r="AZ110" s="23"/>
      <c r="BA110" s="40" t="s">
        <v>211</v>
      </c>
      <c r="BB110" s="39"/>
      <c r="BC110" s="138">
        <v>15325</v>
      </c>
      <c r="BD110" s="39"/>
      <c r="BE110" s="149"/>
      <c r="BG110" s="180"/>
    </row>
    <row r="111" spans="1:59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44">
        <f>IF(SUM(D111:AW111)=0,"",SUM(D111:AW111))</f>
        <v>91</v>
      </c>
      <c r="AY111" s="113">
        <f>IF(COUNTA(D111:AW111)=0,"",COUNTA(D111:AW111))</f>
        <v>11</v>
      </c>
      <c r="AZ111" s="328" t="s">
        <v>634</v>
      </c>
      <c r="BA111" s="131" t="s">
        <v>258</v>
      </c>
      <c r="BB111" s="39"/>
      <c r="BC111" s="138">
        <v>113</v>
      </c>
      <c r="BD111" s="39"/>
      <c r="BE111" s="149"/>
      <c r="BG111" s="180"/>
    </row>
    <row r="112" spans="1:59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>
        <f t="shared" si="65"/>
        <v>133.54945054945054</v>
      </c>
      <c r="AY112" s="25"/>
      <c r="AZ112" s="23"/>
      <c r="BA112" s="132" t="s">
        <v>269</v>
      </c>
      <c r="BB112" s="39"/>
      <c r="BC112" s="137">
        <f>IF(BC110="","",BC110/BC111)</f>
        <v>135.61946902654867</v>
      </c>
      <c r="BD112" s="39"/>
      <c r="BE112" s="140">
        <f>AX112-A112</f>
        <v>-6.2957875457875616</v>
      </c>
      <c r="BG112" s="180"/>
    </row>
    <row r="113" spans="1:57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>
        <f t="shared" ref="AX113:AX114" si="77">IF(SUM(D113:AV113)=0,"",SUM(D113:AV113))</f>
        <v>18254</v>
      </c>
      <c r="AY113" s="19"/>
      <c r="AZ113" s="23"/>
      <c r="BA113" s="40" t="s">
        <v>211</v>
      </c>
      <c r="BB113" s="39"/>
      <c r="BC113" s="138">
        <v>30358</v>
      </c>
      <c r="BD113" s="39"/>
      <c r="BE113" s="149"/>
    </row>
    <row r="114" spans="1:57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>
        <f t="shared" si="77"/>
        <v>105</v>
      </c>
      <c r="AY114" s="113">
        <f t="shared" ref="AY114" si="78">IF(COUNTA(D114:AV114)=0,"",COUNTA(D114:AV114))</f>
        <v>9</v>
      </c>
      <c r="AZ114" s="159" t="s">
        <v>587</v>
      </c>
      <c r="BA114" s="131" t="s">
        <v>212</v>
      </c>
      <c r="BB114" s="39"/>
      <c r="BC114" s="138">
        <v>174</v>
      </c>
      <c r="BD114" s="39"/>
      <c r="BE114" s="149"/>
    </row>
    <row r="115" spans="1:57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3"/>
      <c r="AS115" s="188"/>
      <c r="AT115" s="188"/>
      <c r="AU115" s="188"/>
      <c r="AV115" s="188"/>
      <c r="AW115" s="188"/>
      <c r="AX115" s="137">
        <f t="shared" si="65"/>
        <v>173.84761904761905</v>
      </c>
      <c r="AY115" s="25"/>
      <c r="AZ115" s="159"/>
      <c r="BA115" s="176" t="s">
        <v>215</v>
      </c>
      <c r="BB115" s="39"/>
      <c r="BC115" s="137">
        <f>IF(BC113="","",BC113/BC114)</f>
        <v>174.4712643678161</v>
      </c>
      <c r="BD115" s="39"/>
      <c r="BE115" s="140">
        <f>AX115-A115</f>
        <v>-2.5933747412008188</v>
      </c>
    </row>
    <row r="116" spans="1:57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>
        <f t="shared" ref="AX116:AX117" si="79">IF(SUM(D116:AV116)=0,"",SUM(D116:AV116))</f>
        <v>5182</v>
      </c>
      <c r="AY116" s="19"/>
      <c r="AZ116" s="23"/>
      <c r="BA116" s="40" t="s">
        <v>96</v>
      </c>
      <c r="BB116" s="39"/>
      <c r="BC116" s="111">
        <v>10653</v>
      </c>
      <c r="BD116" s="39"/>
      <c r="BE116" s="144"/>
    </row>
    <row r="117" spans="1:57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>
        <f t="shared" si="79"/>
        <v>32</v>
      </c>
      <c r="AY117" s="113">
        <f t="shared" ref="AY117" si="80">IF(COUNTA(D117:AV117)=0,"",COUNTA(D117:AV117))</f>
        <v>5</v>
      </c>
      <c r="AZ117" s="159" t="s">
        <v>587</v>
      </c>
      <c r="BA117" s="31" t="s">
        <v>97</v>
      </c>
      <c r="BB117" s="39"/>
      <c r="BC117" s="111">
        <v>65</v>
      </c>
      <c r="BD117" s="39"/>
      <c r="BE117" s="144"/>
    </row>
    <row r="118" spans="1:57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3"/>
      <c r="AS118" s="137"/>
      <c r="AT118" s="137"/>
      <c r="AU118" s="137"/>
      <c r="AV118" s="137"/>
      <c r="AW118" s="137"/>
      <c r="AX118" s="137">
        <f t="shared" si="65"/>
        <v>161.9375</v>
      </c>
      <c r="AY118" s="25"/>
      <c r="AZ118" s="23"/>
      <c r="BA118" s="132" t="s">
        <v>98</v>
      </c>
      <c r="BB118" s="39"/>
      <c r="BC118" s="137">
        <f>IF(BC116="","",BC116/BC117)</f>
        <v>163.8923076923077</v>
      </c>
      <c r="BD118" s="39"/>
      <c r="BE118" s="140">
        <f>AX118-A118</f>
        <v>-4.536858974358978</v>
      </c>
    </row>
    <row r="119" spans="1:57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>
        <f t="shared" ref="AX119:AX120" si="81">IF(SUM(D119:AV119)=0,"",SUM(D119:AV119))</f>
        <v>14644</v>
      </c>
      <c r="AY119" s="19"/>
      <c r="AZ119" s="23"/>
      <c r="BA119" s="37" t="s">
        <v>205</v>
      </c>
      <c r="BB119" s="39"/>
      <c r="BC119" s="138">
        <v>17731</v>
      </c>
      <c r="BD119" s="39"/>
      <c r="BE119" s="149"/>
    </row>
    <row r="120" spans="1:57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>
        <f t="shared" si="81"/>
        <v>84</v>
      </c>
      <c r="AY120" s="113">
        <f t="shared" ref="AY120" si="82">IF(COUNTA(D120:AV120)=0,"",COUNTA(D120:AV120))</f>
        <v>11</v>
      </c>
      <c r="AZ120" s="312" t="s">
        <v>620</v>
      </c>
      <c r="BA120" s="37" t="s">
        <v>206</v>
      </c>
      <c r="BB120" s="39"/>
      <c r="BC120" s="138">
        <v>101</v>
      </c>
      <c r="BD120" s="39"/>
      <c r="BE120" s="149"/>
    </row>
    <row r="121" spans="1:57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>
        <f t="shared" si="65"/>
        <v>174.33333333333334</v>
      </c>
      <c r="AY121" s="25"/>
      <c r="AZ121" s="23"/>
      <c r="BA121" s="134" t="s">
        <v>207</v>
      </c>
      <c r="BB121" s="39"/>
      <c r="BC121" s="137">
        <f>IF(BC119="","",BC119/BC120)</f>
        <v>175.55445544554456</v>
      </c>
      <c r="BD121" s="39"/>
      <c r="BE121" s="140">
        <f>AX121-A121</f>
        <v>-7.1666666666666572</v>
      </c>
    </row>
    <row r="122" spans="1:57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f t="shared" ref="AX122:AX123" si="83">IF(SUM(D122:AV122)=0,"",SUM(D122:AV122))</f>
        <v>5338</v>
      </c>
      <c r="AY122" s="19"/>
      <c r="AZ122" s="23"/>
      <c r="BA122" s="37" t="s">
        <v>99</v>
      </c>
      <c r="BB122" s="39"/>
      <c r="BC122" s="138">
        <v>6377</v>
      </c>
      <c r="BD122" s="39"/>
      <c r="BE122" s="149"/>
    </row>
    <row r="123" spans="1:57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f t="shared" si="83"/>
        <v>36</v>
      </c>
      <c r="AY123" s="113">
        <f t="shared" ref="AY123" si="84">IF(COUNTA(D123:AV123)=0,"",COUNTA(D123:AV123))</f>
        <v>6</v>
      </c>
      <c r="AZ123" s="307" t="s">
        <v>567</v>
      </c>
      <c r="BA123" s="27" t="s">
        <v>100</v>
      </c>
      <c r="BB123" s="39"/>
      <c r="BC123" s="138">
        <v>43</v>
      </c>
      <c r="BD123" s="39"/>
      <c r="BE123" s="149"/>
    </row>
    <row r="124" spans="1:57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 t="shared" si="65"/>
        <v>148.27777777777777</v>
      </c>
      <c r="AY124" s="25"/>
      <c r="AZ124" s="41"/>
      <c r="BA124" s="134" t="s">
        <v>101</v>
      </c>
      <c r="BB124" s="39"/>
      <c r="BC124" s="137">
        <f>IF(BC122="","",BC122/BC123)</f>
        <v>148.30232558139534</v>
      </c>
      <c r="BD124" s="39"/>
      <c r="BE124" s="140">
        <f>AX124-A124</f>
        <v>1.844941956882252</v>
      </c>
    </row>
    <row r="125" spans="1:57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>
        <f t="shared" ref="AX125:AX126" si="85">IF(SUM(D125:AV125)=0,"",SUM(D125:AV125))</f>
        <v>2288</v>
      </c>
      <c r="AY125" s="19"/>
      <c r="AZ125" s="23"/>
      <c r="BA125" s="37" t="s">
        <v>102</v>
      </c>
      <c r="BB125" s="39"/>
      <c r="BC125" s="138">
        <v>3443</v>
      </c>
      <c r="BD125" s="39"/>
      <c r="BE125" s="144"/>
    </row>
    <row r="126" spans="1:57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>
        <f t="shared" si="85"/>
        <v>12</v>
      </c>
      <c r="AY126" s="113">
        <f t="shared" ref="AY126" si="86">IF(COUNTA(D126:AV126)=0,"",COUNTA(D126:AV126))</f>
        <v>2</v>
      </c>
      <c r="AZ126" s="159" t="s">
        <v>568</v>
      </c>
      <c r="BA126" s="27" t="s">
        <v>26</v>
      </c>
      <c r="BB126" s="39"/>
      <c r="BC126" s="138">
        <v>19</v>
      </c>
      <c r="BD126" s="39"/>
      <c r="BE126" s="144"/>
    </row>
    <row r="127" spans="1:57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37">
        <f t="shared" si="65"/>
        <v>190.66666666666666</v>
      </c>
      <c r="AY127" s="25"/>
      <c r="AZ127" s="159"/>
      <c r="BA127" s="134" t="s">
        <v>103</v>
      </c>
      <c r="BB127" s="39"/>
      <c r="BC127" s="137">
        <f>IF(BC125="","",BC125/BC126)</f>
        <v>181.21052631578948</v>
      </c>
      <c r="BD127" s="39"/>
      <c r="BE127" s="140">
        <f>AX127-A127</f>
        <v>21.309523809523796</v>
      </c>
    </row>
    <row r="128" spans="1:57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4" t="str">
        <f>IF(SUM(D128:F128)=0,"",SUM(D128:F128))</f>
        <v/>
      </c>
      <c r="AY128" s="19"/>
      <c r="AZ128" s="28"/>
      <c r="BA128" s="42" t="s">
        <v>104</v>
      </c>
      <c r="BB128" s="39"/>
      <c r="BC128" s="138">
        <v>0</v>
      </c>
      <c r="BD128" s="39"/>
      <c r="BE128" s="154"/>
    </row>
    <row r="129" spans="1:57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4" t="str">
        <f>IF(SUM(D129:F129)=0,"",SUM(D129:F129))</f>
        <v/>
      </c>
      <c r="AY129" s="113" t="str">
        <f>IF(COUNTA(D129:F129)=0,"",COUNTA(D129:F129))</f>
        <v/>
      </c>
      <c r="AZ129" s="159"/>
      <c r="BA129" s="31" t="s">
        <v>74</v>
      </c>
      <c r="BB129" s="39"/>
      <c r="BC129" s="138">
        <v>0</v>
      </c>
      <c r="BD129" s="39"/>
      <c r="BE129" s="149"/>
    </row>
    <row r="130" spans="1:57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37" t="str">
        <f t="shared" ref="AX130" si="87">IF(AX128="","",AX128/AX129)</f>
        <v/>
      </c>
      <c r="AY130" s="25"/>
      <c r="AZ130" s="28"/>
      <c r="BA130" s="132" t="s">
        <v>105</v>
      </c>
      <c r="BB130" s="39"/>
      <c r="BC130" s="137"/>
      <c r="BD130" s="39"/>
      <c r="BE130" s="140"/>
    </row>
    <row r="131" spans="1:57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88">D11+D14+D17+D20+D23+D26+D29+D32+D35+D38+D41+D44+D47+D50+D53+D56+D59+D62+D65+D68+D71+D74+D77+D80+D83+D86+D89+D92+D95+D98+D101+D104+D107+D110+D113+D116+D119+D122+D125+D128</f>
        <v>8417</v>
      </c>
      <c r="E131" s="139">
        <f t="shared" si="88"/>
        <v>2693</v>
      </c>
      <c r="F131" s="139">
        <f t="shared" si="88"/>
        <v>26552</v>
      </c>
      <c r="G131" s="139">
        <f t="shared" si="88"/>
        <v>1090</v>
      </c>
      <c r="H131" s="139">
        <f t="shared" si="88"/>
        <v>19151</v>
      </c>
      <c r="I131" s="139">
        <f t="shared" si="88"/>
        <v>21365</v>
      </c>
      <c r="J131" s="139">
        <f t="shared" si="88"/>
        <v>8681</v>
      </c>
      <c r="K131" s="139">
        <f t="shared" si="88"/>
        <v>9168</v>
      </c>
      <c r="L131" s="139">
        <f t="shared" si="88"/>
        <v>3668</v>
      </c>
      <c r="M131" s="139">
        <f t="shared" si="88"/>
        <v>8455</v>
      </c>
      <c r="N131" s="139">
        <f t="shared" si="88"/>
        <v>2807</v>
      </c>
      <c r="O131" s="139">
        <f t="shared" si="88"/>
        <v>18188</v>
      </c>
      <c r="P131" s="139">
        <f t="shared" si="88"/>
        <v>5314</v>
      </c>
      <c r="Q131" s="139">
        <f t="shared" si="88"/>
        <v>15406</v>
      </c>
      <c r="R131" s="139">
        <f t="shared" si="88"/>
        <v>7461</v>
      </c>
      <c r="S131" s="139">
        <f t="shared" si="88"/>
        <v>4274</v>
      </c>
      <c r="T131" s="139">
        <f t="shared" si="88"/>
        <v>8136</v>
      </c>
      <c r="U131" s="139">
        <f t="shared" si="88"/>
        <v>8379</v>
      </c>
      <c r="V131" s="139">
        <f t="shared" si="88"/>
        <v>6157</v>
      </c>
      <c r="W131" s="139">
        <f t="shared" si="88"/>
        <v>2174</v>
      </c>
      <c r="X131" s="139">
        <f t="shared" si="88"/>
        <v>766</v>
      </c>
      <c r="Y131" s="139">
        <f t="shared" si="88"/>
        <v>11679</v>
      </c>
      <c r="Z131" s="139">
        <f t="shared" si="88"/>
        <v>2256</v>
      </c>
      <c r="AA131" s="139">
        <f t="shared" si="88"/>
        <v>7171</v>
      </c>
      <c r="AB131" s="139">
        <f t="shared" si="88"/>
        <v>4627</v>
      </c>
      <c r="AC131" s="139">
        <f t="shared" si="88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89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89"/>
        <v>3811</v>
      </c>
      <c r="AG131" s="139">
        <f t="shared" si="89"/>
        <v>8019</v>
      </c>
      <c r="AH131" s="139">
        <f t="shared" ref="AH131:AI131" si="90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0"/>
        <v>4014</v>
      </c>
      <c r="AJ131" s="139">
        <f t="shared" ref="AJ131:AK131" si="91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1"/>
        <v>18189</v>
      </c>
      <c r="AL131" s="139">
        <f t="shared" ref="AL131:AM131" si="92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2"/>
        <v>3804</v>
      </c>
      <c r="AN131" s="139">
        <f t="shared" ref="AN131:AO131" si="93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3"/>
        <v>8504</v>
      </c>
      <c r="AP131" s="139">
        <f t="shared" ref="AP131:AS131" si="94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5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5"/>
        <v>4648</v>
      </c>
      <c r="AS131" s="139">
        <f t="shared" si="94"/>
        <v>8115</v>
      </c>
      <c r="AT131" s="139">
        <f t="shared" ref="AT131:AU131" si="96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6"/>
        <v>962</v>
      </c>
      <c r="AV131" s="139">
        <f t="shared" ref="AV131:AW131" si="97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7"/>
        <v>2119</v>
      </c>
      <c r="AX131" s="138">
        <f>SUM(D131:AW131)</f>
        <v>363066</v>
      </c>
      <c r="AY131" s="145"/>
      <c r="AZ131" s="44"/>
      <c r="BA131" s="43"/>
      <c r="BB131" s="44"/>
      <c r="BC131" s="139">
        <f>BC11+BC14+BC17+BC20+BC23+BC26+BC29+BC32+BC35+BC38+BC41+BC44+BC47+BC50+BC53+BC56+BC59+BC62+BC65+BC68+BC71+BC74+BC77+BC80+BC83+BC86+BC89+BC92+BC95+BC98++BC101+BC104+BC107+BC110+BC113+BC116+BC119+BC122+BC125+BC128</f>
        <v>460527</v>
      </c>
      <c r="BD131" s="44"/>
      <c r="BE131" s="44"/>
    </row>
    <row r="132" spans="1:57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98">D12+D15+D18+D21+D24+D27+D30+D33+D36+D39+D42+D45+D48+D51+D54+D57+D60+D63+D66+D69+D72+D75+D78+D81+D84+D87+D90+D93+D96+D99+D102+D105+D108+D111+D114+D117+D120+D123+D126+D129</f>
        <v>48</v>
      </c>
      <c r="E132" s="144">
        <f t="shared" si="98"/>
        <v>15</v>
      </c>
      <c r="F132" s="144">
        <f t="shared" si="98"/>
        <v>150</v>
      </c>
      <c r="G132" s="144">
        <f t="shared" si="98"/>
        <v>8</v>
      </c>
      <c r="H132" s="144">
        <f t="shared" si="98"/>
        <v>111</v>
      </c>
      <c r="I132" s="144">
        <f t="shared" si="98"/>
        <v>128</v>
      </c>
      <c r="J132" s="144">
        <f t="shared" si="98"/>
        <v>48</v>
      </c>
      <c r="K132" s="144">
        <f t="shared" si="98"/>
        <v>64</v>
      </c>
      <c r="L132" s="144">
        <f t="shared" si="98"/>
        <v>27</v>
      </c>
      <c r="M132" s="144">
        <f t="shared" si="98"/>
        <v>45</v>
      </c>
      <c r="N132" s="144">
        <f t="shared" si="98"/>
        <v>20</v>
      </c>
      <c r="O132" s="144">
        <f t="shared" si="98"/>
        <v>112</v>
      </c>
      <c r="P132" s="144">
        <f t="shared" si="98"/>
        <v>33</v>
      </c>
      <c r="Q132" s="144">
        <f t="shared" si="98"/>
        <v>84</v>
      </c>
      <c r="R132" s="144">
        <f t="shared" si="98"/>
        <v>44</v>
      </c>
      <c r="S132" s="144">
        <f t="shared" si="98"/>
        <v>28</v>
      </c>
      <c r="T132" s="144">
        <f t="shared" si="98"/>
        <v>45</v>
      </c>
      <c r="U132" s="144">
        <f t="shared" si="98"/>
        <v>48</v>
      </c>
      <c r="V132" s="144">
        <f t="shared" si="98"/>
        <v>36</v>
      </c>
      <c r="W132" s="144">
        <f t="shared" si="98"/>
        <v>12</v>
      </c>
      <c r="X132" s="144">
        <f t="shared" si="98"/>
        <v>8</v>
      </c>
      <c r="Y132" s="144">
        <f t="shared" si="98"/>
        <v>72</v>
      </c>
      <c r="Z132" s="144">
        <f t="shared" si="98"/>
        <v>16</v>
      </c>
      <c r="AA132" s="144">
        <f t="shared" si="98"/>
        <v>44</v>
      </c>
      <c r="AB132" s="144">
        <f t="shared" si="98"/>
        <v>28</v>
      </c>
      <c r="AC132" s="144">
        <f t="shared" si="98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89"/>
        <v>79</v>
      </c>
      <c r="AF132" s="144">
        <f t="shared" si="89"/>
        <v>27</v>
      </c>
      <c r="AG132" s="144">
        <f t="shared" si="89"/>
        <v>45</v>
      </c>
      <c r="AH132" s="144">
        <f t="shared" ref="AH132:AI132" si="99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99"/>
        <v>22</v>
      </c>
      <c r="AJ132" s="144">
        <f t="shared" ref="AJ132:AK132" si="100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0"/>
        <v>108</v>
      </c>
      <c r="AL132" s="144">
        <f t="shared" ref="AL132:AM132" si="101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1"/>
        <v>27</v>
      </c>
      <c r="AN132" s="144">
        <f t="shared" ref="AN132:AO132" si="102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02"/>
        <v>45</v>
      </c>
      <c r="AP132" s="144">
        <f t="shared" ref="AP132:AS132" si="103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04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04"/>
        <v>28</v>
      </c>
      <c r="AS132" s="144">
        <f t="shared" si="103"/>
        <v>45</v>
      </c>
      <c r="AT132" s="144">
        <f t="shared" ref="AT132:AU132" si="105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05"/>
        <v>8</v>
      </c>
      <c r="AV132" s="144">
        <f t="shared" ref="AV132:AW132" si="106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06"/>
        <v>16</v>
      </c>
      <c r="AX132" s="138">
        <f>SUM(D132:AW132)</f>
        <v>2158</v>
      </c>
      <c r="AY132" s="52">
        <f>SUM(AY12:AY129)</f>
        <v>249</v>
      </c>
      <c r="AZ132" s="44"/>
      <c r="BA132" s="45"/>
      <c r="BB132" s="44"/>
      <c r="BC132" s="144">
        <f>BC12+BC15+BC18+BC21+BC24+BC27+BC30+BC33+BC36+BC39+BC42+BC45+BC48+BC51+BC54+BC57+BC60+BC63+BC66+BC69+BC72+BC75+BC78+BC81+BC84+BC87+BC90+BC93+BC96+BC99++BC102+BC105+BC108+BC111+BC114+BC117+BC120+BC123+BC126+BC129</f>
        <v>2724</v>
      </c>
      <c r="BD132" s="44"/>
      <c r="BE132" s="44"/>
    </row>
    <row r="133" spans="1:57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07">IF(D132=0,"",(D131/D132))</f>
        <v>175.35416666666666</v>
      </c>
      <c r="E133" s="140">
        <f t="shared" si="107"/>
        <v>179.53333333333333</v>
      </c>
      <c r="F133" s="140">
        <f t="shared" si="107"/>
        <v>177.01333333333332</v>
      </c>
      <c r="G133" s="140">
        <f t="shared" si="107"/>
        <v>136.25</v>
      </c>
      <c r="H133" s="140">
        <f t="shared" si="107"/>
        <v>172.53153153153153</v>
      </c>
      <c r="I133" s="140">
        <f t="shared" si="107"/>
        <v>166.9140625</v>
      </c>
      <c r="J133" s="140">
        <f t="shared" si="107"/>
        <v>180.85416666666666</v>
      </c>
      <c r="K133" s="140">
        <f t="shared" si="107"/>
        <v>143.25</v>
      </c>
      <c r="L133" s="140">
        <f t="shared" si="107"/>
        <v>135.85185185185185</v>
      </c>
      <c r="M133" s="140">
        <f t="shared" si="107"/>
        <v>187.88888888888889</v>
      </c>
      <c r="N133" s="140">
        <f t="shared" si="107"/>
        <v>140.35</v>
      </c>
      <c r="O133" s="140">
        <f t="shared" si="107"/>
        <v>162.39285714285714</v>
      </c>
      <c r="P133" s="140">
        <f t="shared" si="107"/>
        <v>161.03030303030303</v>
      </c>
      <c r="Q133" s="140">
        <f t="shared" si="107"/>
        <v>183.4047619047619</v>
      </c>
      <c r="R133" s="140">
        <f t="shared" si="107"/>
        <v>169.56818181818181</v>
      </c>
      <c r="S133" s="140">
        <f t="shared" si="107"/>
        <v>152.64285714285714</v>
      </c>
      <c r="T133" s="140">
        <f t="shared" si="107"/>
        <v>180.8</v>
      </c>
      <c r="U133" s="140">
        <f t="shared" si="107"/>
        <v>174.5625</v>
      </c>
      <c r="V133" s="140">
        <f t="shared" si="107"/>
        <v>171.02777777777777</v>
      </c>
      <c r="W133" s="140">
        <f t="shared" si="107"/>
        <v>181.16666666666666</v>
      </c>
      <c r="X133" s="140">
        <f t="shared" si="107"/>
        <v>95.75</v>
      </c>
      <c r="Y133" s="140">
        <f t="shared" si="107"/>
        <v>162.20833333333334</v>
      </c>
      <c r="Z133" s="140">
        <f t="shared" si="107"/>
        <v>141</v>
      </c>
      <c r="AA133" s="140">
        <f t="shared" si="107"/>
        <v>162.97727272727272</v>
      </c>
      <c r="AB133" s="140">
        <f t="shared" si="107"/>
        <v>165.25</v>
      </c>
      <c r="AC133" s="140">
        <f t="shared" si="107"/>
        <v>188.73333333333332</v>
      </c>
      <c r="AD133" s="140">
        <f t="shared" ref="AD133" si="108">IF(AD132=0,"",(AD131/AD132))</f>
        <v>178.20833333333334</v>
      </c>
      <c r="AE133" s="140">
        <f t="shared" ref="AE133:AG133" si="109">IF(AE132=0,"",(AE131/AE132))</f>
        <v>153.22784810126583</v>
      </c>
      <c r="AF133" s="140">
        <f t="shared" si="109"/>
        <v>141.14814814814815</v>
      </c>
      <c r="AG133" s="140">
        <f t="shared" si="109"/>
        <v>178.2</v>
      </c>
      <c r="AH133" s="140">
        <f t="shared" ref="AH133:AI133" si="110">IF(AH132=0,"",(AH131/AH132))</f>
        <v>128.75</v>
      </c>
      <c r="AI133" s="140">
        <f t="shared" si="110"/>
        <v>182.45454545454547</v>
      </c>
      <c r="AJ133" s="140">
        <f t="shared" ref="AJ133:AK133" si="111">IF(AJ132=0,"",(AJ131/AJ132))</f>
        <v>182.64285714285714</v>
      </c>
      <c r="AK133" s="140">
        <f t="shared" si="111"/>
        <v>168.41666666666666</v>
      </c>
      <c r="AL133" s="140">
        <f t="shared" ref="AL133:AM133" si="112">IF(AL132=0,"",(AL131/AL132))</f>
        <v>177</v>
      </c>
      <c r="AM133" s="140">
        <f t="shared" si="112"/>
        <v>140.88888888888889</v>
      </c>
      <c r="AN133" s="140">
        <f t="shared" ref="AN133:AO133" si="113">IF(AN132=0,"",(AN131/AN132))</f>
        <v>139.5</v>
      </c>
      <c r="AO133" s="140">
        <f t="shared" si="113"/>
        <v>188.97777777777779</v>
      </c>
      <c r="AP133" s="140">
        <f t="shared" ref="AP133:AS133" si="114">IF(AP132=0,"",(AP131/AP132))</f>
        <v>169.95833333333334</v>
      </c>
      <c r="AQ133" s="140">
        <f t="shared" ref="AQ133:AR133" si="115">IF(AQ132=0,"",(AQ131/AQ132))</f>
        <v>171.11363636363637</v>
      </c>
      <c r="AR133" s="140">
        <f t="shared" si="115"/>
        <v>166</v>
      </c>
      <c r="AS133" s="140">
        <f t="shared" si="114"/>
        <v>180.33333333333334</v>
      </c>
      <c r="AT133" s="140">
        <f t="shared" ref="AT133:AU133" si="116">IF(AT132=0,"",(AT131/AT132))</f>
        <v>167.06060606060606</v>
      </c>
      <c r="AU133" s="140">
        <f t="shared" si="116"/>
        <v>120.25</v>
      </c>
      <c r="AV133" s="140">
        <f t="shared" ref="AV133:AW133" si="117">IF(AV132=0,"",(AV131/AV132))</f>
        <v>171.11764705882354</v>
      </c>
      <c r="AW133" s="140">
        <f t="shared" si="117"/>
        <v>132.4375</v>
      </c>
      <c r="AX133" s="47">
        <f>AX131/AX132</f>
        <v>168.241890639481</v>
      </c>
      <c r="AY133" s="48"/>
      <c r="AZ133" s="49"/>
      <c r="BA133" s="43"/>
      <c r="BB133" s="49"/>
      <c r="BC133" s="140">
        <f>IF(BC132=0,"",(BC131/BC132))</f>
        <v>169.06277533039648</v>
      </c>
      <c r="BD133" s="49"/>
      <c r="BE133" s="49"/>
    </row>
    <row r="134" spans="1:57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Y134" s="50"/>
      <c r="AZ134" s="189" t="s">
        <v>201</v>
      </c>
      <c r="BA134" s="155">
        <f>COUNTA(BA10:BA130)/3</f>
        <v>40</v>
      </c>
    </row>
    <row r="135" spans="1:57" x14ac:dyDescent="0.25">
      <c r="A135" s="51"/>
      <c r="B135" s="32" t="s">
        <v>106</v>
      </c>
      <c r="D135" s="62">
        <f t="shared" ref="D135:Z135" si="118">COUNTA(D11:D130)/3</f>
        <v>6</v>
      </c>
      <c r="E135" s="62">
        <f t="shared" si="118"/>
        <v>1</v>
      </c>
      <c r="F135" s="62">
        <f t="shared" si="118"/>
        <v>10</v>
      </c>
      <c r="G135" s="62">
        <f t="shared" si="118"/>
        <v>1</v>
      </c>
      <c r="H135" s="62">
        <f t="shared" si="118"/>
        <v>7</v>
      </c>
      <c r="I135" s="62">
        <f t="shared" si="118"/>
        <v>10</v>
      </c>
      <c r="J135" s="62">
        <f t="shared" si="118"/>
        <v>6</v>
      </c>
      <c r="K135" s="62">
        <f t="shared" si="118"/>
        <v>8</v>
      </c>
      <c r="L135" s="62">
        <f t="shared" si="118"/>
        <v>4</v>
      </c>
      <c r="M135" s="62">
        <f t="shared" si="118"/>
        <v>6</v>
      </c>
      <c r="N135" s="62">
        <f t="shared" si="118"/>
        <v>4</v>
      </c>
      <c r="O135" s="62">
        <f t="shared" si="118"/>
        <v>14</v>
      </c>
      <c r="P135" s="62">
        <f t="shared" si="118"/>
        <v>3</v>
      </c>
      <c r="Q135" s="62">
        <f t="shared" si="118"/>
        <v>6</v>
      </c>
      <c r="R135" s="62">
        <f t="shared" si="118"/>
        <v>5</v>
      </c>
      <c r="S135" s="62">
        <f t="shared" si="118"/>
        <v>5</v>
      </c>
      <c r="T135" s="62">
        <f t="shared" si="118"/>
        <v>6</v>
      </c>
      <c r="U135" s="62">
        <f t="shared" si="118"/>
        <v>6</v>
      </c>
      <c r="V135" s="62">
        <f t="shared" si="118"/>
        <v>6</v>
      </c>
      <c r="W135" s="62">
        <f t="shared" si="118"/>
        <v>2</v>
      </c>
      <c r="X135" s="62">
        <f t="shared" si="118"/>
        <v>1</v>
      </c>
      <c r="Y135" s="62">
        <f t="shared" si="118"/>
        <v>9</v>
      </c>
      <c r="Z135" s="62">
        <f t="shared" si="118"/>
        <v>2</v>
      </c>
      <c r="AA135" s="62">
        <f t="shared" ref="AA135:AC135" si="119">COUNTA(AA11:AA130)/3</f>
        <v>5</v>
      </c>
      <c r="AB135" s="62">
        <f t="shared" si="119"/>
        <v>5</v>
      </c>
      <c r="AC135" s="62">
        <f t="shared" si="119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20">COUNTA(AF11:AF130)/3</f>
        <v>3</v>
      </c>
      <c r="AG135" s="62">
        <f t="shared" si="120"/>
        <v>6</v>
      </c>
      <c r="AH135" s="62">
        <f t="shared" ref="AH135:AI135" si="121">COUNTA(AH11:AH130)/3</f>
        <v>5</v>
      </c>
      <c r="AI135" s="62">
        <f t="shared" si="121"/>
        <v>2</v>
      </c>
      <c r="AJ135" s="62">
        <f t="shared" ref="AJ135:AK135" si="122">COUNTA(AJ11:AJ130)/3</f>
        <v>3</v>
      </c>
      <c r="AK135" s="62">
        <f t="shared" si="122"/>
        <v>18</v>
      </c>
      <c r="AL135" s="62">
        <f t="shared" ref="AL135:AM135" si="123">COUNTA(AL11:AL130)/3</f>
        <v>7</v>
      </c>
      <c r="AM135" s="62">
        <f t="shared" si="123"/>
        <v>4</v>
      </c>
      <c r="AN135" s="62">
        <f t="shared" ref="AN135:AO135" si="124">COUNTA(AN11:AN130)/3</f>
        <v>4</v>
      </c>
      <c r="AO135" s="62">
        <f t="shared" si="124"/>
        <v>6</v>
      </c>
      <c r="AP135" s="62">
        <f t="shared" ref="AP135:AS135" si="125">COUNTA(AP11:AP130)/3</f>
        <v>3</v>
      </c>
      <c r="AQ135" s="62">
        <f t="shared" si="125"/>
        <v>5</v>
      </c>
      <c r="AR135" s="62">
        <f t="shared" si="125"/>
        <v>5</v>
      </c>
      <c r="AS135" s="62">
        <f t="shared" si="125"/>
        <v>6</v>
      </c>
      <c r="AT135" s="62">
        <f t="shared" ref="AT135:AU135" si="126">COUNTA(AT11:AT130)/3</f>
        <v>3</v>
      </c>
      <c r="AU135" s="62">
        <f t="shared" si="126"/>
        <v>1</v>
      </c>
      <c r="AV135" s="62">
        <f t="shared" ref="AV135:AW135" si="127">COUNTA(AV11:AV130)/3</f>
        <v>9</v>
      </c>
      <c r="AW135" s="62">
        <f t="shared" si="127"/>
        <v>2</v>
      </c>
      <c r="AX135" s="156">
        <f>SUM(D135:AW135)</f>
        <v>249</v>
      </c>
      <c r="AY135" s="8"/>
      <c r="BA135" s="53"/>
    </row>
  </sheetData>
  <mergeCells count="1">
    <mergeCell ref="AX5:AY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0"/>
  <sheetViews>
    <sheetView topLeftCell="A232" workbookViewId="0">
      <selection activeCell="L251" sqref="L25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350</v>
      </c>
      <c r="E56" s="63"/>
      <c r="F56" s="240" t="s">
        <v>351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350</v>
      </c>
      <c r="E57" s="63"/>
      <c r="F57" s="240" t="s">
        <v>351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350</v>
      </c>
      <c r="E58" s="63"/>
      <c r="F58" s="240" t="s">
        <v>351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350</v>
      </c>
      <c r="E59" s="63"/>
      <c r="F59" s="240" t="s">
        <v>351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357</v>
      </c>
      <c r="E60" s="63"/>
      <c r="F60" s="242" t="s">
        <v>358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357</v>
      </c>
      <c r="E61" s="63"/>
      <c r="F61" s="242" t="s">
        <v>358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357</v>
      </c>
      <c r="E62" s="63"/>
      <c r="F62" s="242" t="s">
        <v>358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357</v>
      </c>
      <c r="E63" s="63"/>
      <c r="F63" s="242" t="s">
        <v>358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357</v>
      </c>
      <c r="E64" s="63"/>
      <c r="F64" s="242" t="s">
        <v>358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357</v>
      </c>
      <c r="E65" s="63"/>
      <c r="F65" s="242" t="s">
        <v>358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359</v>
      </c>
      <c r="E66" s="63"/>
      <c r="F66" s="242" t="s">
        <v>360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361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359</v>
      </c>
      <c r="E67" s="63"/>
      <c r="F67" s="242" t="s">
        <v>360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361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359</v>
      </c>
      <c r="E68" s="63"/>
      <c r="F68" s="242" t="s">
        <v>360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361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359</v>
      </c>
      <c r="E69" s="63"/>
      <c r="F69" s="242" t="s">
        <v>360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361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375</v>
      </c>
      <c r="E70" s="63"/>
      <c r="F70" s="244" t="s">
        <v>379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374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375</v>
      </c>
      <c r="E71" s="63"/>
      <c r="F71" s="244" t="s">
        <v>379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376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375</v>
      </c>
      <c r="E72" s="63"/>
      <c r="F72" s="244" t="s">
        <v>379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375</v>
      </c>
      <c r="E73" s="63"/>
      <c r="F73" s="244" t="s">
        <v>379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377</v>
      </c>
      <c r="E74" s="63"/>
      <c r="F74" s="244" t="s">
        <v>379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374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377</v>
      </c>
      <c r="E75" s="63"/>
      <c r="F75" s="244" t="s">
        <v>379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377</v>
      </c>
      <c r="E76" s="63"/>
      <c r="F76" s="244" t="s">
        <v>379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377</v>
      </c>
      <c r="E77" s="63"/>
      <c r="F77" s="244" t="s">
        <v>379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377</v>
      </c>
      <c r="E78" s="63"/>
      <c r="F78" s="244" t="s">
        <v>379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376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377</v>
      </c>
      <c r="E79" s="63"/>
      <c r="F79" s="244" t="s">
        <v>379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377</v>
      </c>
      <c r="E80" s="63"/>
      <c r="F80" s="244" t="s">
        <v>379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378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377</v>
      </c>
      <c r="E81" s="63"/>
      <c r="F81" s="244" t="s">
        <v>379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380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377</v>
      </c>
      <c r="E82" s="63"/>
      <c r="F82" s="244" t="s">
        <v>379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377</v>
      </c>
      <c r="E83" s="63"/>
      <c r="F83" s="244" t="s">
        <v>379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381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396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397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396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397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396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380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400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400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400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401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400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401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400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402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400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402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406</v>
      </c>
      <c r="E93" s="63"/>
      <c r="F93" s="250" t="s">
        <v>408</v>
      </c>
      <c r="G93" s="63" t="s">
        <v>407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419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406</v>
      </c>
      <c r="E94" s="63"/>
      <c r="F94" s="251" t="s">
        <v>408</v>
      </c>
      <c r="G94" s="63" t="s">
        <v>407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419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406</v>
      </c>
      <c r="E95" s="63"/>
      <c r="F95" s="251" t="s">
        <v>408</v>
      </c>
      <c r="G95" s="63" t="s">
        <v>407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419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406</v>
      </c>
      <c r="E96" s="63"/>
      <c r="F96" s="251" t="s">
        <v>408</v>
      </c>
      <c r="G96" s="63" t="s">
        <v>407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419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406</v>
      </c>
      <c r="E97" s="63"/>
      <c r="F97" s="251" t="s">
        <v>408</v>
      </c>
      <c r="G97" s="63" t="s">
        <v>407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419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413</v>
      </c>
      <c r="E98" s="63"/>
      <c r="F98" s="251" t="s">
        <v>408</v>
      </c>
      <c r="G98" s="63" t="s">
        <v>414</v>
      </c>
      <c r="H98" s="71" t="s">
        <v>415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420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413</v>
      </c>
      <c r="E99" s="63"/>
      <c r="F99" s="251" t="s">
        <v>408</v>
      </c>
      <c r="G99" s="63" t="s">
        <v>414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420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413</v>
      </c>
      <c r="E100" s="63"/>
      <c r="F100" s="251" t="s">
        <v>408</v>
      </c>
      <c r="G100" s="63" t="s">
        <v>414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420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413</v>
      </c>
      <c r="E101" s="63"/>
      <c r="F101" s="251" t="s">
        <v>408</v>
      </c>
      <c r="G101" s="63" t="s">
        <v>414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420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413</v>
      </c>
      <c r="E102" s="63"/>
      <c r="F102" s="251" t="s">
        <v>408</v>
      </c>
      <c r="G102" s="63" t="s">
        <v>414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420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413</v>
      </c>
      <c r="E103" s="63"/>
      <c r="F103" s="252" t="s">
        <v>408</v>
      </c>
      <c r="G103" s="63" t="s">
        <v>414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420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418</v>
      </c>
      <c r="E104" s="63"/>
      <c r="F104" s="252" t="s">
        <v>408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428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418</v>
      </c>
      <c r="E105" s="63"/>
      <c r="F105" s="252" t="s">
        <v>408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428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418</v>
      </c>
      <c r="E106" s="63"/>
      <c r="F106" s="252" t="s">
        <v>408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428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418</v>
      </c>
      <c r="E107" s="63"/>
      <c r="F107" s="252" t="s">
        <v>408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428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418</v>
      </c>
      <c r="E108" s="63"/>
      <c r="F108" s="252" t="s">
        <v>408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428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429</v>
      </c>
      <c r="E109" s="63"/>
      <c r="F109" s="257" t="s">
        <v>430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429</v>
      </c>
      <c r="E110" s="63"/>
      <c r="F110" s="257" t="s">
        <v>430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429</v>
      </c>
      <c r="E111" s="63"/>
      <c r="F111" s="257" t="s">
        <v>430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429</v>
      </c>
      <c r="E112" s="63"/>
      <c r="F112" s="257" t="s">
        <v>430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429</v>
      </c>
      <c r="E113" s="63"/>
      <c r="F113" s="257" t="s">
        <v>430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429</v>
      </c>
      <c r="E114" s="63"/>
      <c r="F114" s="257" t="s">
        <v>430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433</v>
      </c>
      <c r="E115" s="63"/>
      <c r="F115" s="261" t="s">
        <v>313</v>
      </c>
      <c r="G115" s="63" t="s">
        <v>432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433</v>
      </c>
      <c r="E116" s="63"/>
      <c r="F116" s="261" t="s">
        <v>313</v>
      </c>
      <c r="G116" s="63" t="s">
        <v>432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433</v>
      </c>
      <c r="E117" s="63"/>
      <c r="F117" s="261" t="s">
        <v>313</v>
      </c>
      <c r="G117" s="63" t="s">
        <v>432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433</v>
      </c>
      <c r="E118" s="63"/>
      <c r="F118" s="261" t="s">
        <v>313</v>
      </c>
      <c r="G118" s="63" t="s">
        <v>432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433</v>
      </c>
      <c r="E119" s="63"/>
      <c r="F119" s="261" t="s">
        <v>313</v>
      </c>
      <c r="G119" s="63" t="s">
        <v>432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378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433</v>
      </c>
      <c r="E120" s="63"/>
      <c r="F120" s="261" t="s">
        <v>313</v>
      </c>
      <c r="G120" s="63" t="s">
        <v>432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435</v>
      </c>
      <c r="E121" s="63"/>
      <c r="F121" s="261" t="s">
        <v>360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434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435</v>
      </c>
      <c r="E122" s="63"/>
      <c r="F122" s="261" t="s">
        <v>360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434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440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442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442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442</v>
      </c>
      <c r="E126" s="63"/>
      <c r="F126" s="263" t="s">
        <v>313</v>
      </c>
      <c r="G126" s="63" t="s">
        <v>118</v>
      </c>
      <c r="H126" s="178" t="s">
        <v>441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434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442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434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442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442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442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397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442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397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442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378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446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446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452</v>
      </c>
      <c r="E135" s="63"/>
      <c r="F135" s="268" t="s">
        <v>360</v>
      </c>
      <c r="G135" s="63" t="s">
        <v>451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463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452</v>
      </c>
      <c r="E136" s="63"/>
      <c r="F136" s="268" t="s">
        <v>360</v>
      </c>
      <c r="G136" s="63" t="s">
        <v>451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463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452</v>
      </c>
      <c r="E137" s="63"/>
      <c r="F137" s="268" t="s">
        <v>360</v>
      </c>
      <c r="G137" s="63" t="s">
        <v>451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463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452</v>
      </c>
      <c r="E138" s="63"/>
      <c r="F138" s="268" t="s">
        <v>360</v>
      </c>
      <c r="G138" s="63" t="s">
        <v>451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463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452</v>
      </c>
      <c r="E139" s="63"/>
      <c r="F139" s="268" t="s">
        <v>360</v>
      </c>
      <c r="G139" s="63" t="s">
        <v>451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463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460</v>
      </c>
      <c r="E140" s="63"/>
      <c r="F140" s="269" t="s">
        <v>408</v>
      </c>
      <c r="G140" s="63" t="s">
        <v>118</v>
      </c>
      <c r="H140" s="71" t="s">
        <v>415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461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460</v>
      </c>
      <c r="E141" s="63"/>
      <c r="F141" s="269" t="s">
        <v>408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461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460</v>
      </c>
      <c r="E142" s="63"/>
      <c r="F142" s="269" t="s">
        <v>408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461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460</v>
      </c>
      <c r="E143" s="63"/>
      <c r="F143" s="269" t="s">
        <v>408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461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460</v>
      </c>
      <c r="E144" s="63"/>
      <c r="F144" s="269" t="s">
        <v>408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461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460</v>
      </c>
      <c r="E145" s="63"/>
      <c r="F145" s="269" t="s">
        <v>408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461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462</v>
      </c>
      <c r="E146" s="63"/>
      <c r="F146" s="269" t="s">
        <v>408</v>
      </c>
      <c r="G146" s="63" t="s">
        <v>414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453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462</v>
      </c>
      <c r="E147" s="63"/>
      <c r="F147" s="269" t="s">
        <v>408</v>
      </c>
      <c r="G147" s="63" t="s">
        <v>414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453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462</v>
      </c>
      <c r="E148" s="63"/>
      <c r="F148" s="269" t="s">
        <v>408</v>
      </c>
      <c r="G148" s="63" t="s">
        <v>414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453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462</v>
      </c>
      <c r="E149" s="63"/>
      <c r="F149" s="269" t="s">
        <v>408</v>
      </c>
      <c r="G149" s="63" t="s">
        <v>414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453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462</v>
      </c>
      <c r="E150" s="63"/>
      <c r="F150" s="269" t="s">
        <v>408</v>
      </c>
      <c r="G150" s="63" t="s">
        <v>414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453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475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374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475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475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380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476</v>
      </c>
      <c r="E154" s="63"/>
      <c r="F154" s="273" t="s">
        <v>492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476</v>
      </c>
      <c r="E155" s="63"/>
      <c r="F155" s="273" t="s">
        <v>492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482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476</v>
      </c>
      <c r="E156" s="63"/>
      <c r="F156" s="273" t="s">
        <v>492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381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476</v>
      </c>
      <c r="E157" s="63"/>
      <c r="F157" s="273" t="s">
        <v>492</v>
      </c>
      <c r="G157" s="63" t="s">
        <v>118</v>
      </c>
      <c r="H157" s="178" t="s">
        <v>138</v>
      </c>
      <c r="I157" s="275" t="s">
        <v>487</v>
      </c>
      <c r="J157" s="64">
        <v>1174</v>
      </c>
      <c r="K157" s="62">
        <v>7</v>
      </c>
      <c r="L157" s="65">
        <f t="shared" si="1"/>
        <v>167.71428571428572</v>
      </c>
      <c r="M157" s="273" t="s">
        <v>484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476</v>
      </c>
      <c r="E158" s="63"/>
      <c r="F158" s="273" t="s">
        <v>492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483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476</v>
      </c>
      <c r="E159" s="63"/>
      <c r="F159" s="273" t="s">
        <v>492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485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476</v>
      </c>
      <c r="E160" s="63"/>
      <c r="F160" s="273" t="s">
        <v>492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378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476</v>
      </c>
      <c r="E161" s="63"/>
      <c r="F161" s="273" t="s">
        <v>492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482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476</v>
      </c>
      <c r="E162" s="63"/>
      <c r="F162" s="273" t="s">
        <v>492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374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476</v>
      </c>
      <c r="E163" s="63"/>
      <c r="F163" s="273" t="s">
        <v>492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486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493</v>
      </c>
      <c r="E164" s="63"/>
      <c r="F164" s="278" t="s">
        <v>351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502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493</v>
      </c>
      <c r="E165" s="63"/>
      <c r="F165" s="278" t="s">
        <v>351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502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493</v>
      </c>
      <c r="E166" s="63"/>
      <c r="F166" s="278" t="s">
        <v>351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502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495</v>
      </c>
      <c r="E167" s="63"/>
      <c r="F167" s="278" t="s">
        <v>358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505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495</v>
      </c>
      <c r="E168" s="63"/>
      <c r="F168" s="279" t="s">
        <v>358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505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495</v>
      </c>
      <c r="E169" s="63"/>
      <c r="F169" s="279" t="s">
        <v>358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505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495</v>
      </c>
      <c r="E170" s="63"/>
      <c r="F170" s="279" t="s">
        <v>358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505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495</v>
      </c>
      <c r="E171" s="63"/>
      <c r="F171" s="279" t="s">
        <v>358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505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495</v>
      </c>
      <c r="E172" s="63"/>
      <c r="F172" s="279" t="s">
        <v>358</v>
      </c>
      <c r="G172" s="63" t="s">
        <v>133</v>
      </c>
      <c r="H172" s="178" t="s">
        <v>510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505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504</v>
      </c>
      <c r="E173" s="63"/>
      <c r="F173" s="278" t="s">
        <v>408</v>
      </c>
      <c r="G173" s="63" t="s">
        <v>501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505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504</v>
      </c>
      <c r="E174" s="63"/>
      <c r="F174" s="279" t="s">
        <v>408</v>
      </c>
      <c r="G174" s="63" t="s">
        <v>501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505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504</v>
      </c>
      <c r="E175" s="63"/>
      <c r="F175" s="279" t="s">
        <v>408</v>
      </c>
      <c r="G175" s="63" t="s">
        <v>501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505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504</v>
      </c>
      <c r="E176" s="63"/>
      <c r="F176" s="279" t="s">
        <v>408</v>
      </c>
      <c r="G176" s="63" t="s">
        <v>501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505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504</v>
      </c>
      <c r="E177" s="63"/>
      <c r="F177" s="279" t="s">
        <v>408</v>
      </c>
      <c r="G177" s="63" t="s">
        <v>501</v>
      </c>
      <c r="H177" s="178" t="s">
        <v>511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505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516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517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516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517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521</v>
      </c>
      <c r="E180" s="63"/>
      <c r="F180" s="284" t="s">
        <v>522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524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521</v>
      </c>
      <c r="E181" s="63"/>
      <c r="F181" s="284" t="s">
        <v>522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524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521</v>
      </c>
      <c r="E182" s="63"/>
      <c r="F182" s="284" t="s">
        <v>522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523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527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529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527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529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527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55" si="3">J185/K185</f>
        <v>212.66666666666666</v>
      </c>
      <c r="M185" s="287" t="s">
        <v>529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527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530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527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530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527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530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527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528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527</v>
      </c>
      <c r="E190" s="63"/>
      <c r="F190" s="286" t="s">
        <v>18</v>
      </c>
      <c r="G190" s="63" t="s">
        <v>118</v>
      </c>
      <c r="H190" s="178" t="s">
        <v>511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528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527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528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527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531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527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531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527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531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527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532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527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532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527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532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527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533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527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533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527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533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541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543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541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543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541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533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541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533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541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542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541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542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541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532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546</v>
      </c>
      <c r="E208" s="63"/>
      <c r="F208" s="294" t="s">
        <v>351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548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546</v>
      </c>
      <c r="E209" s="63"/>
      <c r="F209" s="294" t="s">
        <v>351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548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546</v>
      </c>
      <c r="E210" s="63"/>
      <c r="F210" s="294" t="s">
        <v>351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548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546</v>
      </c>
      <c r="E211" s="63"/>
      <c r="F211" s="294" t="s">
        <v>351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548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550</v>
      </c>
      <c r="E212" s="63"/>
      <c r="F212" s="298" t="s">
        <v>360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548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550</v>
      </c>
      <c r="E213" s="63"/>
      <c r="F213" s="298" t="s">
        <v>360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548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550</v>
      </c>
      <c r="E214" s="63"/>
      <c r="F214" s="298" t="s">
        <v>360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548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550</v>
      </c>
      <c r="E215" s="63"/>
      <c r="F215" s="298" t="s">
        <v>360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548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557</v>
      </c>
      <c r="E216" s="63"/>
      <c r="F216" s="301" t="s">
        <v>358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558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557</v>
      </c>
      <c r="E217" s="63"/>
      <c r="F217" s="301" t="s">
        <v>358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558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557</v>
      </c>
      <c r="E218" s="63"/>
      <c r="F218" s="301" t="s">
        <v>358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558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557</v>
      </c>
      <c r="E219" s="63"/>
      <c r="F219" s="301" t="s">
        <v>358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558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557</v>
      </c>
      <c r="E220" s="63"/>
      <c r="F220" s="301" t="s">
        <v>358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558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557</v>
      </c>
      <c r="E221" s="63"/>
      <c r="F221" s="301" t="s">
        <v>358</v>
      </c>
      <c r="G221" s="63" t="s">
        <v>118</v>
      </c>
      <c r="H221" s="178" t="s">
        <v>510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558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572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573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572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573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572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517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574</v>
      </c>
      <c r="E225" s="63"/>
      <c r="F225" s="310" t="s">
        <v>360</v>
      </c>
      <c r="G225" s="63" t="s">
        <v>575</v>
      </c>
      <c r="H225" s="178" t="s">
        <v>246</v>
      </c>
      <c r="I225" s="310"/>
      <c r="J225" s="64">
        <v>1797</v>
      </c>
      <c r="K225" s="62">
        <v>11</v>
      </c>
      <c r="L225" s="65">
        <f t="shared" si="3"/>
        <v>163.36363636363637</v>
      </c>
      <c r="M225" s="259" t="s">
        <v>595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574</v>
      </c>
      <c r="E226" s="63"/>
      <c r="F226" s="310" t="s">
        <v>360</v>
      </c>
      <c r="G226" s="63" t="s">
        <v>575</v>
      </c>
      <c r="H226" s="178" t="s">
        <v>223</v>
      </c>
      <c r="I226" s="310"/>
      <c r="J226" s="64">
        <v>449</v>
      </c>
      <c r="K226" s="62">
        <v>3</v>
      </c>
      <c r="L226" s="65">
        <f t="shared" si="3"/>
        <v>149.66666666666666</v>
      </c>
      <c r="M226" s="259" t="s">
        <v>595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574</v>
      </c>
      <c r="E227" s="63"/>
      <c r="F227" s="310" t="s">
        <v>360</v>
      </c>
      <c r="G227" s="63" t="s">
        <v>575</v>
      </c>
      <c r="H227" s="178" t="s">
        <v>277</v>
      </c>
      <c r="I227" s="310"/>
      <c r="J227" s="64">
        <v>1332</v>
      </c>
      <c r="K227" s="62">
        <v>8</v>
      </c>
      <c r="L227" s="65">
        <f t="shared" si="3"/>
        <v>166.5</v>
      </c>
      <c r="M227" s="259" t="s">
        <v>595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574</v>
      </c>
      <c r="E228" s="63"/>
      <c r="F228" s="310" t="s">
        <v>360</v>
      </c>
      <c r="G228" s="63" t="s">
        <v>575</v>
      </c>
      <c r="H228" s="178" t="s">
        <v>122</v>
      </c>
      <c r="I228" s="310"/>
      <c r="J228" s="64">
        <v>2008</v>
      </c>
      <c r="K228" s="62">
        <v>11</v>
      </c>
      <c r="L228" s="65">
        <f t="shared" si="3"/>
        <v>182.54545454545453</v>
      </c>
      <c r="M228" s="259" t="s">
        <v>595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574</v>
      </c>
      <c r="E229" s="63"/>
      <c r="F229" s="310" t="s">
        <v>360</v>
      </c>
      <c r="G229" s="63" t="s">
        <v>575</v>
      </c>
      <c r="H229" s="71" t="s">
        <v>119</v>
      </c>
      <c r="I229" s="310"/>
      <c r="J229" s="64">
        <v>1943</v>
      </c>
      <c r="K229" s="62">
        <v>11</v>
      </c>
      <c r="L229" s="65">
        <f t="shared" si="3"/>
        <v>176.63636363636363</v>
      </c>
      <c r="M229" s="259" t="s">
        <v>595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576</v>
      </c>
      <c r="E230" s="63"/>
      <c r="F230" s="310" t="s">
        <v>408</v>
      </c>
      <c r="G230" s="63" t="s">
        <v>577</v>
      </c>
      <c r="H230" s="178" t="s">
        <v>137</v>
      </c>
      <c r="I230" s="310"/>
      <c r="J230" s="64">
        <v>1127</v>
      </c>
      <c r="K230" s="62">
        <v>7</v>
      </c>
      <c r="L230" s="65">
        <f t="shared" si="3"/>
        <v>161</v>
      </c>
      <c r="M230" s="303" t="s">
        <v>596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576</v>
      </c>
      <c r="E231" s="63"/>
      <c r="F231" s="310" t="s">
        <v>408</v>
      </c>
      <c r="G231" s="63" t="s">
        <v>577</v>
      </c>
      <c r="H231" s="178" t="s">
        <v>126</v>
      </c>
      <c r="I231" s="310"/>
      <c r="J231" s="64">
        <v>389</v>
      </c>
      <c r="K231" s="62">
        <v>3</v>
      </c>
      <c r="L231" s="65">
        <f t="shared" si="3"/>
        <v>129.66666666666666</v>
      </c>
      <c r="M231" s="303" t="s">
        <v>596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576</v>
      </c>
      <c r="E232" s="63"/>
      <c r="F232" s="310" t="s">
        <v>408</v>
      </c>
      <c r="G232" s="63" t="s">
        <v>577</v>
      </c>
      <c r="H232" s="71" t="s">
        <v>128</v>
      </c>
      <c r="I232" s="310"/>
      <c r="J232" s="64">
        <v>1238</v>
      </c>
      <c r="K232" s="62">
        <v>7</v>
      </c>
      <c r="L232" s="65">
        <f t="shared" si="3"/>
        <v>176.85714285714286</v>
      </c>
      <c r="M232" s="303" t="s">
        <v>596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576</v>
      </c>
      <c r="E233" s="63"/>
      <c r="F233" s="310" t="s">
        <v>408</v>
      </c>
      <c r="G233" s="63" t="s">
        <v>577</v>
      </c>
      <c r="H233" s="178" t="s">
        <v>278</v>
      </c>
      <c r="I233" s="310"/>
      <c r="J233" s="64">
        <v>1189</v>
      </c>
      <c r="K233" s="62">
        <v>7</v>
      </c>
      <c r="L233" s="65">
        <f t="shared" si="3"/>
        <v>169.85714285714286</v>
      </c>
      <c r="M233" s="303" t="s">
        <v>596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576</v>
      </c>
      <c r="E234" s="63"/>
      <c r="F234" s="310" t="s">
        <v>408</v>
      </c>
      <c r="G234" s="63" t="s">
        <v>577</v>
      </c>
      <c r="H234" s="178" t="s">
        <v>129</v>
      </c>
      <c r="I234" s="310"/>
      <c r="J234" s="64">
        <v>705</v>
      </c>
      <c r="K234" s="62">
        <v>4</v>
      </c>
      <c r="L234" s="65">
        <f t="shared" si="3"/>
        <v>176.25</v>
      </c>
      <c r="M234" s="303" t="s">
        <v>596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578</v>
      </c>
      <c r="E235" s="63"/>
      <c r="F235" s="310" t="s">
        <v>408</v>
      </c>
      <c r="G235" s="63" t="s">
        <v>579</v>
      </c>
      <c r="H235" s="71" t="s">
        <v>415</v>
      </c>
      <c r="I235" s="310"/>
      <c r="J235" s="64">
        <v>1722</v>
      </c>
      <c r="K235" s="62">
        <v>9</v>
      </c>
      <c r="L235" s="230">
        <f t="shared" si="3"/>
        <v>191.33333333333334</v>
      </c>
      <c r="M235" s="311" t="s">
        <v>597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578</v>
      </c>
      <c r="E236" s="63"/>
      <c r="F236" s="310" t="s">
        <v>408</v>
      </c>
      <c r="G236" s="63" t="s">
        <v>579</v>
      </c>
      <c r="H236" s="178" t="s">
        <v>279</v>
      </c>
      <c r="I236" s="310"/>
      <c r="J236" s="64">
        <v>1592</v>
      </c>
      <c r="K236" s="62">
        <v>8</v>
      </c>
      <c r="L236" s="230">
        <f t="shared" si="3"/>
        <v>199</v>
      </c>
      <c r="M236" s="311" t="s">
        <v>597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578</v>
      </c>
      <c r="E237" s="63"/>
      <c r="F237" s="310" t="s">
        <v>408</v>
      </c>
      <c r="G237" s="63" t="s">
        <v>579</v>
      </c>
      <c r="H237" s="71" t="s">
        <v>121</v>
      </c>
      <c r="I237" s="310"/>
      <c r="J237" s="64">
        <v>1146</v>
      </c>
      <c r="K237" s="62">
        <v>7</v>
      </c>
      <c r="L237" s="65">
        <f t="shared" si="3"/>
        <v>163.71428571428572</v>
      </c>
      <c r="M237" s="311" t="s">
        <v>597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578</v>
      </c>
      <c r="E238" s="63"/>
      <c r="F238" s="310" t="s">
        <v>408</v>
      </c>
      <c r="G238" s="63" t="s">
        <v>579</v>
      </c>
      <c r="H238" s="71" t="s">
        <v>127</v>
      </c>
      <c r="I238" s="310"/>
      <c r="J238" s="64">
        <v>1433</v>
      </c>
      <c r="K238" s="62">
        <v>8</v>
      </c>
      <c r="L238" s="65">
        <f t="shared" si="3"/>
        <v>179.125</v>
      </c>
      <c r="M238" s="311" t="s">
        <v>597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578</v>
      </c>
      <c r="E239" s="63"/>
      <c r="F239" s="310" t="s">
        <v>408</v>
      </c>
      <c r="G239" s="63" t="s">
        <v>579</v>
      </c>
      <c r="H239" s="178" t="s">
        <v>239</v>
      </c>
      <c r="I239" s="310"/>
      <c r="J239" s="64">
        <v>1012</v>
      </c>
      <c r="K239" s="62">
        <v>6</v>
      </c>
      <c r="L239" s="65">
        <f t="shared" si="3"/>
        <v>168.66666666666666</v>
      </c>
      <c r="M239" s="311" t="s">
        <v>597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578</v>
      </c>
      <c r="E240" s="63"/>
      <c r="F240" s="310" t="s">
        <v>408</v>
      </c>
      <c r="G240" s="63" t="s">
        <v>579</v>
      </c>
      <c r="H240" s="178" t="s">
        <v>124</v>
      </c>
      <c r="I240" s="310"/>
      <c r="J240" s="64">
        <v>1210</v>
      </c>
      <c r="K240" s="62">
        <v>7</v>
      </c>
      <c r="L240" s="65">
        <f t="shared" si="3"/>
        <v>172.85714285714286</v>
      </c>
      <c r="M240" s="311" t="s">
        <v>597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609</v>
      </c>
      <c r="E241" s="63"/>
      <c r="F241" s="315" t="s">
        <v>18</v>
      </c>
      <c r="G241" s="63" t="s">
        <v>607</v>
      </c>
      <c r="H241" s="178" t="s">
        <v>131</v>
      </c>
      <c r="I241" s="315"/>
      <c r="J241" s="64">
        <v>1864</v>
      </c>
      <c r="K241" s="62">
        <v>11</v>
      </c>
      <c r="L241" s="65">
        <f t="shared" si="3"/>
        <v>169.45454545454547</v>
      </c>
      <c r="M241" s="316" t="s">
        <v>608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609</v>
      </c>
      <c r="E242" s="63"/>
      <c r="F242" s="315" t="s">
        <v>18</v>
      </c>
      <c r="G242" s="63" t="s">
        <v>607</v>
      </c>
      <c r="H242" s="178" t="s">
        <v>224</v>
      </c>
      <c r="I242" s="315"/>
      <c r="J242" s="64">
        <v>1942</v>
      </c>
      <c r="K242" s="62">
        <v>11</v>
      </c>
      <c r="L242" s="65">
        <f t="shared" si="3"/>
        <v>176.54545454545453</v>
      </c>
      <c r="M242" s="316" t="s">
        <v>608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609</v>
      </c>
      <c r="E243" s="63"/>
      <c r="F243" s="315" t="s">
        <v>18</v>
      </c>
      <c r="G243" s="63" t="s">
        <v>607</v>
      </c>
      <c r="H243" s="178" t="s">
        <v>606</v>
      </c>
      <c r="I243" s="315"/>
      <c r="J243" s="64">
        <v>1707</v>
      </c>
      <c r="K243" s="62">
        <v>11</v>
      </c>
      <c r="L243" s="65">
        <f t="shared" si="3"/>
        <v>155.18181818181819</v>
      </c>
      <c r="M243" s="316" t="s">
        <v>608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613</v>
      </c>
      <c r="E244" s="63"/>
      <c r="F244" s="320" t="s">
        <v>301</v>
      </c>
      <c r="G244" s="63" t="s">
        <v>118</v>
      </c>
      <c r="H244" s="178" t="s">
        <v>238</v>
      </c>
      <c r="I244" s="320"/>
      <c r="J244" s="64">
        <v>962</v>
      </c>
      <c r="K244" s="62">
        <v>8</v>
      </c>
      <c r="L244" s="65">
        <f t="shared" si="3"/>
        <v>120.25</v>
      </c>
      <c r="M244" s="321" t="s">
        <v>380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615</v>
      </c>
      <c r="E245" s="63"/>
      <c r="F245" s="322" t="s">
        <v>305</v>
      </c>
      <c r="G245" s="63" t="s">
        <v>118</v>
      </c>
      <c r="H245" s="178" t="s">
        <v>277</v>
      </c>
      <c r="I245" s="322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615</v>
      </c>
      <c r="E246" s="63"/>
      <c r="F246" s="322" t="s">
        <v>305</v>
      </c>
      <c r="G246" s="63" t="s">
        <v>118</v>
      </c>
      <c r="H246" s="71" t="s">
        <v>119</v>
      </c>
      <c r="I246" s="322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616</v>
      </c>
      <c r="E247" s="63"/>
      <c r="F247" s="322" t="s">
        <v>305</v>
      </c>
      <c r="G247" s="63" t="s">
        <v>118</v>
      </c>
      <c r="H247" s="71" t="s">
        <v>121</v>
      </c>
      <c r="I247" s="322" t="s">
        <v>226</v>
      </c>
      <c r="J247" s="64">
        <v>1370</v>
      </c>
      <c r="K247" s="62">
        <v>8</v>
      </c>
      <c r="L247" s="65">
        <f t="shared" si="3"/>
        <v>171.25</v>
      </c>
      <c r="M247" s="327" t="s">
        <v>619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616</v>
      </c>
      <c r="E248" s="63"/>
      <c r="F248" s="322" t="s">
        <v>305</v>
      </c>
      <c r="G248" s="63" t="s">
        <v>118</v>
      </c>
      <c r="H248" s="178" t="s">
        <v>239</v>
      </c>
      <c r="I248" s="322" t="s">
        <v>226</v>
      </c>
      <c r="J248" s="64">
        <v>1396</v>
      </c>
      <c r="K248" s="62">
        <v>8</v>
      </c>
      <c r="L248" s="65">
        <f t="shared" si="3"/>
        <v>174.5</v>
      </c>
      <c r="M248" s="327" t="s">
        <v>619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617</v>
      </c>
      <c r="E249" s="63"/>
      <c r="F249" s="322" t="s">
        <v>305</v>
      </c>
      <c r="G249" s="63" t="s">
        <v>118</v>
      </c>
      <c r="H249" s="178" t="s">
        <v>138</v>
      </c>
      <c r="I249" s="322" t="s">
        <v>225</v>
      </c>
      <c r="J249" s="64">
        <v>1321</v>
      </c>
      <c r="K249" s="62">
        <v>8</v>
      </c>
      <c r="L249" s="65">
        <f t="shared" si="3"/>
        <v>165.125</v>
      </c>
      <c r="M249" s="323" t="s">
        <v>573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617</v>
      </c>
      <c r="E250" s="63"/>
      <c r="F250" s="322" t="s">
        <v>305</v>
      </c>
      <c r="G250" s="63" t="s">
        <v>118</v>
      </c>
      <c r="H250" s="178" t="s">
        <v>618</v>
      </c>
      <c r="I250" s="322" t="s">
        <v>225</v>
      </c>
      <c r="J250" s="64">
        <v>1286</v>
      </c>
      <c r="K250" s="62">
        <v>8</v>
      </c>
      <c r="L250" s="65">
        <f t="shared" si="3"/>
        <v>160.75</v>
      </c>
      <c r="M250" s="323" t="s">
        <v>573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617</v>
      </c>
      <c r="E251" s="63"/>
      <c r="F251" s="322" t="s">
        <v>305</v>
      </c>
      <c r="G251" s="63" t="s">
        <v>118</v>
      </c>
      <c r="H251" s="178" t="s">
        <v>224</v>
      </c>
      <c r="I251" s="322" t="s">
        <v>316</v>
      </c>
      <c r="J251" s="64">
        <v>1376</v>
      </c>
      <c r="K251" s="62">
        <v>8</v>
      </c>
      <c r="L251" s="65">
        <f t="shared" si="3"/>
        <v>172</v>
      </c>
      <c r="M251" s="323" t="s">
        <v>619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617</v>
      </c>
      <c r="E252" s="63"/>
      <c r="F252" s="322" t="s">
        <v>305</v>
      </c>
      <c r="G252" s="63" t="s">
        <v>118</v>
      </c>
      <c r="H252" s="178" t="s">
        <v>131</v>
      </c>
      <c r="I252" s="322" t="s">
        <v>316</v>
      </c>
      <c r="J252" s="64">
        <v>1311</v>
      </c>
      <c r="K252" s="62">
        <v>8</v>
      </c>
      <c r="L252" s="65">
        <f t="shared" si="3"/>
        <v>163.875</v>
      </c>
      <c r="M252" s="323" t="s">
        <v>619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617</v>
      </c>
      <c r="E253" s="63"/>
      <c r="F253" s="322" t="s">
        <v>305</v>
      </c>
      <c r="G253" s="63" t="s">
        <v>118</v>
      </c>
      <c r="H253" s="178" t="s">
        <v>124</v>
      </c>
      <c r="I253" s="322"/>
      <c r="J253" s="64">
        <v>716</v>
      </c>
      <c r="K253" s="62">
        <v>4</v>
      </c>
      <c r="L253" s="65">
        <f t="shared" si="3"/>
        <v>179</v>
      </c>
      <c r="M253" s="323" t="s">
        <v>637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632</v>
      </c>
      <c r="E254" s="63"/>
      <c r="F254" s="325" t="s">
        <v>305</v>
      </c>
      <c r="G254" s="63" t="s">
        <v>229</v>
      </c>
      <c r="H254" s="178" t="s">
        <v>324</v>
      </c>
      <c r="I254" s="325" t="s">
        <v>317</v>
      </c>
      <c r="J254" s="64">
        <v>1097</v>
      </c>
      <c r="K254" s="62">
        <v>8</v>
      </c>
      <c r="L254" s="65">
        <f t="shared" si="3"/>
        <v>137.125</v>
      </c>
      <c r="M254" s="326" t="s">
        <v>573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632</v>
      </c>
      <c r="E255" s="63"/>
      <c r="F255" s="325" t="s">
        <v>305</v>
      </c>
      <c r="G255" s="63" t="s">
        <v>229</v>
      </c>
      <c r="H255" s="178" t="s">
        <v>308</v>
      </c>
      <c r="I255" s="325" t="s">
        <v>317</v>
      </c>
      <c r="J255" s="64">
        <v>1022</v>
      </c>
      <c r="K255" s="62">
        <v>8</v>
      </c>
      <c r="L255" s="65">
        <f t="shared" si="3"/>
        <v>127.75</v>
      </c>
      <c r="M255" s="326" t="s">
        <v>573</v>
      </c>
    </row>
    <row r="256" spans="1:13" x14ac:dyDescent="0.25">
      <c r="A256" s="51"/>
      <c r="B256" s="51"/>
      <c r="C256" s="51"/>
      <c r="D256" s="32"/>
      <c r="E256" s="32"/>
      <c r="F256" s="53"/>
      <c r="G256" s="58"/>
      <c r="H256" s="70">
        <f>COUNTA(H7:H255)</f>
        <v>249</v>
      </c>
      <c r="I256" s="70"/>
      <c r="J256" s="157">
        <f>SUBTOTAL(9,J7:J255)</f>
        <v>363066</v>
      </c>
      <c r="K256" s="78">
        <f>SUBTOTAL(9,K7:K255)</f>
        <v>2158</v>
      </c>
      <c r="L256" s="158">
        <f t="shared" ref="L256" si="4">J256/K256</f>
        <v>168.241890639481</v>
      </c>
    </row>
    <row r="258" spans="3:4" x14ac:dyDescent="0.25">
      <c r="C258" s="275" t="s">
        <v>487</v>
      </c>
      <c r="D258" t="s">
        <v>490</v>
      </c>
    </row>
    <row r="259" spans="3:4" x14ac:dyDescent="0.25">
      <c r="D259" t="s">
        <v>491</v>
      </c>
    </row>
    <row r="260" spans="3:4" x14ac:dyDescent="0.25">
      <c r="C260" s="296">
        <v>1855</v>
      </c>
      <c r="D260" t="s">
        <v>545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workbookViewId="0">
      <selection activeCell="B30" sqref="A30:XFD30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33" t="s">
        <v>267</v>
      </c>
      <c r="B2" s="334"/>
      <c r="C2" s="334"/>
      <c r="D2" s="334"/>
      <c r="E2" s="334"/>
      <c r="F2" s="334"/>
      <c r="G2" s="334"/>
      <c r="H2" s="334"/>
      <c r="I2" s="335"/>
    </row>
    <row r="4" spans="1:10" x14ac:dyDescent="0.25">
      <c r="J4" s="62" t="s">
        <v>139</v>
      </c>
    </row>
    <row r="5" spans="1:10" ht="15.75" x14ac:dyDescent="0.25">
      <c r="A5" s="72" t="s">
        <v>489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389</v>
      </c>
      <c r="B7" s="76"/>
      <c r="C7" s="62"/>
      <c r="D7" s="66" t="s">
        <v>387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389</v>
      </c>
      <c r="B8" s="76"/>
      <c r="C8" s="62"/>
      <c r="D8" s="66" t="s">
        <v>388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390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390</v>
      </c>
      <c r="B10" s="76"/>
      <c r="C10" s="51"/>
      <c r="D10" s="66" t="s">
        <v>393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480</v>
      </c>
      <c r="B11" s="76"/>
      <c r="C11" s="51"/>
      <c r="D11" s="66" t="s">
        <v>388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488</v>
      </c>
      <c r="B12" s="76"/>
      <c r="C12" s="51"/>
      <c r="D12" s="66" t="s">
        <v>393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629</v>
      </c>
      <c r="B13" s="76"/>
      <c r="C13" s="51"/>
      <c r="D13" s="66" t="s">
        <v>628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71"/>
      <c r="B14" s="76"/>
      <c r="C14" s="76"/>
      <c r="D14" s="77"/>
      <c r="E14" s="71"/>
      <c r="F14" s="76"/>
      <c r="G14" s="76"/>
      <c r="H14" s="76"/>
      <c r="I14" s="76"/>
      <c r="J14" s="78">
        <f>SUM(J6:J13)</f>
        <v>10</v>
      </c>
    </row>
    <row r="15" spans="1:10" ht="15.75" x14ac:dyDescent="0.25">
      <c r="A15" s="72" t="s">
        <v>219</v>
      </c>
      <c r="D15" s="76"/>
      <c r="H15" s="62"/>
      <c r="I15" s="62"/>
      <c r="J15" s="62"/>
    </row>
    <row r="16" spans="1:10" x14ac:dyDescent="0.25">
      <c r="D16" s="76"/>
      <c r="J16" s="62"/>
    </row>
    <row r="17" spans="1:10" x14ac:dyDescent="0.25">
      <c r="A17" s="32"/>
      <c r="D17" s="53"/>
      <c r="E17" s="32"/>
      <c r="J17" s="62"/>
    </row>
    <row r="18" spans="1:10" ht="15.75" x14ac:dyDescent="0.25">
      <c r="A18" s="72" t="s">
        <v>199</v>
      </c>
      <c r="D18" s="53"/>
      <c r="E18" s="32"/>
      <c r="J18" s="62"/>
    </row>
    <row r="19" spans="1:10" ht="15.75" x14ac:dyDescent="0.25">
      <c r="A19" s="54"/>
      <c r="C19" s="62"/>
      <c r="D19" s="66"/>
      <c r="E19" s="32"/>
      <c r="J19" s="62"/>
    </row>
    <row r="20" spans="1:10" ht="15.75" x14ac:dyDescent="0.25">
      <c r="A20" s="72"/>
      <c r="D20" s="53"/>
      <c r="E20" s="32"/>
      <c r="J20" s="62"/>
    </row>
    <row r="21" spans="1:10" x14ac:dyDescent="0.25">
      <c r="B21" s="32"/>
      <c r="D21" s="32"/>
      <c r="F21" s="32"/>
      <c r="J21" s="78">
        <f>SUM(J19:J20)</f>
        <v>0</v>
      </c>
    </row>
    <row r="22" spans="1:10" ht="15.75" x14ac:dyDescent="0.25">
      <c r="A22" s="72" t="s">
        <v>213</v>
      </c>
      <c r="B22" s="32"/>
      <c r="D22" s="32"/>
      <c r="F22" s="32"/>
      <c r="J22" s="62"/>
    </row>
    <row r="23" spans="1:10" ht="15.75" x14ac:dyDescent="0.25">
      <c r="A23" s="72"/>
      <c r="B23" s="32"/>
      <c r="D23" s="32"/>
      <c r="F23" s="32"/>
      <c r="J23" s="62"/>
    </row>
    <row r="24" spans="1:10" x14ac:dyDescent="0.25">
      <c r="A24" s="336"/>
      <c r="B24" s="336"/>
      <c r="C24" s="71"/>
      <c r="D24" s="70"/>
      <c r="E24" s="71"/>
      <c r="F24" s="71"/>
      <c r="G24" s="76"/>
      <c r="H24" s="76"/>
      <c r="I24" s="76"/>
      <c r="J24" s="62"/>
    </row>
    <row r="25" spans="1:10" x14ac:dyDescent="0.25">
      <c r="A25" s="79"/>
      <c r="B25" s="71"/>
      <c r="C25" s="76"/>
      <c r="D25" s="70"/>
      <c r="E25" s="71"/>
      <c r="F25" s="71"/>
      <c r="G25" s="76"/>
      <c r="H25" s="76"/>
      <c r="I25" s="76"/>
      <c r="J25" s="78">
        <f>SUM(J24:J24)</f>
        <v>0</v>
      </c>
    </row>
    <row r="26" spans="1:10" x14ac:dyDescent="0.25">
      <c r="A26" s="73" t="s">
        <v>198</v>
      </c>
      <c r="B26" s="71"/>
      <c r="C26" s="76"/>
      <c r="D26" s="70"/>
      <c r="E26" s="71"/>
      <c r="F26" s="71"/>
      <c r="G26" s="76"/>
      <c r="H26" s="76"/>
      <c r="I26" s="76"/>
      <c r="J26" s="77"/>
    </row>
    <row r="27" spans="1:10" ht="15.75" x14ac:dyDescent="0.25">
      <c r="A27" s="54" t="s">
        <v>200</v>
      </c>
      <c r="C27" s="62" t="s">
        <v>232</v>
      </c>
      <c r="D27" s="66" t="s">
        <v>266</v>
      </c>
      <c r="E27" s="32"/>
      <c r="F27" s="32"/>
      <c r="J27" s="62">
        <v>3</v>
      </c>
    </row>
    <row r="28" spans="1:10" x14ac:dyDescent="0.25">
      <c r="J28" s="62"/>
    </row>
    <row r="29" spans="1:10" x14ac:dyDescent="0.25">
      <c r="J29" s="78">
        <f>SUM(J27:J28)</f>
        <v>3</v>
      </c>
    </row>
    <row r="30" spans="1:10" ht="15.75" x14ac:dyDescent="0.25">
      <c r="A30" s="72" t="s">
        <v>640</v>
      </c>
      <c r="J30" s="51"/>
    </row>
    <row r="31" spans="1:10" x14ac:dyDescent="0.25">
      <c r="J31" s="51"/>
    </row>
    <row r="32" spans="1:10" x14ac:dyDescent="0.25">
      <c r="A32" s="185" t="s">
        <v>639</v>
      </c>
      <c r="B32" s="80"/>
      <c r="C32" s="161"/>
      <c r="D32" s="66"/>
      <c r="E32" s="71"/>
      <c r="F32" s="63"/>
      <c r="G32" s="63"/>
      <c r="H32" s="63"/>
      <c r="I32" s="63"/>
      <c r="J32" s="62"/>
    </row>
    <row r="33" spans="1:11" x14ac:dyDescent="0.25">
      <c r="A33" s="162" t="s">
        <v>216</v>
      </c>
      <c r="B33" s="80"/>
      <c r="C33" s="62" t="s">
        <v>232</v>
      </c>
      <c r="D33" s="66" t="s">
        <v>228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312</v>
      </c>
      <c r="B34" s="80"/>
      <c r="C34" s="62" t="s">
        <v>133</v>
      </c>
      <c r="D34" s="66" t="s">
        <v>339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330</v>
      </c>
      <c r="B35" s="80"/>
      <c r="C35" s="62" t="s">
        <v>118</v>
      </c>
      <c r="D35" s="66" t="s">
        <v>340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330</v>
      </c>
      <c r="B36" s="80"/>
      <c r="C36" s="62" t="s">
        <v>118</v>
      </c>
      <c r="D36" s="66" t="s">
        <v>341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323</v>
      </c>
      <c r="B37" s="80"/>
      <c r="C37" s="62" t="s">
        <v>232</v>
      </c>
      <c r="D37" s="66" t="s">
        <v>342</v>
      </c>
      <c r="E37" s="71"/>
      <c r="F37" s="63"/>
      <c r="G37" s="63"/>
      <c r="H37" s="63"/>
      <c r="I37" s="63"/>
      <c r="J37" s="62">
        <v>2</v>
      </c>
    </row>
    <row r="38" spans="1:11" x14ac:dyDescent="0.25">
      <c r="A38" s="63" t="s">
        <v>323</v>
      </c>
      <c r="B38" s="80"/>
      <c r="C38" s="62" t="s">
        <v>232</v>
      </c>
      <c r="D38" s="66" t="s">
        <v>343</v>
      </c>
      <c r="E38" s="71"/>
      <c r="F38" s="63"/>
      <c r="G38" s="63"/>
      <c r="H38" s="63"/>
      <c r="I38" s="63"/>
      <c r="J38" s="62">
        <v>2</v>
      </c>
      <c r="K38" s="63" t="s">
        <v>390</v>
      </c>
    </row>
    <row r="39" spans="1:11" x14ac:dyDescent="0.25">
      <c r="A39" s="63" t="s">
        <v>368</v>
      </c>
      <c r="B39" s="80"/>
      <c r="C39" s="62" t="s">
        <v>118</v>
      </c>
      <c r="D39" s="63" t="s">
        <v>423</v>
      </c>
      <c r="E39" s="71"/>
      <c r="F39" s="63"/>
      <c r="G39" s="63"/>
      <c r="H39" s="63"/>
      <c r="I39" s="63"/>
      <c r="J39" s="62">
        <v>6</v>
      </c>
    </row>
    <row r="40" spans="1:11" x14ac:dyDescent="0.25">
      <c r="A40" s="63" t="s">
        <v>389</v>
      </c>
      <c r="B40" s="80"/>
      <c r="C40" s="62" t="s">
        <v>232</v>
      </c>
      <c r="D40" s="66" t="s">
        <v>150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390</v>
      </c>
      <c r="B41" s="80"/>
      <c r="C41" s="62" t="s">
        <v>232</v>
      </c>
      <c r="D41" s="66" t="s">
        <v>391</v>
      </c>
      <c r="E41" s="71"/>
      <c r="F41" s="63"/>
      <c r="G41" s="63"/>
      <c r="H41" s="63"/>
      <c r="I41" s="63"/>
      <c r="J41" s="62">
        <v>1</v>
      </c>
    </row>
    <row r="42" spans="1:11" x14ac:dyDescent="0.25">
      <c r="A42" s="63" t="s">
        <v>433</v>
      </c>
      <c r="B42" s="80"/>
      <c r="C42" s="62" t="s">
        <v>432</v>
      </c>
      <c r="D42" s="66" t="s">
        <v>439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442</v>
      </c>
      <c r="B43" s="80"/>
      <c r="C43" s="62" t="s">
        <v>118</v>
      </c>
      <c r="D43" s="66" t="s">
        <v>447</v>
      </c>
      <c r="E43" s="71"/>
      <c r="F43" s="63"/>
      <c r="G43" s="63"/>
      <c r="H43" s="63"/>
      <c r="I43" s="63"/>
      <c r="J43" s="62">
        <v>2</v>
      </c>
    </row>
    <row r="44" spans="1:11" x14ac:dyDescent="0.25">
      <c r="A44" s="63" t="s">
        <v>488</v>
      </c>
      <c r="B44" s="80"/>
      <c r="C44" s="62" t="s">
        <v>118</v>
      </c>
      <c r="D44" s="63" t="s">
        <v>175</v>
      </c>
      <c r="E44" s="71"/>
      <c r="F44" s="63"/>
      <c r="G44" s="63"/>
      <c r="H44" s="63"/>
      <c r="I44" s="63"/>
      <c r="J44" s="62">
        <v>1</v>
      </c>
    </row>
    <row r="45" spans="1:11" x14ac:dyDescent="0.25">
      <c r="A45" s="63" t="s">
        <v>559</v>
      </c>
      <c r="B45" s="80"/>
      <c r="C45" s="62" t="s">
        <v>118</v>
      </c>
      <c r="D45" s="63" t="s">
        <v>556</v>
      </c>
      <c r="E45" s="71"/>
      <c r="F45" s="63"/>
      <c r="G45" s="63"/>
      <c r="H45" s="63"/>
      <c r="I45" s="63"/>
      <c r="J45" s="99">
        <v>6</v>
      </c>
    </row>
    <row r="46" spans="1:11" x14ac:dyDescent="0.25">
      <c r="A46" s="63"/>
      <c r="B46" s="80"/>
      <c r="C46" s="62"/>
      <c r="D46" s="62"/>
      <c r="E46" s="66"/>
      <c r="F46" s="63"/>
      <c r="G46" s="63"/>
      <c r="H46" s="62"/>
      <c r="I46" s="62"/>
      <c r="J46" s="78">
        <f>SUM(J33:J45)</f>
        <v>31</v>
      </c>
    </row>
    <row r="47" spans="1:11" x14ac:dyDescent="0.25">
      <c r="A47" s="63"/>
      <c r="B47" s="80"/>
      <c r="C47" s="62"/>
      <c r="D47" s="199"/>
      <c r="E47" s="71"/>
      <c r="F47" s="63"/>
      <c r="G47" s="63"/>
      <c r="H47" s="63"/>
      <c r="I47" s="189"/>
      <c r="J47" s="99"/>
    </row>
    <row r="48" spans="1:11" x14ac:dyDescent="0.25">
      <c r="A48" s="185" t="s">
        <v>630</v>
      </c>
      <c r="B48" s="80"/>
      <c r="C48" s="190"/>
      <c r="D48" s="66"/>
      <c r="E48" s="71"/>
      <c r="F48" s="63"/>
      <c r="G48" s="63"/>
      <c r="H48" s="63"/>
      <c r="I48" s="63"/>
      <c r="J48" s="62"/>
    </row>
    <row r="49" spans="1:10" x14ac:dyDescent="0.25">
      <c r="A49" s="63" t="s">
        <v>312</v>
      </c>
      <c r="B49" s="80"/>
      <c r="C49" s="62" t="s">
        <v>133</v>
      </c>
      <c r="D49" s="66" t="s">
        <v>344</v>
      </c>
      <c r="E49" s="71"/>
      <c r="F49" s="63"/>
      <c r="G49" s="63"/>
      <c r="H49" s="63"/>
      <c r="I49" s="63"/>
      <c r="J49" s="62">
        <v>2</v>
      </c>
    </row>
    <row r="50" spans="1:10" x14ac:dyDescent="0.25">
      <c r="A50" s="63" t="s">
        <v>356</v>
      </c>
      <c r="B50" s="80"/>
      <c r="C50" s="62" t="s">
        <v>133</v>
      </c>
      <c r="D50" s="63" t="s">
        <v>355</v>
      </c>
      <c r="E50" s="71"/>
      <c r="F50" s="63"/>
      <c r="G50" s="63"/>
      <c r="H50" s="63"/>
      <c r="I50" s="63"/>
      <c r="J50" s="99">
        <v>4</v>
      </c>
    </row>
    <row r="51" spans="1:10" x14ac:dyDescent="0.25">
      <c r="A51" s="63" t="s">
        <v>390</v>
      </c>
      <c r="B51" s="80"/>
      <c r="C51" s="62" t="s">
        <v>232</v>
      </c>
      <c r="D51" s="66" t="s">
        <v>392</v>
      </c>
      <c r="E51" s="71"/>
      <c r="F51" s="63"/>
      <c r="G51" s="63"/>
      <c r="H51" s="63"/>
      <c r="I51" s="63"/>
      <c r="J51" s="99">
        <v>1</v>
      </c>
    </row>
    <row r="52" spans="1:10" x14ac:dyDescent="0.25">
      <c r="A52" s="254" t="s">
        <v>424</v>
      </c>
      <c r="C52" s="62" t="s">
        <v>407</v>
      </c>
      <c r="D52" s="63" t="s">
        <v>425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55" t="s">
        <v>426</v>
      </c>
      <c r="C53" s="255" t="s">
        <v>233</v>
      </c>
      <c r="D53" s="66" t="s">
        <v>427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268" t="s">
        <v>458</v>
      </c>
      <c r="C54" s="268" t="s">
        <v>414</v>
      </c>
      <c r="D54" s="66" t="s">
        <v>427</v>
      </c>
      <c r="E54" s="63"/>
      <c r="F54" s="63"/>
      <c r="G54" s="63"/>
      <c r="H54" s="63"/>
      <c r="I54" s="63"/>
      <c r="J54" s="99">
        <v>5</v>
      </c>
    </row>
    <row r="55" spans="1:10" x14ac:dyDescent="0.25">
      <c r="A55" s="63" t="s">
        <v>435</v>
      </c>
      <c r="C55" s="62" t="s">
        <v>232</v>
      </c>
      <c r="D55" s="63" t="s">
        <v>449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442</v>
      </c>
      <c r="C56" s="62" t="s">
        <v>118</v>
      </c>
      <c r="D56" s="63" t="s">
        <v>448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3" t="s">
        <v>519</v>
      </c>
      <c r="C57" s="62" t="s">
        <v>133</v>
      </c>
      <c r="D57" s="66" t="s">
        <v>520</v>
      </c>
      <c r="E57" s="63"/>
      <c r="F57" s="63"/>
      <c r="G57" s="63"/>
      <c r="H57" s="63"/>
      <c r="I57" s="63"/>
      <c r="J57" s="99">
        <v>2</v>
      </c>
    </row>
    <row r="58" spans="1:10" x14ac:dyDescent="0.25">
      <c r="A58" s="63" t="s">
        <v>572</v>
      </c>
      <c r="C58" s="305" t="s">
        <v>233</v>
      </c>
      <c r="D58" s="66" t="s">
        <v>178</v>
      </c>
      <c r="E58" s="63"/>
      <c r="F58" s="63"/>
      <c r="G58" s="63"/>
      <c r="H58" s="63"/>
      <c r="I58" s="63"/>
      <c r="J58" s="99">
        <v>1</v>
      </c>
    </row>
    <row r="59" spans="1:10" x14ac:dyDescent="0.25">
      <c r="A59" s="62"/>
      <c r="B59" s="63"/>
      <c r="C59" s="62"/>
      <c r="D59" s="80"/>
      <c r="F59" s="63"/>
      <c r="G59" s="63"/>
      <c r="I59" s="62"/>
      <c r="J59" s="78">
        <f>SUM(J49:J58)</f>
        <v>29</v>
      </c>
    </row>
    <row r="60" spans="1:10" ht="15.75" x14ac:dyDescent="0.25">
      <c r="A60" s="72" t="s">
        <v>154</v>
      </c>
      <c r="I60" s="189"/>
      <c r="J60" s="62"/>
    </row>
    <row r="61" spans="1:10" ht="15.75" x14ac:dyDescent="0.25">
      <c r="A61" s="72"/>
      <c r="I61" s="189"/>
      <c r="J61" s="62"/>
    </row>
    <row r="62" spans="1:10" x14ac:dyDescent="0.25">
      <c r="A62" s="51"/>
      <c r="J62" s="51"/>
    </row>
    <row r="63" spans="1:10" ht="15.75" x14ac:dyDescent="0.25">
      <c r="A63" s="72" t="s">
        <v>155</v>
      </c>
      <c r="J63" s="51"/>
    </row>
    <row r="64" spans="1:10" x14ac:dyDescent="0.25">
      <c r="A64" s="63"/>
      <c r="B64" s="62"/>
      <c r="C64" s="212"/>
      <c r="D64" s="80"/>
      <c r="E64" s="71"/>
      <c r="F64" s="76"/>
      <c r="G64" s="76"/>
      <c r="H64" s="76"/>
      <c r="I64" s="76"/>
      <c r="J64" s="62"/>
    </row>
    <row r="65" spans="1:10" x14ac:dyDescent="0.25">
      <c r="A65" s="70"/>
      <c r="B65" s="80"/>
      <c r="C65" s="76"/>
      <c r="D65" s="76"/>
      <c r="E65" s="76"/>
      <c r="F65" s="76"/>
      <c r="G65" s="76"/>
      <c r="H65" s="76"/>
      <c r="I65" s="76"/>
      <c r="J65" s="78">
        <f>SUM(J64:J64)</f>
        <v>0</v>
      </c>
    </row>
    <row r="66" spans="1:10" ht="15.75" x14ac:dyDescent="0.25">
      <c r="A66" s="72" t="s">
        <v>156</v>
      </c>
      <c r="J66" s="51"/>
    </row>
    <row r="67" spans="1:10" x14ac:dyDescent="0.25">
      <c r="A67" s="254" t="s">
        <v>366</v>
      </c>
      <c r="B67" s="62" t="s">
        <v>136</v>
      </c>
      <c r="C67" s="62" t="s">
        <v>133</v>
      </c>
      <c r="D67" s="63" t="s">
        <v>355</v>
      </c>
      <c r="J67" s="51"/>
    </row>
    <row r="68" spans="1:10" x14ac:dyDescent="0.25">
      <c r="A68" s="278" t="s">
        <v>496</v>
      </c>
      <c r="B68" s="62" t="s">
        <v>508</v>
      </c>
      <c r="C68" s="62" t="s">
        <v>118</v>
      </c>
      <c r="D68" s="63" t="s">
        <v>503</v>
      </c>
      <c r="J68" s="51"/>
    </row>
    <row r="69" spans="1:10" x14ac:dyDescent="0.25">
      <c r="A69" s="294" t="s">
        <v>547</v>
      </c>
      <c r="B69" s="62" t="s">
        <v>549</v>
      </c>
      <c r="C69" s="62" t="s">
        <v>133</v>
      </c>
      <c r="D69" s="63" t="s">
        <v>355</v>
      </c>
      <c r="J69" s="51"/>
    </row>
    <row r="70" spans="1:10" x14ac:dyDescent="0.25">
      <c r="A70" s="242" t="s">
        <v>367</v>
      </c>
      <c r="B70" s="62" t="s">
        <v>135</v>
      </c>
      <c r="C70" s="62" t="s">
        <v>118</v>
      </c>
      <c r="D70" s="63" t="s">
        <v>423</v>
      </c>
      <c r="J70" s="51"/>
    </row>
    <row r="71" spans="1:10" x14ac:dyDescent="0.25">
      <c r="A71" s="278" t="s">
        <v>497</v>
      </c>
      <c r="B71" s="62" t="s">
        <v>515</v>
      </c>
      <c r="C71" s="62" t="s">
        <v>133</v>
      </c>
      <c r="D71" s="63" t="s">
        <v>506</v>
      </c>
      <c r="J71" s="51"/>
    </row>
    <row r="72" spans="1:10" x14ac:dyDescent="0.25">
      <c r="A72" s="298" t="s">
        <v>554</v>
      </c>
      <c r="B72" s="62" t="s">
        <v>555</v>
      </c>
      <c r="C72" s="62" t="s">
        <v>118</v>
      </c>
      <c r="D72" s="63" t="s">
        <v>506</v>
      </c>
      <c r="J72" s="51"/>
    </row>
    <row r="73" spans="1:10" x14ac:dyDescent="0.25">
      <c r="A73" s="242" t="s">
        <v>394</v>
      </c>
      <c r="B73" s="62" t="s">
        <v>302</v>
      </c>
      <c r="C73" s="242" t="s">
        <v>232</v>
      </c>
      <c r="D73" s="63" t="s">
        <v>395</v>
      </c>
      <c r="J73" s="51"/>
    </row>
    <row r="74" spans="1:10" x14ac:dyDescent="0.25">
      <c r="A74" s="278" t="s">
        <v>498</v>
      </c>
      <c r="B74" s="62" t="s">
        <v>509</v>
      </c>
      <c r="C74" s="278" t="s">
        <v>501</v>
      </c>
      <c r="D74" s="63" t="s">
        <v>507</v>
      </c>
      <c r="J74" s="51"/>
    </row>
    <row r="75" spans="1:10" x14ac:dyDescent="0.25">
      <c r="A75" s="298" t="s">
        <v>551</v>
      </c>
      <c r="B75" s="62" t="s">
        <v>552</v>
      </c>
      <c r="C75" s="62" t="s">
        <v>232</v>
      </c>
      <c r="D75" s="63" t="s">
        <v>395</v>
      </c>
      <c r="J75" s="51"/>
    </row>
    <row r="76" spans="1:10" x14ac:dyDescent="0.25">
      <c r="A76" s="254" t="s">
        <v>421</v>
      </c>
      <c r="B76" s="62" t="s">
        <v>381</v>
      </c>
      <c r="C76" s="62" t="s">
        <v>414</v>
      </c>
      <c r="D76" s="63" t="s">
        <v>422</v>
      </c>
      <c r="J76" s="51"/>
    </row>
    <row r="77" spans="1:10" x14ac:dyDescent="0.25">
      <c r="A77" s="268" t="s">
        <v>459</v>
      </c>
      <c r="B77" s="62" t="s">
        <v>512</v>
      </c>
      <c r="C77" s="62" t="s">
        <v>118</v>
      </c>
      <c r="D77" s="63" t="s">
        <v>422</v>
      </c>
      <c r="J77" s="51"/>
    </row>
    <row r="78" spans="1:10" x14ac:dyDescent="0.25">
      <c r="A78" s="310" t="s">
        <v>603</v>
      </c>
      <c r="B78" s="62" t="s">
        <v>604</v>
      </c>
      <c r="C78" s="62" t="s">
        <v>579</v>
      </c>
      <c r="D78" s="63" t="s">
        <v>422</v>
      </c>
      <c r="J78" s="51"/>
    </row>
    <row r="79" spans="1:10" x14ac:dyDescent="0.25">
      <c r="A79" s="254" t="s">
        <v>424</v>
      </c>
      <c r="B79" s="62" t="s">
        <v>136</v>
      </c>
      <c r="C79" s="62" t="s">
        <v>407</v>
      </c>
      <c r="D79" s="63" t="s">
        <v>425</v>
      </c>
      <c r="J79" s="51"/>
    </row>
    <row r="80" spans="1:10" x14ac:dyDescent="0.25">
      <c r="A80" s="268" t="s">
        <v>457</v>
      </c>
      <c r="B80" s="62" t="s">
        <v>513</v>
      </c>
      <c r="C80" s="62" t="s">
        <v>456</v>
      </c>
      <c r="D80" s="63" t="s">
        <v>425</v>
      </c>
      <c r="J80" s="51"/>
    </row>
    <row r="81" spans="1:10" x14ac:dyDescent="0.25">
      <c r="A81" s="310" t="s">
        <v>600</v>
      </c>
      <c r="B81" s="62" t="s">
        <v>599</v>
      </c>
      <c r="C81" s="62" t="s">
        <v>601</v>
      </c>
      <c r="D81" s="63" t="s">
        <v>425</v>
      </c>
      <c r="J81" s="51"/>
    </row>
    <row r="82" spans="1:10" x14ac:dyDescent="0.25">
      <c r="A82" s="254" t="s">
        <v>426</v>
      </c>
      <c r="B82" s="62" t="s">
        <v>136</v>
      </c>
      <c r="C82" s="209" t="s">
        <v>233</v>
      </c>
      <c r="D82" s="66" t="s">
        <v>427</v>
      </c>
      <c r="J82" s="51"/>
    </row>
    <row r="83" spans="1:10" x14ac:dyDescent="0.25">
      <c r="A83" s="268" t="s">
        <v>458</v>
      </c>
      <c r="B83" s="62" t="s">
        <v>514</v>
      </c>
      <c r="C83" s="62" t="s">
        <v>414</v>
      </c>
      <c r="D83" s="66" t="s">
        <v>427</v>
      </c>
      <c r="J83" s="51"/>
    </row>
    <row r="84" spans="1:10" x14ac:dyDescent="0.25">
      <c r="A84" s="310" t="s">
        <v>598</v>
      </c>
      <c r="B84" s="62" t="s">
        <v>602</v>
      </c>
      <c r="C84" s="62" t="s">
        <v>577</v>
      </c>
      <c r="D84" s="66" t="s">
        <v>427</v>
      </c>
      <c r="J84" s="51"/>
    </row>
    <row r="85" spans="1:10" x14ac:dyDescent="0.25">
      <c r="A85" s="169"/>
      <c r="J85" s="61">
        <f>SUM(J67:J82)</f>
        <v>0</v>
      </c>
    </row>
    <row r="86" spans="1:10" ht="15.75" x14ac:dyDescent="0.25">
      <c r="A86" s="72" t="s">
        <v>157</v>
      </c>
      <c r="J86" s="51"/>
    </row>
    <row r="87" spans="1:10" ht="15.75" x14ac:dyDescent="0.25">
      <c r="A87" s="72"/>
      <c r="J87" s="51"/>
    </row>
    <row r="88" spans="1:10" x14ac:dyDescent="0.25">
      <c r="A88" s="166" t="s">
        <v>204</v>
      </c>
      <c r="J88" s="51"/>
    </row>
    <row r="89" spans="1:10" x14ac:dyDescent="0.25">
      <c r="A89" s="71"/>
      <c r="B89" s="62"/>
      <c r="C89" s="62"/>
      <c r="D89" s="63"/>
      <c r="J89" s="62"/>
    </row>
    <row r="90" spans="1:10" ht="15.75" x14ac:dyDescent="0.25">
      <c r="A90" s="72"/>
      <c r="J90" s="78">
        <f>SUM(J89:J89)</f>
        <v>0</v>
      </c>
    </row>
    <row r="91" spans="1:10" x14ac:dyDescent="0.25">
      <c r="A91" s="73" t="s">
        <v>255</v>
      </c>
      <c r="J91" s="51"/>
    </row>
    <row r="92" spans="1:10" x14ac:dyDescent="0.25">
      <c r="A92" s="73"/>
      <c r="J92" s="51"/>
    </row>
    <row r="93" spans="1:10" ht="15.75" x14ac:dyDescent="0.25">
      <c r="A93" s="63"/>
      <c r="B93" s="51"/>
      <c r="C93" s="214"/>
      <c r="D93" s="66"/>
      <c r="J93" s="51"/>
    </row>
    <row r="94" spans="1:10" x14ac:dyDescent="0.25">
      <c r="A94" s="63"/>
      <c r="B94" s="51"/>
      <c r="C94" s="213"/>
      <c r="D94" s="66"/>
      <c r="J94" s="51"/>
    </row>
    <row r="95" spans="1:10" x14ac:dyDescent="0.25">
      <c r="A95" s="73" t="s">
        <v>158</v>
      </c>
      <c r="J95" s="51"/>
    </row>
    <row r="96" spans="1:10" x14ac:dyDescent="0.25">
      <c r="A96" s="73"/>
      <c r="B96" s="73"/>
      <c r="J96" s="51"/>
    </row>
    <row r="97" spans="1:10" x14ac:dyDescent="0.25">
      <c r="B97" s="74" t="s">
        <v>159</v>
      </c>
      <c r="C97" s="32"/>
      <c r="E97" s="32"/>
      <c r="F97" s="32"/>
      <c r="G97" s="32"/>
      <c r="J97" s="51"/>
    </row>
    <row r="98" spans="1:10" x14ac:dyDescent="0.25">
      <c r="A98" s="173"/>
      <c r="B98" s="172"/>
      <c r="C98" s="174"/>
      <c r="D98" s="66"/>
      <c r="E98" s="32"/>
      <c r="F98" s="32"/>
      <c r="G98" s="32"/>
      <c r="J98" s="51"/>
    </row>
    <row r="99" spans="1:10" x14ac:dyDescent="0.25">
      <c r="A99" s="62" t="s">
        <v>265</v>
      </c>
      <c r="B99" s="194" t="s">
        <v>232</v>
      </c>
      <c r="C99" s="177" t="s">
        <v>264</v>
      </c>
      <c r="D99" s="66" t="s">
        <v>160</v>
      </c>
      <c r="E99" s="71"/>
      <c r="F99" s="71"/>
      <c r="G99" s="71"/>
      <c r="H99" s="76"/>
      <c r="I99" s="76"/>
      <c r="J99" s="62">
        <v>1</v>
      </c>
    </row>
    <row r="100" spans="1:10" x14ac:dyDescent="0.25">
      <c r="A100" s="242" t="s">
        <v>365</v>
      </c>
      <c r="B100" s="62" t="s">
        <v>118</v>
      </c>
      <c r="C100" s="183" t="s">
        <v>364</v>
      </c>
      <c r="D100" s="66" t="s">
        <v>175</v>
      </c>
      <c r="E100" s="71"/>
      <c r="F100" s="71"/>
      <c r="G100" s="71"/>
      <c r="H100" s="76"/>
      <c r="I100" s="76"/>
      <c r="J100" s="62">
        <v>1</v>
      </c>
    </row>
    <row r="101" spans="1:10" x14ac:dyDescent="0.25">
      <c r="A101" s="62" t="s">
        <v>385</v>
      </c>
      <c r="B101" s="244" t="s">
        <v>232</v>
      </c>
      <c r="C101" s="208" t="s">
        <v>386</v>
      </c>
      <c r="D101" s="66" t="s">
        <v>175</v>
      </c>
      <c r="E101" s="71"/>
      <c r="F101" s="71"/>
      <c r="G101" s="71"/>
      <c r="H101" s="76"/>
      <c r="I101" s="76"/>
      <c r="J101" s="62">
        <v>1</v>
      </c>
    </row>
    <row r="102" spans="1:10" x14ac:dyDescent="0.25">
      <c r="A102" s="62" t="s">
        <v>404</v>
      </c>
      <c r="B102" s="62" t="s">
        <v>118</v>
      </c>
      <c r="C102" s="210" t="s">
        <v>403</v>
      </c>
      <c r="D102" s="66" t="s">
        <v>405</v>
      </c>
      <c r="E102" s="71"/>
      <c r="F102" s="71"/>
      <c r="G102" s="71"/>
      <c r="H102" s="76"/>
      <c r="I102" s="76"/>
      <c r="J102" s="62">
        <v>1</v>
      </c>
    </row>
    <row r="103" spans="1:10" x14ac:dyDescent="0.25">
      <c r="A103" s="63" t="s">
        <v>460</v>
      </c>
      <c r="B103" s="62" t="s">
        <v>118</v>
      </c>
      <c r="C103" s="269" t="s">
        <v>464</v>
      </c>
      <c r="D103" s="66" t="s">
        <v>481</v>
      </c>
      <c r="E103" s="71"/>
      <c r="F103" s="71"/>
      <c r="G103" s="71"/>
      <c r="H103" s="76"/>
      <c r="I103" s="76"/>
      <c r="J103" s="62">
        <v>1</v>
      </c>
    </row>
    <row r="104" spans="1:10" x14ac:dyDescent="0.25">
      <c r="A104" s="62" t="s">
        <v>537</v>
      </c>
      <c r="B104" s="62" t="s">
        <v>118</v>
      </c>
      <c r="C104" s="286" t="s">
        <v>538</v>
      </c>
      <c r="D104" s="66" t="s">
        <v>145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62" t="s">
        <v>537</v>
      </c>
      <c r="B105" s="62" t="s">
        <v>118</v>
      </c>
      <c r="C105" s="286" t="s">
        <v>539</v>
      </c>
      <c r="D105" s="63" t="s">
        <v>540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A106" s="301" t="s">
        <v>365</v>
      </c>
      <c r="B106" s="62" t="s">
        <v>118</v>
      </c>
      <c r="C106" s="301" t="s">
        <v>561</v>
      </c>
      <c r="D106" s="66" t="s">
        <v>145</v>
      </c>
      <c r="E106" s="71"/>
      <c r="F106" s="71"/>
      <c r="G106" s="71"/>
      <c r="H106" s="76"/>
      <c r="I106" s="76"/>
      <c r="J106" s="62">
        <v>1</v>
      </c>
    </row>
    <row r="107" spans="1:10" x14ac:dyDescent="0.25">
      <c r="D107" s="66"/>
      <c r="E107" s="76"/>
      <c r="F107" s="76"/>
      <c r="G107" s="76"/>
      <c r="H107" s="76"/>
      <c r="I107" s="76"/>
      <c r="J107" s="78">
        <f>SUM(J97:J106)</f>
        <v>8</v>
      </c>
    </row>
    <row r="108" spans="1:10" x14ac:dyDescent="0.25">
      <c r="A108" s="73"/>
    </row>
    <row r="109" spans="1:10" x14ac:dyDescent="0.25">
      <c r="A109" s="73"/>
      <c r="I109" s="62" t="s">
        <v>163</v>
      </c>
      <c r="J109" s="62">
        <f>J14+J21+J25+J29+J46+J59+J65+J85+J90+J93+J107</f>
        <v>81</v>
      </c>
    </row>
    <row r="110" spans="1:10" x14ac:dyDescent="0.25">
      <c r="B110" s="51"/>
      <c r="C110" s="32"/>
      <c r="E110" s="51"/>
      <c r="F110" s="32"/>
    </row>
    <row r="111" spans="1:10" x14ac:dyDescent="0.25">
      <c r="A111" s="73" t="s">
        <v>162</v>
      </c>
      <c r="B111" s="51"/>
      <c r="C111" s="32"/>
      <c r="E111" s="75"/>
    </row>
    <row r="113" spans="1:6" x14ac:dyDescent="0.25">
      <c r="A113" s="62"/>
      <c r="B113" s="332"/>
      <c r="C113" s="332"/>
      <c r="D113" s="66"/>
      <c r="E113" s="63"/>
      <c r="F113" s="51"/>
    </row>
    <row r="114" spans="1:6" x14ac:dyDescent="0.25">
      <c r="A114" s="62"/>
      <c r="B114" s="332"/>
      <c r="C114" s="332"/>
      <c r="D114" s="62"/>
      <c r="E114" s="63"/>
      <c r="F114" s="51"/>
    </row>
    <row r="115" spans="1:6" x14ac:dyDescent="0.25">
      <c r="A115" s="62"/>
      <c r="B115" s="332"/>
      <c r="C115" s="332"/>
      <c r="D115" s="62"/>
      <c r="E115" s="63"/>
    </row>
    <row r="116" spans="1:6" x14ac:dyDescent="0.25">
      <c r="A116" s="51"/>
      <c r="B116" s="332"/>
      <c r="C116" s="332"/>
      <c r="D116" s="62"/>
      <c r="E116" s="63"/>
    </row>
    <row r="117" spans="1:6" x14ac:dyDescent="0.25">
      <c r="B117" s="332"/>
      <c r="C117" s="332"/>
      <c r="D117" s="62"/>
    </row>
    <row r="118" spans="1:6" x14ac:dyDescent="0.25">
      <c r="B118" s="332"/>
      <c r="C118" s="332"/>
      <c r="D118" s="62"/>
    </row>
  </sheetData>
  <mergeCells count="8">
    <mergeCell ref="B117:C117"/>
    <mergeCell ref="B118:C118"/>
    <mergeCell ref="B114:C114"/>
    <mergeCell ref="A2:I2"/>
    <mergeCell ref="A24:B24"/>
    <mergeCell ref="B113:C113"/>
    <mergeCell ref="B115:C115"/>
    <mergeCell ref="B116:C11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M10" sqref="M10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33" t="s">
        <v>268</v>
      </c>
      <c r="C2" s="334"/>
      <c r="D2" s="334"/>
      <c r="E2" s="334"/>
      <c r="F2" s="334"/>
      <c r="G2" s="334"/>
      <c r="H2" s="334"/>
      <c r="I2" s="334"/>
      <c r="J2" s="334"/>
      <c r="K2" s="334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2</v>
      </c>
      <c r="D9" s="91">
        <v>1</v>
      </c>
      <c r="E9" s="163">
        <v>2</v>
      </c>
      <c r="F9" s="90">
        <v>1</v>
      </c>
      <c r="G9" s="164">
        <v>1</v>
      </c>
      <c r="H9" s="87"/>
      <c r="I9" s="87"/>
      <c r="J9" s="87"/>
      <c r="K9" s="86">
        <f t="shared" ref="K9:K38" si="0">C9+D9+E9+F9+G9+H9+I9+J9</f>
        <v>7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 t="shared" si="0"/>
        <v>7</v>
      </c>
    </row>
    <row r="11" spans="2:11" x14ac:dyDescent="0.25">
      <c r="B11" s="71" t="s">
        <v>177</v>
      </c>
      <c r="C11" s="238">
        <v>2</v>
      </c>
      <c r="D11" s="91">
        <v>1</v>
      </c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5</v>
      </c>
    </row>
    <row r="12" spans="2:11" x14ac:dyDescent="0.25">
      <c r="B12" s="71" t="s">
        <v>148</v>
      </c>
      <c r="C12" s="224"/>
      <c r="D12" s="87"/>
      <c r="E12" s="163">
        <v>3</v>
      </c>
      <c r="F12" s="90">
        <v>1</v>
      </c>
      <c r="G12" s="164">
        <v>1</v>
      </c>
      <c r="H12" s="87"/>
      <c r="I12" s="175"/>
      <c r="J12" s="87"/>
      <c r="K12" s="86">
        <f t="shared" si="0"/>
        <v>5</v>
      </c>
    </row>
    <row r="13" spans="2:11" x14ac:dyDescent="0.25">
      <c r="B13" s="71" t="s">
        <v>160</v>
      </c>
      <c r="C13" s="224"/>
      <c r="D13" s="87"/>
      <c r="E13" s="163">
        <v>3</v>
      </c>
      <c r="F13" s="87"/>
      <c r="G13" s="164">
        <v>1</v>
      </c>
      <c r="H13" s="87"/>
      <c r="I13" s="87"/>
      <c r="J13" s="88">
        <v>1</v>
      </c>
      <c r="K13" s="86">
        <f t="shared" si="0"/>
        <v>5</v>
      </c>
    </row>
    <row r="14" spans="2:11" x14ac:dyDescent="0.25">
      <c r="B14" s="224" t="s">
        <v>145</v>
      </c>
      <c r="C14" s="71"/>
      <c r="D14" s="87"/>
      <c r="E14" s="163">
        <v>2</v>
      </c>
      <c r="F14" s="87"/>
      <c r="G14" s="87"/>
      <c r="H14" s="87"/>
      <c r="I14" s="87"/>
      <c r="J14" s="88">
        <v>2</v>
      </c>
      <c r="K14" s="86">
        <f t="shared" si="0"/>
        <v>4</v>
      </c>
    </row>
    <row r="15" spans="2:11" x14ac:dyDescent="0.25">
      <c r="B15" s="224" t="s">
        <v>214</v>
      </c>
      <c r="C15" s="87"/>
      <c r="D15" s="87"/>
      <c r="E15" s="163">
        <v>1</v>
      </c>
      <c r="F15" s="90">
        <v>2</v>
      </c>
      <c r="G15" s="87"/>
      <c r="H15" s="87"/>
      <c r="I15" s="87"/>
      <c r="J15" s="88">
        <v>1</v>
      </c>
      <c r="K15" s="86">
        <f t="shared" si="0"/>
        <v>4</v>
      </c>
    </row>
    <row r="16" spans="2:11" x14ac:dyDescent="0.25">
      <c r="B16" s="302" t="s">
        <v>346</v>
      </c>
      <c r="C16" s="238">
        <v>1</v>
      </c>
      <c r="D16" s="87"/>
      <c r="E16" s="87"/>
      <c r="F16" s="90">
        <v>2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302" t="s">
        <v>144</v>
      </c>
      <c r="C17" s="87"/>
      <c r="D17" s="87"/>
      <c r="E17" s="163">
        <v>2</v>
      </c>
      <c r="F17" s="90">
        <v>1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224" t="s">
        <v>150</v>
      </c>
      <c r="C18" s="87"/>
      <c r="D18" s="87"/>
      <c r="E18" s="163">
        <v>2</v>
      </c>
      <c r="F18" s="87"/>
      <c r="G18" s="87"/>
      <c r="H18" s="87"/>
      <c r="I18" s="87"/>
      <c r="J18" s="88">
        <v>1</v>
      </c>
      <c r="K18" s="86">
        <f t="shared" si="0"/>
        <v>3</v>
      </c>
    </row>
    <row r="19" spans="2:11" x14ac:dyDescent="0.25">
      <c r="B19" s="224" t="s">
        <v>345</v>
      </c>
      <c r="C19" s="87"/>
      <c r="D19" s="87"/>
      <c r="E19" s="163">
        <v>1</v>
      </c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4" t="s">
        <v>161</v>
      </c>
      <c r="C20" s="224"/>
      <c r="D20" s="87"/>
      <c r="E20" s="163">
        <v>1</v>
      </c>
      <c r="F20" s="90">
        <v>2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224" t="s">
        <v>141</v>
      </c>
      <c r="C21" s="71"/>
      <c r="D21" s="87"/>
      <c r="E21" s="87"/>
      <c r="F21" s="90">
        <v>3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4" t="s">
        <v>217</v>
      </c>
      <c r="C22" s="87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4" t="s">
        <v>178</v>
      </c>
      <c r="D23" s="87"/>
      <c r="E23" s="87"/>
      <c r="F23" s="90">
        <v>3</v>
      </c>
      <c r="G23" s="87"/>
      <c r="H23" s="87"/>
      <c r="I23" s="175"/>
      <c r="K23" s="86">
        <f t="shared" si="0"/>
        <v>3</v>
      </c>
    </row>
    <row r="24" spans="2:11" x14ac:dyDescent="0.25">
      <c r="B24" s="224" t="s">
        <v>146</v>
      </c>
      <c r="C24" s="238">
        <v>1</v>
      </c>
      <c r="D24" s="87"/>
      <c r="E24" s="87"/>
      <c r="F24" s="90">
        <v>1</v>
      </c>
      <c r="G24" s="87"/>
      <c r="H24" s="87"/>
      <c r="I24" s="87"/>
      <c r="J24" s="87"/>
      <c r="K24" s="86">
        <f t="shared" si="0"/>
        <v>2</v>
      </c>
    </row>
    <row r="25" spans="2:11" x14ac:dyDescent="0.25">
      <c r="B25" s="224" t="s">
        <v>387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 t="shared" si="0"/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 t="shared" si="0"/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 t="shared" si="0"/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224" t="s">
        <v>151</v>
      </c>
      <c r="D36" s="87"/>
      <c r="E36" s="87"/>
      <c r="F36" s="90">
        <v>1</v>
      </c>
      <c r="G36" s="87"/>
      <c r="H36" s="87"/>
      <c r="I36" s="175"/>
      <c r="K36" s="86">
        <f t="shared" si="0"/>
        <v>1</v>
      </c>
    </row>
    <row r="37" spans="1:11" x14ac:dyDescent="0.25">
      <c r="B37" s="302" t="s">
        <v>218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2" t="s">
        <v>179</v>
      </c>
      <c r="C38" s="274"/>
      <c r="D38" s="87"/>
      <c r="E38" s="87"/>
      <c r="F38" s="87"/>
      <c r="G38" s="87"/>
      <c r="H38" s="87"/>
      <c r="I38" s="87"/>
      <c r="J38" s="88">
        <v>1</v>
      </c>
      <c r="K38" s="86">
        <f t="shared" si="0"/>
        <v>1</v>
      </c>
    </row>
    <row r="39" spans="1:11" x14ac:dyDescent="0.25">
      <c r="B39" s="71"/>
      <c r="C39" s="71"/>
      <c r="D39" s="87"/>
      <c r="E39" s="87"/>
      <c r="F39" s="87"/>
      <c r="G39" s="87"/>
      <c r="H39" s="87"/>
      <c r="I39" s="87"/>
      <c r="J39" s="62"/>
      <c r="K39" s="175"/>
    </row>
    <row r="40" spans="1:11" x14ac:dyDescent="0.25">
      <c r="A40" t="s">
        <v>9</v>
      </c>
      <c r="B40" s="62">
        <f>COUNTA(B9:B37)</f>
        <v>29</v>
      </c>
      <c r="C40" s="62">
        <f t="shared" ref="C40:J40" si="1">SUM(C9:C38)</f>
        <v>8</v>
      </c>
      <c r="D40" s="62">
        <f t="shared" si="1"/>
        <v>2</v>
      </c>
      <c r="E40" s="62">
        <f t="shared" si="1"/>
        <v>31</v>
      </c>
      <c r="F40" s="62">
        <f t="shared" si="1"/>
        <v>29</v>
      </c>
      <c r="G40" s="62">
        <f t="shared" si="1"/>
        <v>3</v>
      </c>
      <c r="H40" s="62">
        <f t="shared" si="1"/>
        <v>0</v>
      </c>
      <c r="I40" s="62">
        <f t="shared" si="1"/>
        <v>0</v>
      </c>
      <c r="J40" s="62">
        <f t="shared" si="1"/>
        <v>8</v>
      </c>
      <c r="K40" s="62">
        <f>SUM(K9:K38)</f>
        <v>81</v>
      </c>
    </row>
    <row r="41" spans="1:11" x14ac:dyDescent="0.25">
      <c r="B41" s="71"/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 t="s">
        <v>181</v>
      </c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247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183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182</v>
      </c>
      <c r="C46" s="71"/>
      <c r="D46" s="62"/>
      <c r="E46" s="62"/>
      <c r="F46" s="87"/>
      <c r="G46" s="62"/>
      <c r="H46" s="62"/>
      <c r="I46" s="62"/>
      <c r="J46" s="62"/>
      <c r="K46" s="62"/>
    </row>
    <row r="47" spans="1:11" x14ac:dyDescent="0.25">
      <c r="B47" s="71" t="s">
        <v>248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348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349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COUNTA(B43:B54)</f>
        <v>11</v>
      </c>
      <c r="C57" s="62"/>
    </row>
  </sheetData>
  <sortState ref="B9:K38">
    <sortCondition descending="1" ref="K9:K38"/>
    <sortCondition descending="1" ref="C9:C38"/>
    <sortCondition descending="1" ref="D9:D38"/>
    <sortCondition descending="1" ref="E9:E38"/>
    <sortCondition descending="1" ref="F9:F38"/>
    <sortCondition descending="1" ref="J9:J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369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37" t="s">
        <v>187</v>
      </c>
      <c r="F9" s="337"/>
      <c r="G9" s="337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407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456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575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407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456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10" t="s">
        <v>188</v>
      </c>
      <c r="F18" s="310">
        <v>4</v>
      </c>
      <c r="G18" s="71" t="s">
        <v>575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407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456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10" t="s">
        <v>188</v>
      </c>
      <c r="F23" s="310">
        <v>4</v>
      </c>
      <c r="G23" s="71" t="s">
        <v>575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407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456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10" t="s">
        <v>188</v>
      </c>
      <c r="F28" s="310">
        <v>4</v>
      </c>
      <c r="G28" s="71" t="s">
        <v>575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407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456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10" t="s">
        <v>188</v>
      </c>
      <c r="F33" s="310">
        <v>4</v>
      </c>
      <c r="G33" s="71" t="s">
        <v>575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37" t="s">
        <v>192</v>
      </c>
      <c r="F40" s="337"/>
      <c r="G40" s="337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414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577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414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10" t="s">
        <v>193</v>
      </c>
      <c r="F49" s="310">
        <v>4</v>
      </c>
      <c r="G49" s="71" t="s">
        <v>577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414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10" t="s">
        <v>193</v>
      </c>
      <c r="F54" s="310">
        <v>4</v>
      </c>
      <c r="G54" s="71" t="s">
        <v>577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414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10" t="s">
        <v>193</v>
      </c>
      <c r="F59" s="310">
        <v>4</v>
      </c>
      <c r="G59" s="71" t="s">
        <v>577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414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10" t="s">
        <v>193</v>
      </c>
      <c r="F64" s="310">
        <v>4</v>
      </c>
      <c r="G64" s="71" t="s">
        <v>577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37" t="s">
        <v>194</v>
      </c>
      <c r="F70" s="337"/>
      <c r="G70" s="337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369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38" t="s">
        <v>370</v>
      </c>
      <c r="H8" s="338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417</v>
      </c>
      <c r="F9" s="70">
        <v>5</v>
      </c>
      <c r="G9" s="63" t="s">
        <v>414</v>
      </c>
      <c r="H9" s="71" t="s">
        <v>415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417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417</v>
      </c>
      <c r="F11" s="301">
        <v>5</v>
      </c>
      <c r="G11" s="63" t="s">
        <v>579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417</v>
      </c>
      <c r="F14" s="251">
        <v>5</v>
      </c>
      <c r="G14" s="63" t="s">
        <v>414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417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10" t="s">
        <v>417</v>
      </c>
      <c r="F16" s="310">
        <v>5</v>
      </c>
      <c r="G16" s="63" t="s">
        <v>579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417</v>
      </c>
      <c r="F19" s="251">
        <v>5</v>
      </c>
      <c r="G19" s="63" t="s">
        <v>414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417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10" t="s">
        <v>417</v>
      </c>
      <c r="F21" s="310">
        <v>5</v>
      </c>
      <c r="G21" s="63" t="s">
        <v>579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417</v>
      </c>
      <c r="F24" s="251">
        <v>5</v>
      </c>
      <c r="G24" s="63" t="s">
        <v>414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417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10" t="s">
        <v>417</v>
      </c>
      <c r="F26" s="310">
        <v>5</v>
      </c>
      <c r="G26" s="63" t="s">
        <v>579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417</v>
      </c>
      <c r="F29" s="251">
        <v>5</v>
      </c>
      <c r="G29" s="63" t="s">
        <v>414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417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10" t="s">
        <v>417</v>
      </c>
      <c r="F31" s="310">
        <v>5</v>
      </c>
      <c r="G31" s="63" t="s">
        <v>579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417</v>
      </c>
      <c r="F34" s="251">
        <v>5</v>
      </c>
      <c r="G34" s="63" t="s">
        <v>414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417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10" t="s">
        <v>417</v>
      </c>
      <c r="F36" s="310">
        <v>5</v>
      </c>
      <c r="G36" s="63" t="s">
        <v>579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38" t="s">
        <v>254</v>
      </c>
      <c r="H40" s="338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510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371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372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372</v>
      </c>
      <c r="F80" s="279">
        <v>4</v>
      </c>
      <c r="G80" s="63" t="s">
        <v>501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372</v>
      </c>
      <c r="F81" s="301">
        <v>4</v>
      </c>
      <c r="G81" s="63" t="s">
        <v>501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372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372</v>
      </c>
      <c r="F85" s="279">
        <v>4</v>
      </c>
      <c r="G85" s="63" t="s">
        <v>501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372</v>
      </c>
      <c r="F86" s="301">
        <v>4</v>
      </c>
      <c r="G86" s="63" t="s">
        <v>501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372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372</v>
      </c>
      <c r="F90" s="279">
        <v>4</v>
      </c>
      <c r="G90" s="63" t="s">
        <v>501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372</v>
      </c>
      <c r="F91" s="301">
        <v>4</v>
      </c>
      <c r="G91" s="63" t="s">
        <v>501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372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372</v>
      </c>
      <c r="F95" s="279">
        <v>4</v>
      </c>
      <c r="G95" s="63" t="s">
        <v>501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372</v>
      </c>
      <c r="F96" s="301">
        <v>4</v>
      </c>
      <c r="G96" s="63" t="s">
        <v>501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372</v>
      </c>
      <c r="F99" s="279">
        <v>4</v>
      </c>
      <c r="G99" s="63" t="s">
        <v>501</v>
      </c>
      <c r="H99" s="63" t="s">
        <v>511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474</v>
      </c>
    </row>
    <row r="3" spans="1:8" x14ac:dyDescent="0.25">
      <c r="B3" t="s">
        <v>473</v>
      </c>
      <c r="D3" t="s">
        <v>472</v>
      </c>
      <c r="F3" t="s">
        <v>471</v>
      </c>
      <c r="H3" t="s">
        <v>470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469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468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467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466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465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605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2023-04-17T17:38:59Z</dcterms:modified>
</cp:coreProperties>
</file>