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BB18" i="1" l="1"/>
  <c r="BA18" i="1"/>
  <c r="BA17" i="1"/>
  <c r="BA19" i="1" s="1"/>
  <c r="BB15" i="1"/>
  <c r="BA15" i="1"/>
  <c r="BA14" i="1"/>
  <c r="BA16" i="1" s="1"/>
  <c r="BB12" i="1"/>
  <c r="BA12" i="1"/>
  <c r="BA11" i="1"/>
  <c r="BA13" i="1" s="1"/>
  <c r="BB30" i="1"/>
  <c r="BA30" i="1"/>
  <c r="BA29" i="1"/>
  <c r="BA31" i="1" s="1"/>
  <c r="BB27" i="1"/>
  <c r="BA27" i="1"/>
  <c r="BA26" i="1"/>
  <c r="BA28" i="1" s="1"/>
  <c r="BB57" i="1"/>
  <c r="BA57" i="1"/>
  <c r="BA56" i="1"/>
  <c r="BA58" i="1" s="1"/>
  <c r="BB54" i="1"/>
  <c r="BA54" i="1"/>
  <c r="BA53" i="1"/>
  <c r="BA55" i="1" s="1"/>
  <c r="BB51" i="1"/>
  <c r="BA51" i="1"/>
  <c r="BA50" i="1"/>
  <c r="BA52" i="1" s="1"/>
  <c r="BB48" i="1"/>
  <c r="BA48" i="1"/>
  <c r="BA47" i="1"/>
  <c r="BA49" i="1" s="1"/>
  <c r="BB45" i="1"/>
  <c r="BA45" i="1"/>
  <c r="BA44" i="1"/>
  <c r="BA46" i="1" s="1"/>
  <c r="BB42" i="1"/>
  <c r="BA42" i="1"/>
  <c r="BA41" i="1"/>
  <c r="BA43" i="1" s="1"/>
  <c r="BB39" i="1"/>
  <c r="BA39" i="1"/>
  <c r="BA38" i="1"/>
  <c r="BA40" i="1" s="1"/>
  <c r="BB36" i="1"/>
  <c r="BA36" i="1"/>
  <c r="BA35" i="1"/>
  <c r="BA37" i="1" s="1"/>
  <c r="BB33" i="1"/>
  <c r="BA33" i="1"/>
  <c r="BA32" i="1"/>
  <c r="BA34" i="1" s="1"/>
  <c r="BB81" i="1"/>
  <c r="BA81" i="1"/>
  <c r="BA80" i="1"/>
  <c r="BA82" i="1" s="1"/>
  <c r="BB78" i="1"/>
  <c r="BA78" i="1"/>
  <c r="BA77" i="1"/>
  <c r="BA79" i="1" s="1"/>
  <c r="BB75" i="1"/>
  <c r="BA75" i="1"/>
  <c r="BA74" i="1"/>
  <c r="BA76" i="1" s="1"/>
  <c r="BB72" i="1"/>
  <c r="BA72" i="1"/>
  <c r="BA71" i="1"/>
  <c r="BA73" i="1" s="1"/>
  <c r="BB69" i="1"/>
  <c r="BA69" i="1"/>
  <c r="BA68" i="1"/>
  <c r="BA70" i="1" s="1"/>
  <c r="BB66" i="1"/>
  <c r="BA66" i="1"/>
  <c r="BA65" i="1"/>
  <c r="BA67" i="1" s="1"/>
  <c r="BB63" i="1"/>
  <c r="BA63" i="1"/>
  <c r="BA62" i="1"/>
  <c r="BA64" i="1" s="1"/>
  <c r="BB60" i="1"/>
  <c r="BA60" i="1"/>
  <c r="BA59" i="1"/>
  <c r="BA61" i="1" s="1"/>
  <c r="BB102" i="1"/>
  <c r="BA102" i="1"/>
  <c r="BA101" i="1"/>
  <c r="BA103" i="1" s="1"/>
  <c r="BB99" i="1"/>
  <c r="BA99" i="1"/>
  <c r="BA98" i="1"/>
  <c r="BA100" i="1" s="1"/>
  <c r="BB96" i="1"/>
  <c r="BA96" i="1"/>
  <c r="BA95" i="1"/>
  <c r="BA97" i="1" s="1"/>
  <c r="BB93" i="1"/>
  <c r="BA93" i="1"/>
  <c r="BA92" i="1"/>
  <c r="BA94" i="1" s="1"/>
  <c r="BB90" i="1"/>
  <c r="BA90" i="1"/>
  <c r="BA89" i="1"/>
  <c r="BA91" i="1" s="1"/>
  <c r="BB87" i="1"/>
  <c r="BA87" i="1"/>
  <c r="BA86" i="1"/>
  <c r="BA88" i="1" s="1"/>
  <c r="BB84" i="1"/>
  <c r="BA84" i="1"/>
  <c r="BA83" i="1"/>
  <c r="BA85" i="1" s="1"/>
  <c r="BB117" i="1"/>
  <c r="BA117" i="1"/>
  <c r="BA116" i="1"/>
  <c r="BA118" i="1" s="1"/>
  <c r="BB114" i="1"/>
  <c r="BA114" i="1"/>
  <c r="BA113" i="1"/>
  <c r="BA115" i="1" s="1"/>
  <c r="BB111" i="1"/>
  <c r="BA111" i="1"/>
  <c r="BA110" i="1"/>
  <c r="BA112" i="1" s="1"/>
  <c r="BB108" i="1"/>
  <c r="BA108" i="1"/>
  <c r="BA107" i="1"/>
  <c r="BA109" i="1" s="1"/>
  <c r="BB105" i="1"/>
  <c r="BA105" i="1"/>
  <c r="BA104" i="1"/>
  <c r="BA106" i="1" s="1"/>
  <c r="BB126" i="1"/>
  <c r="BA126" i="1"/>
  <c r="BA125" i="1"/>
  <c r="BA127" i="1" s="1"/>
  <c r="BB123" i="1"/>
  <c r="BA123" i="1"/>
  <c r="BA122" i="1"/>
  <c r="BA124" i="1" s="1"/>
  <c r="BB120" i="1"/>
  <c r="BA120" i="1"/>
  <c r="BA119" i="1"/>
  <c r="AY121" i="1"/>
  <c r="L261" i="2"/>
  <c r="K9" i="4" l="1"/>
  <c r="K10" i="4"/>
  <c r="K11" i="4"/>
  <c r="K12" i="4"/>
  <c r="K13" i="4"/>
  <c r="K14" i="4"/>
  <c r="K15" i="4"/>
  <c r="K17" i="4"/>
  <c r="K18" i="4"/>
  <c r="K19" i="4"/>
  <c r="K20" i="4"/>
  <c r="K21" i="4"/>
  <c r="K22" i="4"/>
  <c r="K23" i="4"/>
  <c r="K24" i="4"/>
  <c r="K16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J62" i="3"/>
  <c r="AZ135" i="1"/>
  <c r="AZ132" i="1"/>
  <c r="AZ133" i="1" s="1"/>
  <c r="AZ131" i="1"/>
  <c r="AZ106" i="1"/>
  <c r="AZ103" i="1"/>
  <c r="H268" i="2"/>
  <c r="K268" i="2"/>
  <c r="L267" i="2"/>
  <c r="J268" i="2"/>
  <c r="L266" i="2"/>
  <c r="J48" i="3" l="1"/>
  <c r="J15" i="3"/>
  <c r="BA121" i="1"/>
  <c r="AY43" i="1"/>
  <c r="AY82" i="1"/>
  <c r="AY132" i="1"/>
  <c r="BA132" i="1" s="1"/>
  <c r="AX132" i="1"/>
  <c r="AY131" i="1"/>
  <c r="AX131" i="1"/>
  <c r="BA131" i="1" s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BA135" i="1" l="1"/>
  <c r="AX133" i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10" i="3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0" i="4"/>
  <c r="I40" i="4"/>
  <c r="H40" i="4"/>
  <c r="G40" i="4"/>
  <c r="F40" i="4"/>
  <c r="E40" i="4"/>
  <c r="D40" i="4"/>
  <c r="C40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BF127" i="1"/>
  <c r="BF124" i="1"/>
  <c r="BF121" i="1"/>
  <c r="BF118" i="1"/>
  <c r="BF115" i="1"/>
  <c r="BF112" i="1"/>
  <c r="BF109" i="1"/>
  <c r="BF106" i="1"/>
  <c r="BF103" i="1"/>
  <c r="BF100" i="1"/>
  <c r="BF97" i="1"/>
  <c r="BF94" i="1"/>
  <c r="BF91" i="1"/>
  <c r="BF88" i="1"/>
  <c r="BF85" i="1"/>
  <c r="BF82" i="1"/>
  <c r="BF79" i="1"/>
  <c r="BF76" i="1"/>
  <c r="BF73" i="1"/>
  <c r="BF70" i="1"/>
  <c r="BF67" i="1"/>
  <c r="BF64" i="1"/>
  <c r="BF61" i="1"/>
  <c r="BF58" i="1"/>
  <c r="BF55" i="1"/>
  <c r="BF52" i="1"/>
  <c r="BF49" i="1"/>
  <c r="BF46" i="1"/>
  <c r="BF43" i="1"/>
  <c r="BF40" i="1"/>
  <c r="BF37" i="1"/>
  <c r="BF34" i="1"/>
  <c r="BF31" i="1"/>
  <c r="BF28" i="1"/>
  <c r="BF22" i="1"/>
  <c r="BF19" i="1"/>
  <c r="BF16" i="1"/>
  <c r="BF13" i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F132" i="1"/>
  <c r="BF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0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F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88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B129" i="1" l="1"/>
  <c r="BA129" i="1"/>
  <c r="BA128" i="1"/>
  <c r="BA130" i="1" s="1"/>
  <c r="BB24" i="1"/>
  <c r="BA24" i="1"/>
  <c r="BA23" i="1"/>
  <c r="BA25" i="1" s="1"/>
  <c r="BB21" i="1"/>
  <c r="BA21" i="1"/>
  <c r="BA20" i="1"/>
  <c r="BA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H112" i="1" s="1"/>
  <c r="A82" i="1"/>
  <c r="BH82" i="1" s="1"/>
  <c r="A124" i="1"/>
  <c r="BH124" i="1" s="1"/>
  <c r="A121" i="1"/>
  <c r="BH121" i="1" s="1"/>
  <c r="A109" i="1"/>
  <c r="BH109" i="1" s="1"/>
  <c r="A97" i="1"/>
  <c r="A94" i="1"/>
  <c r="A91" i="1"/>
  <c r="A64" i="1"/>
  <c r="BH64" i="1" s="1"/>
  <c r="A49" i="1"/>
  <c r="BH49" i="1" s="1"/>
  <c r="A46" i="1"/>
  <c r="BH46" i="1" s="1"/>
  <c r="A37" i="1"/>
  <c r="BH37" i="1" s="1"/>
  <c r="A28" i="1"/>
  <c r="BH28" i="1" s="1"/>
  <c r="A22" i="1"/>
  <c r="A16" i="1"/>
  <c r="BH16" i="1" s="1"/>
  <c r="D85" i="1" l="1"/>
  <c r="D118" i="1"/>
  <c r="D70" i="1"/>
  <c r="J30" i="3"/>
  <c r="L11" i="2"/>
  <c r="L9" i="2"/>
  <c r="J68" i="3" l="1"/>
  <c r="J19" i="5" l="1"/>
  <c r="I19" i="5"/>
  <c r="K40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2" i="3" l="1"/>
  <c r="A133" i="1" l="1"/>
  <c r="A127" i="1"/>
  <c r="BH127" i="1" s="1"/>
  <c r="A118" i="1"/>
  <c r="A115" i="1"/>
  <c r="BH115" i="1" s="1"/>
  <c r="A106" i="1"/>
  <c r="BH106" i="1" s="1"/>
  <c r="A103" i="1"/>
  <c r="BH103" i="1" s="1"/>
  <c r="A100" i="1"/>
  <c r="BH100" i="1" s="1"/>
  <c r="A85" i="1"/>
  <c r="A76" i="1"/>
  <c r="BH76" i="1" s="1"/>
  <c r="A73" i="1"/>
  <c r="BH73" i="1" s="1"/>
  <c r="A70" i="1"/>
  <c r="A67" i="1"/>
  <c r="BH67" i="1" s="1"/>
  <c r="A61" i="1"/>
  <c r="BH61" i="1" s="1"/>
  <c r="A58" i="1"/>
  <c r="BH58" i="1" s="1"/>
  <c r="A52" i="1"/>
  <c r="A43" i="1"/>
  <c r="BH43" i="1" s="1"/>
  <c r="A40" i="1"/>
  <c r="BH40" i="1" s="1"/>
  <c r="A19" i="1"/>
  <c r="BH19" i="1" s="1"/>
  <c r="A13" i="1"/>
  <c r="A34" i="1"/>
  <c r="A31" i="1"/>
  <c r="D52" i="1" l="1"/>
  <c r="D34" i="1"/>
  <c r="D31" i="1"/>
  <c r="K94" i="6" l="1"/>
  <c r="K89" i="6"/>
  <c r="K84" i="6"/>
  <c r="K79" i="6"/>
  <c r="K103" i="6" l="1"/>
  <c r="J93" i="3" l="1"/>
  <c r="BH118" i="1" l="1"/>
  <c r="BH34" i="1"/>
  <c r="BH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6" i="3"/>
  <c r="J112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D134" i="1"/>
  <c r="E135" i="1"/>
  <c r="K75" i="6" l="1"/>
  <c r="I108" i="6"/>
  <c r="J108" i="6"/>
  <c r="K39" i="6"/>
  <c r="K91" i="5"/>
  <c r="K38" i="5"/>
  <c r="K69" i="5"/>
  <c r="BH70" i="1"/>
  <c r="BH52" i="1"/>
  <c r="BF133" i="1"/>
  <c r="D135" i="1"/>
  <c r="BH31" i="1"/>
  <c r="K108" i="6" l="1"/>
  <c r="BA133" i="1"/>
  <c r="L268" i="2"/>
  <c r="BH13" i="1"/>
  <c r="BB132" i="1"/>
</calcChain>
</file>

<file path=xl/sharedStrings.xml><?xml version="1.0" encoding="utf-8"?>
<sst xmlns="http://schemas.openxmlformats.org/spreadsheetml/2006/main" count="2653" uniqueCount="654">
  <si>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</si>
  <si>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</si>
  <si>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</si>
  <si>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</si>
  <si>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</si>
  <si>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</si>
  <si>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</si>
  <si>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</si>
  <si>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</si>
  <si>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</si>
  <si>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</si>
  <si>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</si>
  <si>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</si>
  <si>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</si>
  <si>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</si>
  <si>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</si>
  <si>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</si>
  <si>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</si>
  <si>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</si>
  <si>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</si>
  <si>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</si>
  <si>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</si>
  <si>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</si>
  <si>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</si>
  <si>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</si>
  <si>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</si>
  <si>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</si>
  <si>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</si>
  <si>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</si>
  <si>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</si>
  <si>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</si>
  <si>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</si>
  <si>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</si>
  <si>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</si>
  <si>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</si>
  <si>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</si>
  <si>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</si>
  <si>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</si>
  <si>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</si>
  <si>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</si>
  <si>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</si>
  <si>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</si>
  <si>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</si>
  <si>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</si>
  <si>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</si>
  <si>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</si>
  <si>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</si>
  <si>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</si>
  <si>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</si>
  <si>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</si>
  <si>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</si>
  <si>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</si>
  <si>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</si>
  <si>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</si>
  <si>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</si>
  <si>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</si>
  <si>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</si>
  <si>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</si>
  <si>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</si>
  <si>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</si>
  <si>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</si>
  <si>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</si>
  <si>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</si>
  <si>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</si>
  <si>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</si>
  <si>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</si>
  <si>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</si>
  <si>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</si>
  <si>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</si>
  <si>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</si>
  <si>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</si>
  <si>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</si>
  <si>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</si>
  <si>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</si>
  <si>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</si>
  <si>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</si>
  <si>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</si>
  <si>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</si>
  <si>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</si>
  <si>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</si>
  <si>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</si>
  <si>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</si>
  <si>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</si>
  <si>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</si>
  <si>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</si>
  <si>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</si>
  <si>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</si>
  <si>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</si>
  <si>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</si>
  <si>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</si>
  <si>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</si>
  <si>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</si>
  <si>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</si>
  <si>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</si>
  <si>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</si>
  <si>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</si>
  <si>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</si>
  <si>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</si>
  <si>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</si>
  <si>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</si>
  <si>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</si>
  <si>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</si>
  <si>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</si>
  <si>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</si>
  <si>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</si>
  <si>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</si>
  <si>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</si>
  <si>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</si>
  <si>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</si>
  <si>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</si>
  <si>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</si>
  <si>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</si>
  <si>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</si>
  <si>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</si>
  <si>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</si>
  <si>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</si>
  <si>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</si>
  <si>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</si>
  <si>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</si>
  <si>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</si>
  <si>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</si>
  <si>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</si>
  <si>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</si>
  <si>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</si>
  <si>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</si>
  <si>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</si>
  <si>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</si>
  <si>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</si>
  <si>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</si>
  <si>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</si>
  <si>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</si>
  <si>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</si>
  <si>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</si>
  <si>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</si>
  <si>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</si>
  <si>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</si>
  <si>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</si>
  <si>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</si>
  <si>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</si>
  <si>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</si>
  <si>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</si>
  <si>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</si>
  <si>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</si>
  <si>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</si>
  <si>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</si>
  <si>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</si>
  <si>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</si>
  <si>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</si>
  <si>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</si>
  <si>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</si>
  <si>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</si>
  <si>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</si>
  <si>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</si>
  <si>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</si>
  <si>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</si>
  <si>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</si>
  <si>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</si>
  <si>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</si>
  <si>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</si>
  <si>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</si>
  <si>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</si>
  <si>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</si>
  <si>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</si>
  <si>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</si>
  <si>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</si>
  <si>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</si>
  <si>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</si>
  <si>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</si>
  <si>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</si>
  <si>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</si>
  <si>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</si>
  <si>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</si>
  <si>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</si>
  <si>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</si>
  <si>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</si>
  <si>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</si>
  <si>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</si>
  <si>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</si>
  <si>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</si>
  <si>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</si>
  <si>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</si>
  <si>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</si>
  <si>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</si>
  <si>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</si>
  <si>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</si>
  <si>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</si>
  <si>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</si>
  <si>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</si>
  <si>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</si>
  <si>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</si>
  <si>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</si>
  <si>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</si>
  <si>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</si>
  <si>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</si>
  <si>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</si>
  <si>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</si>
  <si>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</si>
  <si>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</si>
  <si>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</si>
  <si>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</si>
  <si>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</si>
  <si>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</si>
  <si>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</si>
  <si>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</si>
  <si>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</si>
  <si>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</si>
  <si>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</si>
  <si>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</si>
  <si>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</si>
  <si>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</si>
  <si>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</si>
  <si>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</si>
  <si>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</si>
  <si>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</si>
  <si>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</si>
  <si>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</si>
  <si>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</si>
  <si>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</si>
  <si>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</si>
  <si>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</si>
  <si>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</si>
  <si>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</si>
  <si>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</si>
  <si>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</si>
  <si>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</si>
  <si>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</si>
  <si>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</si>
  <si>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</si>
  <si>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</si>
  <si>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</si>
  <si>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</si>
  <si>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</si>
  <si>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</si>
  <si>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</si>
  <si>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</si>
  <si>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</si>
  <si>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</si>
  <si>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</si>
  <si>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</si>
  <si>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</si>
  <si>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</si>
  <si>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</si>
  <si>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</si>
  <si>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</si>
  <si>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</si>
  <si>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</si>
  <si>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</si>
  <si>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</si>
  <si>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</si>
  <si>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</si>
  <si>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</si>
  <si>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</si>
  <si>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</si>
  <si>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</si>
  <si>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</si>
  <si>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</si>
  <si>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</si>
  <si>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</si>
  <si>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</si>
  <si>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</si>
  <si>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</si>
  <si>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</si>
  <si>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</si>
  <si>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</si>
  <si>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</si>
  <si>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</si>
  <si>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</si>
  <si>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</si>
  <si>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</si>
  <si>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</si>
  <si>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</si>
  <si>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</si>
  <si>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</si>
  <si>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</si>
  <si>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</si>
  <si>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</si>
  <si>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</si>
  <si>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</si>
  <si>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</si>
  <si>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</si>
  <si>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</si>
  <si>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</si>
  <si>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</si>
  <si>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</si>
  <si>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</si>
  <si>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</si>
  <si>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</si>
  <si>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</si>
  <si>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</si>
  <si>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</si>
  <si>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</si>
  <si>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</si>
  <si>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</si>
  <si>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</si>
  <si>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</si>
  <si>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</si>
  <si>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</si>
  <si>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</si>
  <si>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</si>
  <si>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</si>
  <si>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</si>
  <si>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</si>
  <si>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</si>
  <si>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</si>
  <si>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</si>
  <si>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</si>
  <si>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</si>
  <si>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</si>
  <si>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</si>
  <si>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</si>
  <si>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</si>
  <si>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</si>
  <si>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</si>
  <si>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</si>
  <si>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</si>
  <si>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</si>
  <si>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</si>
  <si>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</si>
  <si>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</si>
  <si>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</si>
  <si>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</si>
  <si>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</si>
  <si>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</si>
  <si>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</si>
  <si>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</si>
  <si>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</si>
  <si>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</si>
  <si>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</si>
  <si>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</si>
  <si>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</si>
  <si>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</si>
  <si>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</si>
  <si>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</si>
  <si>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</si>
  <si>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</si>
  <si>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</si>
  <si>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</si>
  <si>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</si>
  <si>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</si>
  <si>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</si>
  <si>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</si>
  <si>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</si>
  <si>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</si>
  <si>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</si>
  <si>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</si>
  <si>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</si>
  <si>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</si>
  <si>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</si>
  <si>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</si>
  <si>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</si>
  <si>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</si>
  <si>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</si>
  <si>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</si>
  <si>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</si>
  <si>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</si>
  <si>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</si>
  <si>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</si>
  <si>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</si>
  <si>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</si>
  <si>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</si>
  <si>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</si>
  <si>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</si>
  <si>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</si>
  <si>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</si>
  <si>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</si>
  <si>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</si>
  <si>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</si>
  <si>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</si>
  <si>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</si>
  <si>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</si>
  <si>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</si>
  <si>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</si>
  <si>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</si>
  <si>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</si>
  <si>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</si>
  <si>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</si>
  <si>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</si>
  <si>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</si>
  <si>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</si>
  <si>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</si>
  <si>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</si>
  <si>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</si>
  <si>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</si>
  <si>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</si>
  <si>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</si>
  <si>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</si>
  <si>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</si>
  <si>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</si>
  <si>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</si>
  <si>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</si>
  <si>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</si>
  <si>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</si>
  <si>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</si>
  <si>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</si>
  <si>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</si>
  <si>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</si>
  <si>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</si>
  <si>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</si>
  <si>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</si>
  <si>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</si>
  <si>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</si>
  <si>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</si>
  <si>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</si>
  <si>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</si>
  <si>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</si>
  <si>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</si>
  <si>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</si>
  <si>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</si>
  <si>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</si>
  <si>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</si>
  <si>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</si>
  <si>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</si>
  <si>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</si>
  <si>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</si>
  <si>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</si>
  <si>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</si>
  <si>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</si>
  <si>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</si>
  <si>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</si>
  <si>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</si>
  <si>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</si>
  <si>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</si>
  <si>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</si>
  <si>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</si>
  <si>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</si>
  <si>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</si>
  <si>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</si>
  <si>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</si>
  <si>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</si>
  <si>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</si>
  <si>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</si>
  <si>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</si>
  <si>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</si>
  <si>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</si>
  <si>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</si>
  <si>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</si>
  <si>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</si>
  <si>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</si>
  <si>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</si>
  <si>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</si>
  <si>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</si>
  <si>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</si>
  <si>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</si>
  <si>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</si>
  <si>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</si>
  <si>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</si>
  <si>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</si>
  <si>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</si>
  <si>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</si>
  <si>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</si>
  <si>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</si>
  <si>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</si>
  <si>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</si>
  <si>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</si>
  <si>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</si>
  <si>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</si>
  <si>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</si>
  <si>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</si>
  <si>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</si>
  <si>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</si>
  <si>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</si>
  <si>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</si>
  <si>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</si>
  <si>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</si>
  <si>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</si>
  <si>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</si>
  <si>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</si>
  <si>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</si>
  <si>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</si>
  <si>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</si>
  <si>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</si>
  <si>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</si>
  <si>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</si>
  <si>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</si>
  <si>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</si>
  <si>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</si>
  <si>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</si>
  <si>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</si>
  <si>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</si>
  <si>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</si>
  <si>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</si>
  <si>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</si>
  <si>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</si>
  <si>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</si>
  <si>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</si>
  <si>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</si>
  <si>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</si>
  <si>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</si>
  <si>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</si>
  <si>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</si>
  <si>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</si>
  <si>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</si>
  <si>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</si>
  <si>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</si>
  <si>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</si>
  <si>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</si>
  <si>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</si>
  <si>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</si>
  <si>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</si>
  <si>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</si>
  <si>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</si>
  <si>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</si>
  <si>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</si>
  <si>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</si>
  <si>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</si>
  <si>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</si>
  <si>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</si>
  <si>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</si>
  <si>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</si>
  <si>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</si>
  <si>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</si>
  <si>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</si>
  <si>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</si>
  <si>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</si>
  <si>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</si>
  <si>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</si>
  <si>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</si>
  <si>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</si>
  <si>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</si>
  <si>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</si>
  <si>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</si>
  <si>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</si>
  <si>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</si>
  <si>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</si>
  <si>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</si>
  <si>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</si>
  <si>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</si>
  <si>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</si>
  <si>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</si>
  <si>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</si>
  <si>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</si>
  <si>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</si>
  <si>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</si>
  <si>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</si>
  <si>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</si>
  <si>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a amplifié la marche arrière !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</si>
  <si>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</si>
  <si>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</si>
  <si>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</si>
  <si>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</si>
  <si>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</si>
  <si>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</si>
  <si>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</si>
  <si>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</si>
  <si>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</si>
  <si>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</si>
  <si>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</si>
  <si>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</si>
  <si>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</si>
  <si>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</si>
  <si>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</si>
  <si>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</si>
  <si>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</si>
  <si>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</si>
  <si>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</si>
  <si>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</si>
  <si>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</si>
  <si>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</si>
  <si>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</si>
  <si>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</si>
  <si>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</si>
  <si>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</si>
  <si>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</si>
  <si>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</si>
  <si>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après midi salvatrice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</si>
  <si>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</si>
  <si>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</si>
  <si>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</si>
  <si>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</si>
  <si>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</si>
  <si>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</si>
  <si>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</si>
  <si>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</si>
  <si>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</si>
  <si>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</si>
  <si>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</si>
  <si>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</si>
  <si>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</si>
  <si>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</si>
  <si>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</si>
  <si>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</si>
  <si>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</si>
  <si>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</si>
  <si>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</si>
  <si>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c'est reparti !</t>
  </si>
  <si>
    <t>très bon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</si>
  <si>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</si>
  <si>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</si>
  <si>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</si>
  <si>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</si>
  <si>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</si>
  <si>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</si>
  <si>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</si>
  <si>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</si>
  <si>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</si>
  <si>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</si>
  <si>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</si>
  <si>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</si>
  <si>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</si>
  <si>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</si>
  <si>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</si>
  <si>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</si>
  <si>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</si>
  <si>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</si>
  <si>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</si>
  <si>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</si>
  <si>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</si>
  <si>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</si>
  <si>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</si>
  <si>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</si>
  <si>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</si>
  <si>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</si>
  <si>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</si>
  <si>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</si>
  <si>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coup d' arrêt !  Bis !</t>
  </si>
  <si>
    <t>mauvaise pente !</t>
  </si>
  <si>
    <t>pas trouvé grand-chose !</t>
  </si>
  <si>
    <t>limite la casse !</t>
  </si>
  <si>
    <t>p…de bowling !</t>
  </si>
  <si>
    <t>CLAVIER Fanfan - GADAIS Cathy</t>
  </si>
  <si>
    <t>doub seniors Vet 2</t>
  </si>
  <si>
    <t>s'est racheté à Bayeux !</t>
  </si>
  <si>
    <t>doub seniors V 3 dames</t>
  </si>
  <si>
    <t>V 3</t>
  </si>
  <si>
    <t>joue la régularité !</t>
  </si>
  <si>
    <t>bonne compétition !</t>
  </si>
  <si>
    <t>avril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</si>
  <si>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</si>
  <si>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</si>
  <si>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</si>
  <si>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</si>
  <si>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</si>
  <si>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</si>
  <si>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grosse amélioration !</t>
  </si>
  <si>
    <t>joue sa moyenne !</t>
  </si>
  <si>
    <t>le retour !</t>
  </si>
  <si>
    <t>stable !</t>
  </si>
  <si>
    <t>moins que correct !</t>
  </si>
  <si>
    <t>pas facile à oublier!</t>
  </si>
  <si>
    <t>stabilise son jeu !</t>
  </si>
  <si>
    <t>9    TITRES</t>
  </si>
  <si>
    <t>CLAVIER Fanfan</t>
  </si>
  <si>
    <t xml:space="preserve"> 14    2 èmes   places</t>
  </si>
  <si>
    <t xml:space="preserve">3 ème  </t>
  </si>
  <si>
    <t>indiv élite région</t>
  </si>
  <si>
    <t>Honfleur</t>
  </si>
  <si>
    <t>honfleur</t>
  </si>
  <si>
    <t>élite</t>
  </si>
  <si>
    <t>podium quand mêùe !</t>
  </si>
  <si>
    <t>minimum vital !</t>
  </si>
  <si>
    <t>25  PODIUMS : hors 1 ère place</t>
  </si>
  <si>
    <t xml:space="preserve">    11   3 èmes   places</t>
  </si>
  <si>
    <t xml:space="preserve">19 ème </t>
  </si>
  <si>
    <t>petit coup de mou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</si>
</sst>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9" fillId="13" borderId="0" xfId="0" applyFont="1" applyFill="1"/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13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5"/>
  <sheetViews>
    <sheetView topLeftCell="AP107" workbookViewId="0">
      <selection activeCell="BA37" sqref="BA3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52" width="9.7109375" customWidth="1"/>
    <col min="53" max="53" width="10.7109375" customWidth="1"/>
    <col min="54" max="54" width="8.5703125" customWidth="1"/>
    <col min="55" max="55" width="36.140625" customWidth="1"/>
    <col min="56" max="56" width="12.42578125" customWidth="1"/>
    <col min="57" max="57" width="2.28515625" customWidth="1"/>
    <col min="58" max="58" width="9.28515625" customWidth="1"/>
    <col min="59" max="59" width="2.42578125" customWidth="1"/>
    <col min="60" max="60" width="9.85546875" customWidth="1"/>
  </cols>
  <sheetData>
    <row r="1" spans="1:62" ht="15.75" x14ac:dyDescent="0.25">
      <c r="A1" s="54" t="s">
        <v>256</v>
      </c>
    </row>
    <row r="4" spans="1:62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409</v>
      </c>
      <c r="S4" s="226" t="s">
        <v>411</v>
      </c>
      <c r="T4" s="226" t="s">
        <v>416</v>
      </c>
      <c r="U4" s="226" t="s">
        <v>298</v>
      </c>
      <c r="V4" s="226" t="s">
        <v>436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454</v>
      </c>
      <c r="AB4" s="226" t="s">
        <v>416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499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411</v>
      </c>
      <c r="AQ4" s="226" t="s">
        <v>575</v>
      </c>
      <c r="AR4" s="226" t="s">
        <v>578</v>
      </c>
      <c r="AS4" s="226" t="s">
        <v>580</v>
      </c>
      <c r="AT4" s="226" t="s">
        <v>604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646</v>
      </c>
      <c r="BA4" s="116"/>
      <c r="BB4" s="117"/>
      <c r="BD4" s="4"/>
      <c r="BF4" s="5" t="s">
        <v>244</v>
      </c>
      <c r="BH4" s="6" t="s">
        <v>1</v>
      </c>
    </row>
    <row r="5" spans="1:62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455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576</v>
      </c>
      <c r="AR5" s="118"/>
      <c r="AS5" s="118" t="s">
        <v>581</v>
      </c>
      <c r="AT5" s="118" t="s">
        <v>605</v>
      </c>
      <c r="AU5" s="118"/>
      <c r="AV5" s="118"/>
      <c r="AW5" s="118" t="s">
        <v>222</v>
      </c>
      <c r="AX5" s="118" t="s">
        <v>222</v>
      </c>
      <c r="AY5" s="118"/>
      <c r="AZ5" s="118"/>
      <c r="BA5" s="338" t="s">
        <v>257</v>
      </c>
      <c r="BB5" s="339"/>
      <c r="BD5" s="8"/>
      <c r="BF5" s="9" t="s">
        <v>3</v>
      </c>
      <c r="BH5" s="10" t="s">
        <v>4</v>
      </c>
    </row>
    <row r="6" spans="1:62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119"/>
      <c r="BB6" s="120"/>
      <c r="BD6" s="4"/>
      <c r="BF6" s="9" t="s">
        <v>2</v>
      </c>
      <c r="BH6" s="10" t="s">
        <v>6</v>
      </c>
    </row>
    <row r="7" spans="1:62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352</v>
      </c>
      <c r="M7" s="121" t="s">
        <v>352</v>
      </c>
      <c r="N7" s="121" t="s">
        <v>352</v>
      </c>
      <c r="O7" s="121" t="s">
        <v>382</v>
      </c>
      <c r="P7" s="121" t="s">
        <v>282</v>
      </c>
      <c r="Q7" s="121" t="s">
        <v>282</v>
      </c>
      <c r="R7" s="121" t="s">
        <v>352</v>
      </c>
      <c r="S7" s="121" t="s">
        <v>352</v>
      </c>
      <c r="T7" s="121" t="s">
        <v>352</v>
      </c>
      <c r="U7" s="121" t="s">
        <v>282</v>
      </c>
      <c r="V7" s="121" t="s">
        <v>398</v>
      </c>
      <c r="W7" s="121" t="s">
        <v>438</v>
      </c>
      <c r="X7" s="121" t="s">
        <v>295</v>
      </c>
      <c r="Y7" s="121" t="s">
        <v>444</v>
      </c>
      <c r="Z7" s="121" t="s">
        <v>444</v>
      </c>
      <c r="AA7" s="121" t="s">
        <v>352</v>
      </c>
      <c r="AB7" s="121" t="s">
        <v>352</v>
      </c>
      <c r="AC7" s="121" t="s">
        <v>352</v>
      </c>
      <c r="AD7" s="121" t="s">
        <v>477</v>
      </c>
      <c r="AE7" s="121" t="s">
        <v>477</v>
      </c>
      <c r="AF7" s="121" t="s">
        <v>352</v>
      </c>
      <c r="AG7" s="121" t="s">
        <v>352</v>
      </c>
      <c r="AH7" s="121" t="s">
        <v>352</v>
      </c>
      <c r="AI7" s="121" t="s">
        <v>282</v>
      </c>
      <c r="AJ7" s="121" t="s">
        <v>282</v>
      </c>
      <c r="AK7" s="121" t="s">
        <v>533</v>
      </c>
      <c r="AL7" s="121" t="s">
        <v>282</v>
      </c>
      <c r="AM7" s="121" t="s">
        <v>352</v>
      </c>
      <c r="AN7" s="121" t="s">
        <v>352</v>
      </c>
      <c r="AO7" s="121" t="s">
        <v>352</v>
      </c>
      <c r="AP7" s="121" t="s">
        <v>444</v>
      </c>
      <c r="AQ7" s="121" t="s">
        <v>352</v>
      </c>
      <c r="AR7" s="121" t="s">
        <v>352</v>
      </c>
      <c r="AS7" s="121"/>
      <c r="AT7" s="121" t="s">
        <v>437</v>
      </c>
      <c r="AU7" s="121" t="s">
        <v>295</v>
      </c>
      <c r="AV7" s="121" t="s">
        <v>398</v>
      </c>
      <c r="AW7" s="121" t="s">
        <v>398</v>
      </c>
      <c r="AX7" s="121" t="s">
        <v>382</v>
      </c>
      <c r="AY7" s="121" t="s">
        <v>382</v>
      </c>
      <c r="AZ7" s="121" t="s">
        <v>382</v>
      </c>
      <c r="BA7" s="113" t="s">
        <v>8</v>
      </c>
      <c r="BB7" s="113" t="s">
        <v>9</v>
      </c>
      <c r="BD7" s="4"/>
      <c r="BF7" s="9" t="s">
        <v>245</v>
      </c>
      <c r="BH7" s="10" t="s">
        <v>13</v>
      </c>
    </row>
    <row r="8" spans="1:62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353</v>
      </c>
      <c r="M8" s="108" t="s">
        <v>353</v>
      </c>
      <c r="N8" s="108" t="s">
        <v>362</v>
      </c>
      <c r="O8" s="108" t="s">
        <v>383</v>
      </c>
      <c r="P8" s="108" t="s">
        <v>398</v>
      </c>
      <c r="Q8" s="108" t="s">
        <v>398</v>
      </c>
      <c r="R8" s="108" t="s">
        <v>410</v>
      </c>
      <c r="S8" s="108" t="s">
        <v>412</v>
      </c>
      <c r="T8" s="108" t="s">
        <v>412</v>
      </c>
      <c r="U8" s="108" t="s">
        <v>382</v>
      </c>
      <c r="V8" s="108" t="s">
        <v>337</v>
      </c>
      <c r="W8" s="108" t="s">
        <v>337</v>
      </c>
      <c r="X8" s="108" t="s">
        <v>296</v>
      </c>
      <c r="Y8" s="108" t="s">
        <v>445</v>
      </c>
      <c r="Z8" s="108" t="s">
        <v>334</v>
      </c>
      <c r="AA8" s="108" t="s">
        <v>410</v>
      </c>
      <c r="AB8" s="108" t="s">
        <v>412</v>
      </c>
      <c r="AC8" s="108" t="s">
        <v>412</v>
      </c>
      <c r="AD8" s="108" t="s">
        <v>478</v>
      </c>
      <c r="AE8" s="108" t="s">
        <v>479</v>
      </c>
      <c r="AF8" s="108" t="s">
        <v>493</v>
      </c>
      <c r="AG8" s="108" t="s">
        <v>493</v>
      </c>
      <c r="AH8" s="108" t="s">
        <v>498</v>
      </c>
      <c r="AI8" s="121" t="s">
        <v>398</v>
      </c>
      <c r="AJ8" s="121" t="s">
        <v>524</v>
      </c>
      <c r="AK8" s="121" t="s">
        <v>534</v>
      </c>
      <c r="AL8" s="121" t="s">
        <v>543</v>
      </c>
      <c r="AM8" s="108" t="s">
        <v>353</v>
      </c>
      <c r="AN8" s="108" t="s">
        <v>552</v>
      </c>
      <c r="AO8" s="108" t="s">
        <v>559</v>
      </c>
      <c r="AP8" s="108" t="s">
        <v>445</v>
      </c>
      <c r="AQ8" s="108" t="s">
        <v>577</v>
      </c>
      <c r="AR8" s="108" t="s">
        <v>579</v>
      </c>
      <c r="AS8" s="108" t="s">
        <v>579</v>
      </c>
      <c r="AT8" s="108"/>
      <c r="AU8" s="108" t="s">
        <v>296</v>
      </c>
      <c r="AV8" s="108" t="s">
        <v>383</v>
      </c>
      <c r="AW8" s="108" t="s">
        <v>383</v>
      </c>
      <c r="AX8" s="108" t="s">
        <v>334</v>
      </c>
      <c r="AY8" s="108" t="s">
        <v>445</v>
      </c>
      <c r="AZ8" s="108" t="s">
        <v>647</v>
      </c>
      <c r="BA8" s="113" t="s">
        <v>11</v>
      </c>
      <c r="BB8" s="113" t="s">
        <v>12</v>
      </c>
      <c r="BD8" s="4"/>
      <c r="BF8" s="328" t="s">
        <v>626</v>
      </c>
      <c r="BH8" s="10" t="s">
        <v>263</v>
      </c>
    </row>
    <row r="9" spans="1:62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354</v>
      </c>
      <c r="M9" s="108" t="s">
        <v>363</v>
      </c>
      <c r="N9" s="108" t="s">
        <v>363</v>
      </c>
      <c r="O9" s="108" t="s">
        <v>384</v>
      </c>
      <c r="P9" s="108" t="s">
        <v>399</v>
      </c>
      <c r="Q9" s="108"/>
      <c r="R9" s="108" t="s">
        <v>399</v>
      </c>
      <c r="S9" s="108" t="s">
        <v>399</v>
      </c>
      <c r="T9" s="108" t="s">
        <v>363</v>
      </c>
      <c r="U9" s="108" t="s">
        <v>431</v>
      </c>
      <c r="V9" s="108" t="s">
        <v>437</v>
      </c>
      <c r="W9" s="108" t="s">
        <v>437</v>
      </c>
      <c r="X9" s="108" t="s">
        <v>443</v>
      </c>
      <c r="Y9" s="108" t="s">
        <v>14</v>
      </c>
      <c r="Z9" s="108" t="s">
        <v>14</v>
      </c>
      <c r="AA9" s="108" t="s">
        <v>399</v>
      </c>
      <c r="AB9" s="108" t="s">
        <v>399</v>
      </c>
      <c r="AC9" s="108" t="s">
        <v>363</v>
      </c>
      <c r="AD9" s="108"/>
      <c r="AE9" s="108"/>
      <c r="AF9" s="108" t="s">
        <v>354</v>
      </c>
      <c r="AG9" s="108" t="s">
        <v>363</v>
      </c>
      <c r="AH9" s="108" t="s">
        <v>363</v>
      </c>
      <c r="AI9" s="108" t="s">
        <v>517</v>
      </c>
      <c r="AJ9" s="108"/>
      <c r="AK9" s="108" t="s">
        <v>14</v>
      </c>
      <c r="AL9" s="108"/>
      <c r="AM9" s="108" t="s">
        <v>354</v>
      </c>
      <c r="AN9" s="108" t="s">
        <v>363</v>
      </c>
      <c r="AO9" s="108" t="s">
        <v>363</v>
      </c>
      <c r="AP9" s="108" t="s">
        <v>566</v>
      </c>
      <c r="AQ9" s="108"/>
      <c r="AR9" s="108"/>
      <c r="AS9" s="108"/>
      <c r="AT9" s="108"/>
      <c r="AU9" s="108" t="s">
        <v>608</v>
      </c>
      <c r="AV9" s="108"/>
      <c r="AW9" s="108" t="s">
        <v>623</v>
      </c>
      <c r="AX9" s="108" t="s">
        <v>335</v>
      </c>
      <c r="AY9" s="108" t="s">
        <v>14</v>
      </c>
      <c r="AZ9" s="108" t="s">
        <v>566</v>
      </c>
      <c r="BA9" s="113" t="s">
        <v>15</v>
      </c>
      <c r="BB9" s="113" t="s">
        <v>16</v>
      </c>
      <c r="BC9" s="186"/>
      <c r="BD9" s="8"/>
      <c r="BF9" s="211">
        <v>2023</v>
      </c>
      <c r="BH9" s="10"/>
    </row>
    <row r="10" spans="1:62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351</v>
      </c>
      <c r="M10" s="109" t="s">
        <v>358</v>
      </c>
      <c r="N10" s="109" t="s">
        <v>360</v>
      </c>
      <c r="O10" s="109" t="s">
        <v>379</v>
      </c>
      <c r="P10" s="109" t="s">
        <v>305</v>
      </c>
      <c r="Q10" s="109" t="s">
        <v>305</v>
      </c>
      <c r="R10" s="109" t="s">
        <v>360</v>
      </c>
      <c r="S10" s="109" t="s">
        <v>351</v>
      </c>
      <c r="T10" s="109" t="s">
        <v>358</v>
      </c>
      <c r="U10" s="109" t="s">
        <v>430</v>
      </c>
      <c r="V10" s="109" t="s">
        <v>313</v>
      </c>
      <c r="W10" s="109" t="s">
        <v>360</v>
      </c>
      <c r="X10" s="109" t="s">
        <v>301</v>
      </c>
      <c r="Y10" s="109" t="s">
        <v>313</v>
      </c>
      <c r="Z10" s="109" t="s">
        <v>313</v>
      </c>
      <c r="AA10" s="109" t="s">
        <v>360</v>
      </c>
      <c r="AB10" s="109" t="s">
        <v>351</v>
      </c>
      <c r="AC10" s="109" t="s">
        <v>358</v>
      </c>
      <c r="AD10" s="109" t="s">
        <v>301</v>
      </c>
      <c r="AE10" s="109" t="s">
        <v>491</v>
      </c>
      <c r="AF10" s="109" t="s">
        <v>351</v>
      </c>
      <c r="AG10" s="109" t="s">
        <v>358</v>
      </c>
      <c r="AH10" s="109" t="s">
        <v>360</v>
      </c>
      <c r="AI10" s="109" t="s">
        <v>305</v>
      </c>
      <c r="AJ10" s="109" t="s">
        <v>525</v>
      </c>
      <c r="AK10" s="109" t="s">
        <v>18</v>
      </c>
      <c r="AL10" s="109" t="s">
        <v>305</v>
      </c>
      <c r="AM10" s="109" t="s">
        <v>351</v>
      </c>
      <c r="AN10" s="109" t="s">
        <v>360</v>
      </c>
      <c r="AO10" s="109" t="s">
        <v>358</v>
      </c>
      <c r="AP10" s="109" t="s">
        <v>313</v>
      </c>
      <c r="AQ10" s="109" t="s">
        <v>360</v>
      </c>
      <c r="AR10" s="109" t="s">
        <v>360</v>
      </c>
      <c r="AS10" s="109" t="s">
        <v>358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14" t="s">
        <v>14</v>
      </c>
      <c r="BB10" s="115"/>
      <c r="BD10" s="14"/>
      <c r="BF10" s="15"/>
      <c r="BH10" s="16"/>
    </row>
    <row r="11" spans="1:62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4">
        <f t="shared" ref="BA11:BA12" si="0">IF(SUM(D11:AZ11)=0,"",SUM(D11:AZ11))</f>
        <v>7681</v>
      </c>
      <c r="BB11" s="19"/>
      <c r="BC11" s="20"/>
      <c r="BD11" s="21" t="s">
        <v>19</v>
      </c>
      <c r="BF11" s="111">
        <v>9251</v>
      </c>
      <c r="BH11" s="18"/>
    </row>
    <row r="12" spans="1:62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8"/>
      <c r="AR12" s="308"/>
      <c r="AS12" s="308"/>
      <c r="AT12" s="313"/>
      <c r="AU12" s="318"/>
      <c r="AV12" s="318"/>
      <c r="AW12" s="323"/>
      <c r="AX12" s="329"/>
      <c r="AY12" s="329"/>
      <c r="AZ12" s="332"/>
      <c r="BA12" s="144">
        <f t="shared" si="0"/>
        <v>61</v>
      </c>
      <c r="BB12" s="113">
        <f t="shared" ref="BB12:BB19" si="1">IF(COUNTA(D12:AZ12)=0,"",COUNTA(D12:AZ12))</f>
        <v>8</v>
      </c>
      <c r="BC12" s="307" t="s">
        <v>564</v>
      </c>
      <c r="BD12" s="24" t="s">
        <v>21</v>
      </c>
      <c r="BF12" s="113">
        <v>73</v>
      </c>
      <c r="BH12" s="18"/>
      <c r="BI12" s="195"/>
      <c r="BJ12" s="196"/>
    </row>
    <row r="13" spans="1:62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 t="shared" ref="BA13:BA19" si="2">IF(BA11="","",BA11/BA12)</f>
        <v>125.91803278688525</v>
      </c>
      <c r="BB13" s="25"/>
      <c r="BC13" s="159"/>
      <c r="BD13" s="132" t="s">
        <v>23</v>
      </c>
      <c r="BF13" s="137">
        <f>IF(BF11="","",BF11/BF12)</f>
        <v>126.72602739726027</v>
      </c>
      <c r="BH13" s="140">
        <f>BA13-A13</f>
        <v>-5.856967213114757</v>
      </c>
      <c r="BI13" s="195"/>
      <c r="BJ13" s="196"/>
    </row>
    <row r="14" spans="1:62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44">
        <f t="shared" ref="BA14:BA15" si="3">IF(SUM(D14:AZ14)=0,"",SUM(D14:AZ14))</f>
        <v>2818</v>
      </c>
      <c r="BB14" s="19"/>
      <c r="BC14" s="159"/>
      <c r="BD14" s="37" t="s">
        <v>235</v>
      </c>
      <c r="BF14" s="138">
        <v>5035</v>
      </c>
      <c r="BH14" s="149"/>
      <c r="BI14" s="180"/>
      <c r="BJ14" s="196"/>
    </row>
    <row r="15" spans="1:62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44">
        <f t="shared" si="3"/>
        <v>24</v>
      </c>
      <c r="BB15" s="113">
        <f t="shared" ref="BB15:BB19" si="4">IF(COUNTA(D15:AZ15)=0,"",COUNTA(D15:AZ15))</f>
        <v>3</v>
      </c>
      <c r="BC15" s="159" t="s">
        <v>621</v>
      </c>
      <c r="BD15" s="133" t="s">
        <v>236</v>
      </c>
      <c r="BF15" s="138">
        <v>44</v>
      </c>
      <c r="BH15" s="149"/>
      <c r="BI15" s="195"/>
      <c r="BJ15" s="195"/>
    </row>
    <row r="16" spans="1:62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>
        <f t="shared" si="2"/>
        <v>117.41666666666667</v>
      </c>
      <c r="BB16" s="25"/>
      <c r="BC16" s="159"/>
      <c r="BD16" s="133" t="s">
        <v>237</v>
      </c>
      <c r="BF16" s="137">
        <f>IF(BF14="","",BF14/BF15)</f>
        <v>114.43181818181819</v>
      </c>
      <c r="BH16" s="140">
        <f>BA16-A16</f>
        <v>4.6282051282051384</v>
      </c>
      <c r="BI16" s="195"/>
      <c r="BJ16" s="195"/>
    </row>
    <row r="17" spans="1:62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>
        <f t="shared" ref="BA17:BA18" si="5">IF(SUM(D17:AZ17)=0,"",SUM(D17:AZ17))</f>
        <v>9650</v>
      </c>
      <c r="BB17" s="19"/>
      <c r="BC17" s="23"/>
      <c r="BD17" s="26" t="s">
        <v>25</v>
      </c>
      <c r="BF17" s="138">
        <v>8329</v>
      </c>
      <c r="BH17" s="144"/>
      <c r="BI17" s="196"/>
      <c r="BJ17" s="180"/>
    </row>
    <row r="18" spans="1:62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>
        <f t="shared" si="5"/>
        <v>55</v>
      </c>
      <c r="BB18" s="113">
        <f t="shared" ref="BB18:BB19" si="6">IF(COUNTA(D18:AZ18)=0,"",COUNTA(D18:AZ18))</f>
        <v>7</v>
      </c>
      <c r="BC18" s="159" t="s">
        <v>618</v>
      </c>
      <c r="BD18" s="27" t="s">
        <v>26</v>
      </c>
      <c r="BF18" s="138">
        <v>47</v>
      </c>
      <c r="BH18" s="144"/>
    </row>
    <row r="19" spans="1:62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>
        <f t="shared" si="2"/>
        <v>175.45454545454547</v>
      </c>
      <c r="BB19" s="25"/>
      <c r="BC19" s="159"/>
      <c r="BD19" s="134" t="s">
        <v>27</v>
      </c>
      <c r="BF19" s="137">
        <f>IF(BF17="","",BF17/BF18)</f>
        <v>177.21276595744681</v>
      </c>
      <c r="BH19" s="140">
        <f>BA19-A19</f>
        <v>-17.46212121212119</v>
      </c>
    </row>
    <row r="20" spans="1:62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4" t="str">
        <f>IF(SUM(D20:F20)=0,"",SUM(D20:F20))</f>
        <v/>
      </c>
      <c r="BB20" s="19"/>
      <c r="BC20" s="28"/>
      <c r="BD20" s="29" t="s">
        <v>28</v>
      </c>
      <c r="BF20" s="138">
        <v>533</v>
      </c>
      <c r="BH20" s="144"/>
    </row>
    <row r="21" spans="1:62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4" t="str">
        <f>IF(SUM(D21:F21)=0,"",SUM(D21:F21))</f>
        <v/>
      </c>
      <c r="BB21" s="113" t="str">
        <f>IF(COUNTA(D21:F21)=0,"",COUNTA(D21:F21))</f>
        <v/>
      </c>
      <c r="BC21" s="159"/>
      <c r="BD21" s="27" t="s">
        <v>29</v>
      </c>
      <c r="BF21" s="138">
        <v>5</v>
      </c>
      <c r="BH21" s="144"/>
    </row>
    <row r="22" spans="1:62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37" t="str">
        <f t="shared" ref="BA22:BA25" si="7">IF(BA20="","",BA20/BA21)</f>
        <v/>
      </c>
      <c r="BB22" s="25"/>
      <c r="BC22" s="28"/>
      <c r="BD22" s="160" t="s">
        <v>30</v>
      </c>
      <c r="BF22" s="137">
        <f>IF(BF20="","",BF20/BF21)</f>
        <v>106.6</v>
      </c>
      <c r="BH22" s="140"/>
    </row>
    <row r="23" spans="1:62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44" t="str">
        <f>IF(SUM(D23:F23)=0,"",SUM(D23:F23))</f>
        <v/>
      </c>
      <c r="BB23" s="19"/>
      <c r="BC23" s="30"/>
      <c r="BD23" s="21" t="s">
        <v>31</v>
      </c>
      <c r="BF23" s="111"/>
      <c r="BH23" s="144"/>
    </row>
    <row r="24" spans="1:62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44" t="str">
        <f>IF(SUM(D24:F24)=0,"",SUM(D24:F24))</f>
        <v/>
      </c>
      <c r="BB24" s="113" t="str">
        <f>IF(COUNTA(D24:F24)=0,"",COUNTA(D24:F24))</f>
        <v/>
      </c>
      <c r="BC24" s="159"/>
      <c r="BD24" s="31" t="s">
        <v>32</v>
      </c>
      <c r="BE24" s="32"/>
      <c r="BF24" s="111"/>
      <c r="BH24" s="144"/>
    </row>
    <row r="25" spans="1:62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37" t="str">
        <f t="shared" si="7"/>
        <v/>
      </c>
      <c r="BB25" s="25"/>
      <c r="BC25" s="23"/>
      <c r="BD25" s="132" t="s">
        <v>33</v>
      </c>
      <c r="BE25" s="32"/>
      <c r="BF25" s="137" t="str">
        <f>IF(BF23="","",BF23/BF24)</f>
        <v/>
      </c>
      <c r="BG25" s="30"/>
      <c r="BH25" s="140"/>
    </row>
    <row r="26" spans="1:62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44">
        <f t="shared" ref="BA26:BA27" si="8">IF(SUM(D26:AZ26)=0,"",SUM(D26:AZ26))</f>
        <v>1353</v>
      </c>
      <c r="BB26" s="19"/>
      <c r="BC26" s="23"/>
      <c r="BD26" s="33" t="s">
        <v>31</v>
      </c>
      <c r="BE26" s="32"/>
      <c r="BF26" s="111">
        <v>2421</v>
      </c>
      <c r="BG26" s="34"/>
      <c r="BH26" s="144"/>
    </row>
    <row r="27" spans="1:62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44">
        <f t="shared" si="8"/>
        <v>8</v>
      </c>
      <c r="BB27" s="113">
        <f t="shared" ref="BB27:BB31" si="9">IF(COUNTA(D27:AZ27)=0,"",COUNTA(D27:AZ27))</f>
        <v>1</v>
      </c>
      <c r="BC27" s="159" t="s">
        <v>450</v>
      </c>
      <c r="BD27" s="27" t="s">
        <v>34</v>
      </c>
      <c r="BE27" s="32"/>
      <c r="BF27" s="111">
        <v>15</v>
      </c>
      <c r="BG27" s="34"/>
      <c r="BH27" s="144"/>
    </row>
    <row r="28" spans="1:62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37">
        <f t="shared" ref="BA28:BA31" si="10">IF(BA26="","",BA26/BA27)</f>
        <v>169.125</v>
      </c>
      <c r="BB28" s="25"/>
      <c r="BC28" s="23"/>
      <c r="BD28" s="134" t="s">
        <v>35</v>
      </c>
      <c r="BE28" s="32"/>
      <c r="BF28" s="137">
        <f>IF(BF26="","",BF26/BF27)</f>
        <v>161.4</v>
      </c>
      <c r="BG28" s="30"/>
      <c r="BH28" s="140">
        <f>BA28-A28</f>
        <v>16.553571428571416</v>
      </c>
    </row>
    <row r="29" spans="1:62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44">
        <f t="shared" ref="BA29:BA30" si="11">IF(SUM(D29:AZ29)=0,"",SUM(D29:AZ29))</f>
        <v>32463</v>
      </c>
      <c r="BB29" s="19"/>
      <c r="BC29" s="20"/>
      <c r="BD29" s="36" t="s">
        <v>36</v>
      </c>
      <c r="BE29" s="30"/>
      <c r="BF29" s="111">
        <v>42699</v>
      </c>
      <c r="BG29" s="30"/>
      <c r="BH29" s="144"/>
    </row>
    <row r="30" spans="1:62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44">
        <f t="shared" si="11"/>
        <v>185</v>
      </c>
      <c r="BB30" s="113">
        <f t="shared" ref="BB30:BB31" si="12">IF(COUNTA(D30:AZ30)=0,"",COUNTA(D30:AZ30))</f>
        <v>17</v>
      </c>
      <c r="BC30" s="311" t="s">
        <v>633</v>
      </c>
      <c r="BD30" s="31" t="s">
        <v>37</v>
      </c>
      <c r="BE30" s="30"/>
      <c r="BF30" s="111">
        <v>244</v>
      </c>
      <c r="BG30" s="30"/>
      <c r="BH30" s="144"/>
    </row>
    <row r="31" spans="1:62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>
        <f t="shared" si="10"/>
        <v>175.47567567567569</v>
      </c>
      <c r="BB31" s="25"/>
      <c r="BC31" s="159"/>
      <c r="BD31" s="132" t="s">
        <v>38</v>
      </c>
      <c r="BE31" s="30"/>
      <c r="BF31" s="137">
        <f>IF(BF29="","",BF29/BF30)</f>
        <v>174.99590163934425</v>
      </c>
      <c r="BG31" s="30"/>
      <c r="BH31" s="140">
        <f>BA31-A31</f>
        <v>0.66900900900901661</v>
      </c>
    </row>
    <row r="32" spans="1:62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44">
        <f t="shared" ref="BA32:BA33" si="13">IF(SUM(D32:AZ32)=0,"",SUM(D32:AZ32))</f>
        <v>10336</v>
      </c>
      <c r="BB32" s="19"/>
      <c r="BC32" s="184"/>
      <c r="BD32" s="37" t="s">
        <v>39</v>
      </c>
      <c r="BE32" s="30"/>
      <c r="BF32" s="111">
        <v>12767</v>
      </c>
      <c r="BG32" s="30"/>
      <c r="BH32" s="144"/>
    </row>
    <row r="33" spans="1:60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44">
        <f t="shared" si="13"/>
        <v>55</v>
      </c>
      <c r="BB33" s="113">
        <f t="shared" ref="BB33:BB58" si="14">IF(COUNTA(D33:AZ33)=0,"",COUNTA(D33:AZ33))</f>
        <v>7</v>
      </c>
      <c r="BC33" s="311" t="s">
        <v>584</v>
      </c>
      <c r="BD33" s="27" t="s">
        <v>40</v>
      </c>
      <c r="BE33" s="30"/>
      <c r="BF33" s="111">
        <v>70</v>
      </c>
      <c r="BG33" s="30"/>
      <c r="BH33" s="144"/>
    </row>
    <row r="34" spans="1:60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37">
        <f t="shared" ref="BA34:BA58" si="15">IF(BA32="","",BA32/BA33)</f>
        <v>187.92727272727274</v>
      </c>
      <c r="BB34" s="25"/>
      <c r="BC34" s="159"/>
      <c r="BD34" s="134" t="s">
        <v>41</v>
      </c>
      <c r="BE34" s="30"/>
      <c r="BF34" s="137">
        <f>IF(BF32="","",BF32/BF33)</f>
        <v>182.38571428571427</v>
      </c>
      <c r="BG34" s="30"/>
      <c r="BH34" s="140">
        <f>BA34-A34</f>
        <v>7.2385934819897102</v>
      </c>
    </row>
    <row r="35" spans="1:60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44">
        <f t="shared" ref="BA35:BA36" si="16">IF(SUM(D35:AZ35)=0,"",SUM(D35:AZ35))</f>
        <v>5068</v>
      </c>
      <c r="BB35" s="19"/>
      <c r="BC35" s="23"/>
      <c r="BD35" s="37" t="s">
        <v>39</v>
      </c>
      <c r="BF35" s="111">
        <v>3346</v>
      </c>
      <c r="BH35" s="144"/>
    </row>
    <row r="36" spans="1:60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44">
        <f t="shared" si="16"/>
        <v>26</v>
      </c>
      <c r="BB36" s="113">
        <f t="shared" ref="BB36:BB58" si="17">IF(COUNTA(D36:AZ36)=0,"",COUNTA(D36:AZ36))</f>
        <v>3</v>
      </c>
      <c r="BC36" s="159" t="s">
        <v>588</v>
      </c>
      <c r="BD36" s="27" t="s">
        <v>42</v>
      </c>
      <c r="BF36" s="111">
        <v>17</v>
      </c>
      <c r="BH36" s="144"/>
    </row>
    <row r="37" spans="1:60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>
        <f t="shared" si="15"/>
        <v>194.92307692307693</v>
      </c>
      <c r="BB37" s="25"/>
      <c r="BC37" s="23"/>
      <c r="BD37" s="134" t="s">
        <v>43</v>
      </c>
      <c r="BE37" s="30"/>
      <c r="BF37" s="137">
        <f>IF(BF35="","",BF35/BF36)</f>
        <v>196.8235294117647</v>
      </c>
      <c r="BG37" s="30"/>
      <c r="BH37" s="140">
        <f>BA37-A37</f>
        <v>4.113553113553138</v>
      </c>
    </row>
    <row r="38" spans="1:60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44">
        <f t="shared" ref="BA38:BA39" si="18">IF(SUM(D38:AZ38)=0,"",SUM(D38:AZ38))</f>
        <v>19890</v>
      </c>
      <c r="BB38" s="19"/>
      <c r="BC38" s="317"/>
      <c r="BD38" s="37" t="s">
        <v>44</v>
      </c>
      <c r="BF38" s="111">
        <v>19244</v>
      </c>
      <c r="BH38" s="144"/>
    </row>
    <row r="39" spans="1:60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44">
        <f t="shared" si="18"/>
        <v>110</v>
      </c>
      <c r="BB39" s="113">
        <f t="shared" ref="BB39:BB58" si="19">IF(COUNTA(D39:AZ39)=0,"",COUNTA(D39:AZ39))</f>
        <v>13</v>
      </c>
      <c r="BC39" s="159" t="s">
        <v>617</v>
      </c>
      <c r="BD39" s="27" t="s">
        <v>45</v>
      </c>
      <c r="BF39" s="111">
        <v>106</v>
      </c>
      <c r="BH39" s="144"/>
    </row>
    <row r="40" spans="1:60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20">IF(F38="","",F38/F39)</f>
        <v>195.06666666666666</v>
      </c>
      <c r="G40" s="137"/>
      <c r="H40" s="137"/>
      <c r="I40" s="137"/>
      <c r="J40" s="137">
        <f t="shared" ref="J40" si="21">IF(J38="","",J38/J39)</f>
        <v>182.75</v>
      </c>
      <c r="K40" s="137"/>
      <c r="L40" s="137"/>
      <c r="M40" s="137"/>
      <c r="N40" s="137"/>
      <c r="O40" s="137">
        <f t="shared" ref="O40" si="22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>
        <f t="shared" si="15"/>
        <v>180.81818181818181</v>
      </c>
      <c r="BB40" s="25"/>
      <c r="BC40" s="159"/>
      <c r="BD40" s="134" t="s">
        <v>46</v>
      </c>
      <c r="BE40" s="30"/>
      <c r="BF40" s="137">
        <f>IF(BF38="","",BF38/BF39)</f>
        <v>181.54716981132074</v>
      </c>
      <c r="BG40" s="30"/>
      <c r="BH40" s="140">
        <f>BA40-A40</f>
        <v>-2.2785923753665713</v>
      </c>
    </row>
    <row r="41" spans="1:60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44">
        <f t="shared" ref="BA41:BA42" si="23">IF(SUM(D41:AZ41)=0,"",SUM(D41:AZ41))</f>
        <v>19963</v>
      </c>
      <c r="BB41" s="19"/>
      <c r="BC41" s="159"/>
      <c r="BD41" s="36" t="s">
        <v>44</v>
      </c>
      <c r="BE41" s="30"/>
      <c r="BF41" s="111">
        <v>14931</v>
      </c>
      <c r="BG41" s="30"/>
      <c r="BH41" s="144"/>
    </row>
    <row r="42" spans="1:60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44">
        <f t="shared" si="23"/>
        <v>121</v>
      </c>
      <c r="BB42" s="113">
        <f t="shared" ref="BB42:BB58" si="24">IF(COUNTA(D42:AZ42)=0,"",COUNTA(D42:AZ42))</f>
        <v>13</v>
      </c>
      <c r="BC42" s="311" t="s">
        <v>634</v>
      </c>
      <c r="BD42" s="38" t="s">
        <v>47</v>
      </c>
      <c r="BE42" s="30"/>
      <c r="BF42" s="111">
        <v>92</v>
      </c>
      <c r="BG42" s="30"/>
      <c r="BH42" s="144"/>
    </row>
    <row r="43" spans="1:60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5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>
        <f t="shared" si="15"/>
        <v>164.98347107438016</v>
      </c>
      <c r="BB43" s="25"/>
      <c r="BC43" s="23"/>
      <c r="BD43" s="132" t="s">
        <v>48</v>
      </c>
      <c r="BE43" s="30"/>
      <c r="BF43" s="137">
        <f>IF(BF41="","",BF41/BF42)</f>
        <v>162.29347826086956</v>
      </c>
      <c r="BG43" s="30"/>
      <c r="BH43" s="140">
        <f>BA43-A43</f>
        <v>4.2254065582511373</v>
      </c>
    </row>
    <row r="44" spans="1:60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44">
        <f t="shared" ref="BA44:BA45" si="26">IF(SUM(D44:AZ44)=0,"",SUM(D44:AZ44))</f>
        <v>1293</v>
      </c>
      <c r="BB44" s="19"/>
      <c r="BC44" s="23"/>
      <c r="BD44" s="36" t="s">
        <v>44</v>
      </c>
      <c r="BE44" s="30"/>
      <c r="BF44" s="111">
        <v>3872</v>
      </c>
      <c r="BG44" s="30"/>
      <c r="BH44" s="144"/>
    </row>
    <row r="45" spans="1:60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44">
        <f t="shared" si="26"/>
        <v>8</v>
      </c>
      <c r="BB45" s="113">
        <f t="shared" ref="BB45:BB58" si="27">IF(COUNTA(D45:AZ45)=0,"",COUNTA(D45:AZ45))</f>
        <v>1</v>
      </c>
      <c r="BC45" s="159" t="s">
        <v>347</v>
      </c>
      <c r="BD45" s="31" t="s">
        <v>49</v>
      </c>
      <c r="BE45" s="30"/>
      <c r="BF45" s="111">
        <v>26</v>
      </c>
      <c r="BG45" s="30"/>
      <c r="BH45" s="144"/>
    </row>
    <row r="46" spans="1:60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 t="shared" si="15"/>
        <v>161.625</v>
      </c>
      <c r="BB46" s="25"/>
      <c r="BC46" s="23"/>
      <c r="BD46" s="132" t="s">
        <v>50</v>
      </c>
      <c r="BE46" s="30"/>
      <c r="BF46" s="137">
        <f>IF(BF44="","",BF44/BF45)</f>
        <v>148.92307692307693</v>
      </c>
      <c r="BG46" s="30"/>
      <c r="BH46" s="140">
        <f>BA46-A46</f>
        <v>18.347222222222229</v>
      </c>
    </row>
    <row r="47" spans="1:60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44">
        <f t="shared" ref="BA47:BA48" si="28">IF(SUM(D47:AZ47)=0,"",SUM(D47:AZ47))</f>
        <v>3535</v>
      </c>
      <c r="BB47" s="19"/>
      <c r="BC47" s="23"/>
      <c r="BD47" s="37" t="s">
        <v>44</v>
      </c>
      <c r="BE47" s="30"/>
      <c r="BF47" s="138">
        <v>5988</v>
      </c>
      <c r="BG47" s="30"/>
      <c r="BH47" s="149"/>
    </row>
    <row r="48" spans="1:60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44">
        <f t="shared" si="28"/>
        <v>23</v>
      </c>
      <c r="BB48" s="113">
        <f t="shared" ref="BB48:BB58" si="29">IF(COUNTA(D48:AZ48)=0,"",COUNTA(D48:AZ48))</f>
        <v>4</v>
      </c>
      <c r="BC48" s="311" t="s">
        <v>635</v>
      </c>
      <c r="BD48" s="27" t="s">
        <v>241</v>
      </c>
      <c r="BE48" s="30"/>
      <c r="BF48" s="138">
        <v>39</v>
      </c>
      <c r="BG48" s="30"/>
      <c r="BH48" s="149"/>
    </row>
    <row r="49" spans="1:60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>
        <f t="shared" si="15"/>
        <v>153.69565217391303</v>
      </c>
      <c r="BB49" s="25"/>
      <c r="BC49" s="23"/>
      <c r="BD49" s="134" t="s">
        <v>242</v>
      </c>
      <c r="BE49" s="30"/>
      <c r="BF49" s="137">
        <f>IF(BF47="","",BF47/BF48)</f>
        <v>153.53846153846155</v>
      </c>
      <c r="BG49" s="30"/>
      <c r="BH49" s="140">
        <f>BA49-A49</f>
        <v>-3.5088932806324351</v>
      </c>
    </row>
    <row r="50" spans="1:60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>
        <f t="shared" ref="BA50:BA51" si="30">IF(SUM(D50:AZ50)=0,"",SUM(D50:AZ50))</f>
        <v>29092</v>
      </c>
      <c r="BB50" s="19"/>
      <c r="BC50" s="159"/>
      <c r="BD50" s="37" t="s">
        <v>51</v>
      </c>
      <c r="BE50" s="39"/>
      <c r="BF50" s="111">
        <v>39062</v>
      </c>
      <c r="BG50" s="39"/>
      <c r="BH50" s="144"/>
    </row>
    <row r="51" spans="1:60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>
        <f t="shared" si="30"/>
        <v>157</v>
      </c>
      <c r="BB51" s="113">
        <f t="shared" ref="BB51:BB58" si="31">IF(COUNTA(D51:AZ51)=0,"",COUNTA(D51:AZ51))</f>
        <v>15</v>
      </c>
      <c r="BC51" s="159" t="s">
        <v>616</v>
      </c>
      <c r="BD51" s="27" t="s">
        <v>52</v>
      </c>
      <c r="BE51" s="39"/>
      <c r="BF51" s="111">
        <v>209</v>
      </c>
      <c r="BG51" s="39"/>
      <c r="BH51" s="144"/>
    </row>
    <row r="52" spans="1:60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>
        <f t="shared" si="15"/>
        <v>185.29936305732485</v>
      </c>
      <c r="BB52" s="25"/>
      <c r="BC52" s="192"/>
      <c r="BD52" s="134" t="s">
        <v>53</v>
      </c>
      <c r="BE52" s="39"/>
      <c r="BF52" s="137">
        <f>IF(BF50="","",BF50/BF51)</f>
        <v>186.89952153110048</v>
      </c>
      <c r="BG52" s="39"/>
      <c r="BH52" s="140">
        <f>BA52-A52</f>
        <v>-6.4254075848769787</v>
      </c>
    </row>
    <row r="53" spans="1:60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44">
        <f t="shared" ref="BA53:BA54" si="32">IF(SUM(D53:AZ53)=0,"",SUM(D53:AZ53))</f>
        <v>2842</v>
      </c>
      <c r="BB53" s="19"/>
      <c r="BC53" s="192"/>
      <c r="BD53" s="37" t="s">
        <v>288</v>
      </c>
      <c r="BE53" s="39"/>
      <c r="BF53" s="138">
        <v>2842</v>
      </c>
      <c r="BG53" s="39"/>
      <c r="BH53" s="149"/>
    </row>
    <row r="54" spans="1:60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44">
        <f t="shared" si="32"/>
        <v>22</v>
      </c>
      <c r="BB54" s="113">
        <f t="shared" ref="BB54:BB58" si="33">IF(COUNTA(D54:AZ54)=0,"",COUNTA(D54:AZ54))</f>
        <v>4</v>
      </c>
      <c r="BC54" s="159" t="s">
        <v>561</v>
      </c>
      <c r="BD54" s="133" t="s">
        <v>289</v>
      </c>
      <c r="BE54" s="39"/>
      <c r="BF54" s="138">
        <v>22</v>
      </c>
      <c r="BG54" s="39"/>
      <c r="BH54" s="149"/>
    </row>
    <row r="55" spans="1:60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>
        <f t="shared" si="15"/>
        <v>129.18181818181819</v>
      </c>
      <c r="BB55" s="25"/>
      <c r="BC55" s="192"/>
      <c r="BD55" s="134" t="s">
        <v>290</v>
      </c>
      <c r="BE55" s="39"/>
      <c r="BF55" s="137">
        <f>IF(BF53="","",BF53/BF54)</f>
        <v>129.18181818181819</v>
      </c>
      <c r="BG55" s="39"/>
      <c r="BH55" s="140"/>
    </row>
    <row r="56" spans="1:60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>
        <f t="shared" ref="BA56:BA57" si="34">IF(SUM(D56:AZ56)=0,"",SUM(D56:AZ56))</f>
        <v>26341</v>
      </c>
      <c r="BB56" s="19"/>
      <c r="BC56" s="23"/>
      <c r="BD56" s="37" t="s">
        <v>54</v>
      </c>
      <c r="BE56" s="39"/>
      <c r="BF56" s="110">
        <v>30939</v>
      </c>
      <c r="BG56" s="39"/>
      <c r="BH56" s="144"/>
    </row>
    <row r="57" spans="1:60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>
        <f t="shared" si="34"/>
        <v>142</v>
      </c>
      <c r="BB57" s="113">
        <f t="shared" ref="BB57:BB58" si="35">IF(COUNTA(D57:AZ57)=0,"",COUNTA(D57:AZ57))</f>
        <v>14</v>
      </c>
      <c r="BC57" s="159" t="s">
        <v>615</v>
      </c>
      <c r="BD57" s="27" t="s">
        <v>55</v>
      </c>
      <c r="BE57" s="39"/>
      <c r="BF57" s="113">
        <v>162</v>
      </c>
      <c r="BG57" s="39"/>
      <c r="BH57" s="144"/>
    </row>
    <row r="58" spans="1:60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>
        <f t="shared" si="15"/>
        <v>185.5</v>
      </c>
      <c r="BB58" s="25"/>
      <c r="BC58" s="159"/>
      <c r="BD58" s="134" t="s">
        <v>56</v>
      </c>
      <c r="BE58" s="39"/>
      <c r="BF58" s="137">
        <f>IF(BF56="","",BF56/BF57)</f>
        <v>190.9814814814815</v>
      </c>
      <c r="BG58" s="39"/>
      <c r="BH58" s="140">
        <f>BA58-A58</f>
        <v>-6.2522123893805315</v>
      </c>
    </row>
    <row r="59" spans="1:60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f t="shared" ref="BA59:BA60" si="36">IF(SUM(D59:AZ59)=0,"",SUM(D59:AZ59))</f>
        <v>5507</v>
      </c>
      <c r="BB59" s="19"/>
      <c r="BC59" s="23"/>
      <c r="BD59" s="37" t="s">
        <v>57</v>
      </c>
      <c r="BE59" s="39"/>
      <c r="BF59" s="113">
        <v>6789</v>
      </c>
      <c r="BG59" s="39"/>
      <c r="BH59" s="144"/>
    </row>
    <row r="60" spans="1:60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f t="shared" si="36"/>
        <v>38</v>
      </c>
      <c r="BB60" s="113">
        <f t="shared" ref="BB60:BB82" si="37">IF(COUNTA(D60:AZ60)=0,"",COUNTA(D60:AZ60))</f>
        <v>5</v>
      </c>
      <c r="BC60" s="159" t="s">
        <v>535</v>
      </c>
      <c r="BD60" s="27" t="s">
        <v>58</v>
      </c>
      <c r="BE60" s="39"/>
      <c r="BF60" s="113">
        <v>46</v>
      </c>
      <c r="BG60" s="39"/>
      <c r="BH60" s="144"/>
    </row>
    <row r="61" spans="1:60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8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 t="shared" ref="BA61:BA82" si="39">IF(BA59="","",BA59/BA60)</f>
        <v>144.92105263157896</v>
      </c>
      <c r="BB61" s="25"/>
      <c r="BC61" s="159"/>
      <c r="BD61" s="134" t="s">
        <v>59</v>
      </c>
      <c r="BE61" s="39"/>
      <c r="BF61" s="137">
        <f>IF(BF59="","",BF59/BF60)</f>
        <v>147.58695652173913</v>
      </c>
      <c r="BG61" s="39"/>
      <c r="BH61" s="140">
        <f>BA61-A61</f>
        <v>-5.4068162208800459</v>
      </c>
    </row>
    <row r="62" spans="1:60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>
        <f t="shared" ref="BA62:BA63" si="40">IF(SUM(D62:AZ62)=0,"",SUM(D62:AZ62))</f>
        <v>460</v>
      </c>
      <c r="BB62" s="19"/>
      <c r="BC62" s="23"/>
      <c r="BD62" s="37" t="s">
        <v>60</v>
      </c>
      <c r="BE62" s="39"/>
      <c r="BF62" s="111">
        <v>460</v>
      </c>
      <c r="BG62" s="39"/>
      <c r="BH62" s="144"/>
    </row>
    <row r="63" spans="1:60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>
        <f t="shared" si="40"/>
        <v>3</v>
      </c>
      <c r="BB63" s="113">
        <f t="shared" ref="BB63:BB82" si="41">IF(COUNTA(D63:AZ63)=0,"",COUNTA(D63:AZ63))</f>
        <v>1</v>
      </c>
      <c r="BC63" s="159" t="s">
        <v>373</v>
      </c>
      <c r="BD63" s="27" t="s">
        <v>34</v>
      </c>
      <c r="BE63" s="39"/>
      <c r="BF63" s="111">
        <v>3</v>
      </c>
      <c r="BG63" s="39"/>
      <c r="BH63" s="144"/>
    </row>
    <row r="64" spans="1:60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>
        <f t="shared" si="39"/>
        <v>153.33333333333334</v>
      </c>
      <c r="BB64" s="25"/>
      <c r="BC64" s="159"/>
      <c r="BD64" s="134" t="s">
        <v>61</v>
      </c>
      <c r="BE64" s="39"/>
      <c r="BF64" s="137">
        <f>IF(BF62="","",BF62/BF63)</f>
        <v>153.33333333333334</v>
      </c>
      <c r="BG64" s="39"/>
      <c r="BH64" s="140">
        <f>BA64-A64</f>
        <v>-12</v>
      </c>
    </row>
    <row r="65" spans="1:60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f t="shared" ref="BA65:BA66" si="42">IF(SUM(D65:AZ65)=0,"",SUM(D65:AZ65))</f>
        <v>9185</v>
      </c>
      <c r="BB65" s="19"/>
      <c r="BC65" s="23"/>
      <c r="BD65" s="40" t="s">
        <v>62</v>
      </c>
      <c r="BE65" s="39"/>
      <c r="BF65" s="111">
        <v>9313</v>
      </c>
      <c r="BG65" s="39"/>
      <c r="BH65" s="144"/>
    </row>
    <row r="66" spans="1:60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f t="shared" si="42"/>
        <v>69</v>
      </c>
      <c r="BB66" s="113">
        <f t="shared" ref="BB66:BB82" si="43">IF(COUNTA(D66:AZ66)=0,"",COUNTA(D66:AZ66))</f>
        <v>9</v>
      </c>
      <c r="BC66" s="327" t="s">
        <v>625</v>
      </c>
      <c r="BD66" s="31" t="s">
        <v>63</v>
      </c>
      <c r="BE66" s="39"/>
      <c r="BF66" s="111">
        <v>69</v>
      </c>
      <c r="BG66" s="39"/>
      <c r="BH66" s="144"/>
    </row>
    <row r="67" spans="1:60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4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 t="shared" si="39"/>
        <v>133.1159420289855</v>
      </c>
      <c r="BB67" s="25"/>
      <c r="BC67" s="159"/>
      <c r="BD67" s="132" t="s">
        <v>64</v>
      </c>
      <c r="BE67" s="39"/>
      <c r="BF67" s="137">
        <f>IF(BF65="","",BF65/BF66)</f>
        <v>134.97101449275362</v>
      </c>
      <c r="BG67" s="39"/>
      <c r="BH67" s="140">
        <f>BA67-A67</f>
        <v>-9.8173913043478365</v>
      </c>
    </row>
    <row r="68" spans="1:60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>
        <f t="shared" ref="BA68:BA69" si="45">IF(SUM(D68:AZ68)=0,"",SUM(D68:AZ68))</f>
        <v>26199</v>
      </c>
      <c r="BB68" s="19"/>
      <c r="BC68" s="23"/>
      <c r="BD68" s="35" t="s">
        <v>65</v>
      </c>
      <c r="BE68" s="39"/>
      <c r="BF68" s="111">
        <v>28688</v>
      </c>
      <c r="BG68" s="39"/>
      <c r="BH68" s="144"/>
    </row>
    <row r="69" spans="1:60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>
        <f t="shared" si="45"/>
        <v>147</v>
      </c>
      <c r="BB69" s="113">
        <f t="shared" ref="BB69:BB82" si="46">IF(COUNTA(D69:AZ69)=0,"",COUNTA(D69:AZ69))</f>
        <v>16</v>
      </c>
      <c r="BC69" s="159" t="s">
        <v>614</v>
      </c>
      <c r="BD69" s="27" t="s">
        <v>66</v>
      </c>
      <c r="BE69" s="39"/>
      <c r="BF69" s="111">
        <v>161</v>
      </c>
      <c r="BG69" s="39"/>
      <c r="BH69" s="144"/>
    </row>
    <row r="70" spans="1:60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7">+V68/V69</f>
        <v>182</v>
      </c>
      <c r="W70" s="137">
        <f t="shared" si="47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>
        <f t="shared" si="39"/>
        <v>178.22448979591837</v>
      </c>
      <c r="BB70" s="25"/>
      <c r="BC70" s="159"/>
      <c r="BD70" s="134" t="s">
        <v>67</v>
      </c>
      <c r="BE70" s="39"/>
      <c r="BF70" s="137">
        <f>IF(BF68="","",BF68/BF69)</f>
        <v>178.1863354037267</v>
      </c>
      <c r="BG70" s="39"/>
      <c r="BH70" s="140">
        <f>BA70-A70</f>
        <v>-3.0099599648471838</v>
      </c>
    </row>
    <row r="71" spans="1:60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>
        <f t="shared" ref="BA71:BA72" si="48">IF(SUM(D71:AZ71)=0,"",SUM(D71:AZ71))</f>
        <v>7537</v>
      </c>
      <c r="BB71" s="19"/>
      <c r="BC71" s="23"/>
      <c r="BD71" s="37" t="s">
        <v>68</v>
      </c>
      <c r="BE71" s="39"/>
      <c r="BF71" s="111">
        <v>11615</v>
      </c>
      <c r="BG71" s="39"/>
      <c r="BH71" s="144"/>
    </row>
    <row r="72" spans="1:60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>
        <f t="shared" si="48"/>
        <v>43</v>
      </c>
      <c r="BB72" s="113">
        <f t="shared" ref="BB72:BB82" si="49">IF(COUNTA(D72:AZ72)=0,"",COUNTA(D72:AZ72))</f>
        <v>5</v>
      </c>
      <c r="BC72" s="159" t="s">
        <v>587</v>
      </c>
      <c r="BD72" s="27" t="s">
        <v>69</v>
      </c>
      <c r="BE72" s="39"/>
      <c r="BF72" s="111">
        <v>66</v>
      </c>
      <c r="BG72" s="39"/>
      <c r="BH72" s="144"/>
    </row>
    <row r="73" spans="1:60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50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>
        <f t="shared" si="39"/>
        <v>175.27906976744185</v>
      </c>
      <c r="BB73" s="25"/>
      <c r="BC73" s="159"/>
      <c r="BD73" s="134" t="s">
        <v>70</v>
      </c>
      <c r="BE73" s="39"/>
      <c r="BF73" s="137">
        <f>IF(BF71="","",BF71/BF72)</f>
        <v>175.9848484848485</v>
      </c>
      <c r="BG73" s="39"/>
      <c r="BH73" s="140">
        <f>BA73-A73</f>
        <v>-5.8782336033446541</v>
      </c>
    </row>
    <row r="74" spans="1:60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>
        <f t="shared" ref="BA74:BA75" si="51">IF(SUM(D74:AZ74)=0,"",SUM(D74:AZ74))</f>
        <v>5777</v>
      </c>
      <c r="BB74" s="19"/>
      <c r="BC74" s="20"/>
      <c r="BD74" s="40" t="s">
        <v>68</v>
      </c>
      <c r="BE74" s="39"/>
      <c r="BF74" s="138">
        <v>11464</v>
      </c>
      <c r="BG74" s="39"/>
      <c r="BH74" s="144"/>
    </row>
    <row r="75" spans="1:60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>
        <f t="shared" si="51"/>
        <v>35</v>
      </c>
      <c r="BB75" s="113">
        <f t="shared" ref="BB75:BB82" si="52">IF(COUNTA(D75:AZ75)=0,"",COUNTA(D75:AZ75))</f>
        <v>4</v>
      </c>
      <c r="BC75" s="159" t="s">
        <v>583</v>
      </c>
      <c r="BD75" s="31" t="s">
        <v>71</v>
      </c>
      <c r="BE75" s="39"/>
      <c r="BF75" s="138">
        <v>66</v>
      </c>
      <c r="BG75" s="39"/>
      <c r="BH75" s="144"/>
    </row>
    <row r="76" spans="1:60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3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>
        <f t="shared" si="39"/>
        <v>165.05714285714285</v>
      </c>
      <c r="BB76" s="25"/>
      <c r="BC76" s="159"/>
      <c r="BD76" s="132" t="s">
        <v>72</v>
      </c>
      <c r="BE76" s="39"/>
      <c r="BF76" s="137">
        <f>IF(BF74="","",BF74/BF75)</f>
        <v>173.69696969696969</v>
      </c>
      <c r="BG76" s="39"/>
      <c r="BH76" s="140">
        <f>BA76-A76</f>
        <v>-10.179699248120301</v>
      </c>
    </row>
    <row r="77" spans="1:60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44">
        <f t="shared" ref="BA77:BA78" si="54">IF(SUM(D77:AZ77)=0,"",SUM(D77:AZ77))</f>
        <v>2941</v>
      </c>
      <c r="BB77" s="19"/>
      <c r="BC77" s="159"/>
      <c r="BD77" s="219" t="s">
        <v>291</v>
      </c>
      <c r="BE77" s="39"/>
      <c r="BF77" s="138">
        <v>2941</v>
      </c>
      <c r="BG77" s="39"/>
      <c r="BH77" s="149"/>
    </row>
    <row r="78" spans="1:60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44">
        <f t="shared" si="54"/>
        <v>22</v>
      </c>
      <c r="BB78" s="113">
        <f t="shared" ref="BB78:BB82" si="55">IF(COUNTA(D78:AZ78)=0,"",COUNTA(D78:AZ78))</f>
        <v>4</v>
      </c>
      <c r="BC78" s="159" t="s">
        <v>562</v>
      </c>
      <c r="BD78" s="218" t="s">
        <v>292</v>
      </c>
      <c r="BE78" s="39"/>
      <c r="BF78" s="138">
        <v>22</v>
      </c>
      <c r="BG78" s="39"/>
      <c r="BH78" s="149"/>
    </row>
    <row r="79" spans="1:60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>
        <f t="shared" si="39"/>
        <v>133.68181818181819</v>
      </c>
      <c r="BB79" s="25"/>
      <c r="BC79" s="159"/>
      <c r="BD79" s="220" t="s">
        <v>293</v>
      </c>
      <c r="BE79" s="39"/>
      <c r="BF79" s="137">
        <f>IF(BF77="","",BF77/BF78)</f>
        <v>133.68181818181819</v>
      </c>
      <c r="BG79" s="39"/>
      <c r="BH79" s="140"/>
    </row>
    <row r="80" spans="1:60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44">
        <f t="shared" ref="BA80:BA81" si="56">IF(SUM(D80:AZ80)=0,"",SUM(D80:AZ80))</f>
        <v>25228</v>
      </c>
      <c r="BB80" s="19"/>
      <c r="BC80" s="159"/>
      <c r="BD80" s="219" t="s">
        <v>259</v>
      </c>
      <c r="BE80" s="39"/>
      <c r="BF80" s="138">
        <v>38050</v>
      </c>
      <c r="BG80" s="39"/>
      <c r="BH80" s="149"/>
    </row>
    <row r="81" spans="1:62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44">
        <f t="shared" si="56"/>
        <v>135</v>
      </c>
      <c r="BB81" s="113">
        <f t="shared" ref="BB81:BB82" si="57">IF(COUNTA(D81:AZ81)=0,"",COUNTA(D81:AZ81))</f>
        <v>14</v>
      </c>
      <c r="BC81" s="311" t="s">
        <v>636</v>
      </c>
      <c r="BD81" s="218" t="s">
        <v>26</v>
      </c>
      <c r="BE81" s="39"/>
      <c r="BF81" s="138">
        <v>203</v>
      </c>
      <c r="BG81" s="39"/>
      <c r="BH81" s="149"/>
    </row>
    <row r="82" spans="1:62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8">+AC80/AC81</f>
        <v>189.66666666666666</v>
      </c>
      <c r="AD82" s="137">
        <f t="shared" si="58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37">
        <f t="shared" si="39"/>
        <v>186.87407407407409</v>
      </c>
      <c r="BB82" s="25"/>
      <c r="BC82" s="159"/>
      <c r="BD82" s="220" t="s">
        <v>270</v>
      </c>
      <c r="BE82" s="39"/>
      <c r="BF82" s="137">
        <f>IF(BF80="","",BF80/BF81)</f>
        <v>187.4384236453202</v>
      </c>
      <c r="BG82" s="39"/>
      <c r="BH82" s="140">
        <f>BA82-A82</f>
        <v>-1.440740740740722</v>
      </c>
    </row>
    <row r="83" spans="1:62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>
        <f t="shared" ref="BA83:BA84" si="59">IF(SUM(D83:AZ83)=0,"",SUM(D83:AZ83))</f>
        <v>13395</v>
      </c>
      <c r="BB83" s="19"/>
      <c r="BC83" s="159"/>
      <c r="BD83" s="40" t="s">
        <v>73</v>
      </c>
      <c r="BE83" s="39"/>
      <c r="BF83" s="111">
        <v>14847</v>
      </c>
      <c r="BG83" s="39"/>
      <c r="BH83" s="144"/>
      <c r="BJ83" s="181"/>
    </row>
    <row r="84" spans="1:62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>
        <f t="shared" si="59"/>
        <v>90</v>
      </c>
      <c r="BB84" s="113">
        <f t="shared" ref="BB84:BB103" si="60">IF(COUNTA(D84:AZ84)=0,"",COUNTA(D84:AZ84))</f>
        <v>10</v>
      </c>
      <c r="BC84" s="159" t="s">
        <v>582</v>
      </c>
      <c r="BD84" s="31" t="s">
        <v>74</v>
      </c>
      <c r="BE84" s="39"/>
      <c r="BF84" s="111">
        <v>100</v>
      </c>
      <c r="BG84" s="39"/>
      <c r="BH84" s="144"/>
      <c r="BJ84" s="181"/>
    </row>
    <row r="85" spans="1:62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>
        <f t="shared" ref="BA85:BA103" si="61">IF(BA83="","",BA83/BA84)</f>
        <v>148.83333333333334</v>
      </c>
      <c r="BB85" s="25"/>
      <c r="BC85" s="20"/>
      <c r="BD85" s="132" t="s">
        <v>75</v>
      </c>
      <c r="BE85" s="39"/>
      <c r="BF85" s="137">
        <f>IF(BF83="","",BF83/BF84)</f>
        <v>148.47</v>
      </c>
      <c r="BG85" s="39"/>
      <c r="BH85" s="140">
        <f>BA85-A85</f>
        <v>-3.4861111111111143</v>
      </c>
      <c r="BJ85" s="180"/>
    </row>
    <row r="86" spans="1:62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44">
        <f t="shared" ref="BA86:BA87" si="62">IF(SUM(D86:AZ86)=0,"",SUM(D86:AZ86))</f>
        <v>9074</v>
      </c>
      <c r="BB86" s="19"/>
      <c r="BC86" s="20"/>
      <c r="BD86" s="222" t="s">
        <v>76</v>
      </c>
      <c r="BE86" s="39"/>
      <c r="BF86" s="138">
        <v>7885</v>
      </c>
      <c r="BG86" s="39"/>
      <c r="BH86" s="149"/>
      <c r="BJ86" s="180"/>
    </row>
    <row r="87" spans="1:62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44">
        <f t="shared" si="62"/>
        <v>55</v>
      </c>
      <c r="BB87" s="113">
        <f t="shared" ref="BB87:BB103" si="63">IF(COUNTA(D87:AZ87)=0,"",COUNTA(D87:AZ87))</f>
        <v>6</v>
      </c>
      <c r="BC87" s="159" t="s">
        <v>585</v>
      </c>
      <c r="BD87" s="221" t="s">
        <v>260</v>
      </c>
      <c r="BE87" s="39"/>
      <c r="BF87" s="138">
        <v>48</v>
      </c>
      <c r="BG87" s="39"/>
      <c r="BH87" s="149"/>
      <c r="BJ87" s="180"/>
    </row>
    <row r="88" spans="1:62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>
        <f t="shared" si="61"/>
        <v>164.98181818181817</v>
      </c>
      <c r="BB88" s="25"/>
      <c r="BC88" s="20"/>
      <c r="BD88" s="223" t="s">
        <v>271</v>
      </c>
      <c r="BE88" s="39"/>
      <c r="BF88" s="137">
        <f>IF(BF86="","",BF86/BF87)</f>
        <v>164.27083333333334</v>
      </c>
      <c r="BG88" s="39"/>
      <c r="BH88" s="140"/>
      <c r="BJ88" s="180"/>
    </row>
    <row r="89" spans="1:62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>
        <f t="shared" ref="BA89:BA90" si="64">IF(SUM(D89:AZ89)=0,"",SUM(D89:AZ89))</f>
        <v>4173</v>
      </c>
      <c r="BB89" s="19"/>
      <c r="BC89" s="23"/>
      <c r="BD89" s="37" t="s">
        <v>76</v>
      </c>
      <c r="BE89" s="39"/>
      <c r="BF89" s="138">
        <v>3955</v>
      </c>
      <c r="BG89" s="39"/>
      <c r="BH89" s="144"/>
      <c r="BJ89" s="179"/>
    </row>
    <row r="90" spans="1:62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>
        <f t="shared" si="64"/>
        <v>27</v>
      </c>
      <c r="BB90" s="113">
        <f t="shared" ref="BB90:BB103" si="65">IF(COUNTA(D90:AZ90)=0,"",COUNTA(D90:AZ90))</f>
        <v>4</v>
      </c>
      <c r="BC90" s="311" t="s">
        <v>637</v>
      </c>
      <c r="BD90" s="27" t="s">
        <v>77</v>
      </c>
      <c r="BE90" s="39"/>
      <c r="BF90" s="138">
        <v>26</v>
      </c>
      <c r="BG90" s="39"/>
      <c r="BH90" s="144"/>
      <c r="BJ90" s="179"/>
    </row>
    <row r="91" spans="1:62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6">+AH89/AH90</f>
        <v>133.80000000000001</v>
      </c>
      <c r="AI91" s="137"/>
      <c r="AJ91" s="137"/>
      <c r="AK91" s="137">
        <f t="shared" ref="AK91" si="67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>
        <f t="shared" si="61"/>
        <v>154.55555555555554</v>
      </c>
      <c r="BB91" s="25"/>
      <c r="BC91" s="23"/>
      <c r="BD91" s="134" t="s">
        <v>78</v>
      </c>
      <c r="BE91" s="39"/>
      <c r="BF91" s="137">
        <f>IF(BF89="","",BF89/BF90)</f>
        <v>152.11538461538461</v>
      </c>
      <c r="BG91" s="39"/>
      <c r="BH91" s="140"/>
      <c r="BJ91" s="180"/>
    </row>
    <row r="92" spans="1:62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>
        <f t="shared" ref="BA92:BA93" si="68">IF(SUM(D92:AZ92)=0,"",SUM(D92:AZ92))</f>
        <v>3097</v>
      </c>
      <c r="BB92" s="19"/>
      <c r="BC92" s="159"/>
      <c r="BD92" s="40" t="s">
        <v>79</v>
      </c>
      <c r="BE92" s="39"/>
      <c r="BF92" s="111">
        <v>4094</v>
      </c>
      <c r="BG92" s="39"/>
      <c r="BH92" s="144"/>
      <c r="BJ92" s="181"/>
    </row>
    <row r="93" spans="1:62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>
        <f t="shared" si="68"/>
        <v>19</v>
      </c>
      <c r="BB93" s="113">
        <f t="shared" ref="BB93:BB103" si="69">IF(COUNTA(D93:AZ93)=0,"",COUNTA(D93:AZ93))</f>
        <v>3</v>
      </c>
      <c r="BC93" s="316" t="s">
        <v>586</v>
      </c>
      <c r="BD93" s="31" t="s">
        <v>80</v>
      </c>
      <c r="BE93" s="39"/>
      <c r="BF93" s="111">
        <v>25</v>
      </c>
      <c r="BG93" s="39"/>
      <c r="BH93" s="144"/>
      <c r="BJ93" s="181"/>
    </row>
    <row r="94" spans="1:62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37">
        <f t="shared" si="61"/>
        <v>163</v>
      </c>
      <c r="BB94" s="25"/>
      <c r="BC94" s="23"/>
      <c r="BD94" s="132" t="s">
        <v>81</v>
      </c>
      <c r="BE94" s="39"/>
      <c r="BF94" s="137">
        <f>IF(BF92="","",BF92/BF93)</f>
        <v>163.76</v>
      </c>
      <c r="BG94" s="39"/>
      <c r="BH94" s="140"/>
      <c r="BJ94" s="180"/>
    </row>
    <row r="95" spans="1:62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>
        <f t="shared" ref="BA95:BA96" si="70">IF(SUM(D95:AZ95)=0,"",SUM(D95:AZ95))</f>
        <v>1707</v>
      </c>
      <c r="BB95" s="19"/>
      <c r="BC95" s="23"/>
      <c r="BD95" s="37" t="s">
        <v>82</v>
      </c>
      <c r="BE95" s="39"/>
      <c r="BF95" s="111">
        <v>0</v>
      </c>
      <c r="BG95" s="39"/>
      <c r="BH95" s="149"/>
      <c r="BJ95" s="181"/>
    </row>
    <row r="96" spans="1:62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>
        <f t="shared" si="70"/>
        <v>11</v>
      </c>
      <c r="BB96" s="113">
        <f t="shared" ref="BB96:BB103" si="71">IF(COUNTA(D96:AZ96)=0,"",COUNTA(D96:AZ96))</f>
        <v>1</v>
      </c>
      <c r="BC96" s="159" t="s">
        <v>606</v>
      </c>
      <c r="BD96" s="27" t="s">
        <v>83</v>
      </c>
      <c r="BE96" s="39"/>
      <c r="BF96" s="113">
        <v>0</v>
      </c>
      <c r="BG96" s="39"/>
      <c r="BH96" s="144"/>
      <c r="BJ96" s="182"/>
    </row>
    <row r="97" spans="1:62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>
        <f t="shared" si="61"/>
        <v>155.18181818181819</v>
      </c>
      <c r="BB97" s="25"/>
      <c r="BC97" s="23"/>
      <c r="BD97" s="134" t="s">
        <v>84</v>
      </c>
      <c r="BE97" s="39"/>
      <c r="BF97" s="137" t="e">
        <f>IF(BF95="","",BF95/BF96)</f>
        <v>#DIV/0!</v>
      </c>
      <c r="BG97" s="39"/>
      <c r="BH97" s="140"/>
      <c r="BJ97" s="180"/>
    </row>
    <row r="98" spans="1:62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>
        <f t="shared" ref="BA98:BA99" si="72">IF(SUM(D98:AZ98)=0,"",SUM(D98:AZ98))</f>
        <v>8422</v>
      </c>
      <c r="BB98" s="19"/>
      <c r="BC98" s="159"/>
      <c r="BD98" s="40" t="s">
        <v>85</v>
      </c>
      <c r="BE98" s="39"/>
      <c r="BF98" s="113">
        <v>9339</v>
      </c>
      <c r="BG98" s="39"/>
      <c r="BH98" s="144"/>
      <c r="BJ98" s="182"/>
    </row>
    <row r="99" spans="1:62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>
        <f t="shared" si="72"/>
        <v>50</v>
      </c>
      <c r="BB99" s="113">
        <f t="shared" ref="BB99:BB103" si="73">IF(COUNTA(D99:AZ99)=0,"",COUNTA(D99:AZ99))</f>
        <v>6</v>
      </c>
      <c r="BC99" s="159" t="s">
        <v>565</v>
      </c>
      <c r="BD99" s="31" t="s">
        <v>86</v>
      </c>
      <c r="BE99" s="39"/>
      <c r="BF99" s="113">
        <v>56</v>
      </c>
      <c r="BG99" s="39"/>
      <c r="BH99" s="144"/>
      <c r="BJ99" s="182"/>
    </row>
    <row r="100" spans="1:62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>
        <f t="shared" si="61"/>
        <v>168.44</v>
      </c>
      <c r="BB100" s="25"/>
      <c r="BC100" s="23"/>
      <c r="BD100" s="132" t="s">
        <v>87</v>
      </c>
      <c r="BE100" s="39"/>
      <c r="BF100" s="137">
        <f>IF(BF98="","",BF98/BF99)</f>
        <v>166.76785714285714</v>
      </c>
      <c r="BG100" s="39"/>
      <c r="BH100" s="140">
        <f>BA100-A100</f>
        <v>15.606666666666655</v>
      </c>
      <c r="BJ100" s="180"/>
    </row>
    <row r="101" spans="1:62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>
        <f t="shared" ref="BA101:BA102" si="74">IF(SUM(D101:AZ101)=0,"",SUM(D101:AZ101))</f>
        <v>8354</v>
      </c>
      <c r="BB101" s="19"/>
      <c r="BC101" s="20"/>
      <c r="BD101" s="37" t="s">
        <v>88</v>
      </c>
      <c r="BE101" s="39"/>
      <c r="BF101" s="138">
        <v>9603</v>
      </c>
      <c r="BG101" s="39"/>
      <c r="BH101" s="144"/>
      <c r="BJ101" s="179"/>
    </row>
    <row r="102" spans="1:62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>
        <f t="shared" si="74"/>
        <v>44</v>
      </c>
      <c r="BB102" s="113">
        <f t="shared" ref="BB102:BB103" si="75">IF(COUNTA(D102:AZ102)=0,"",COUNTA(D102:AZ102))</f>
        <v>5</v>
      </c>
      <c r="BC102" s="311" t="s">
        <v>649</v>
      </c>
      <c r="BD102" s="27" t="s">
        <v>89</v>
      </c>
      <c r="BE102" s="39"/>
      <c r="BF102" s="138">
        <v>51</v>
      </c>
      <c r="BG102" s="39"/>
      <c r="BH102" s="144"/>
      <c r="BJ102" s="179"/>
    </row>
    <row r="103" spans="1:62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>
        <f t="shared" si="61"/>
        <v>189.86363636363637</v>
      </c>
      <c r="BB103" s="25"/>
      <c r="BC103" s="202"/>
      <c r="BD103" s="134" t="s">
        <v>90</v>
      </c>
      <c r="BE103" s="39"/>
      <c r="BF103" s="137">
        <f>IF(BF101="","",BF101/BF102)</f>
        <v>188.29411764705881</v>
      </c>
      <c r="BG103" s="39"/>
      <c r="BH103" s="140">
        <f>BA103-A103</f>
        <v>-1.886363636363626</v>
      </c>
      <c r="BJ103" s="180"/>
    </row>
    <row r="104" spans="1:62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>
        <f t="shared" ref="BA104:BA105" si="76">IF(SUM(D104:AZ104)=0,"",SUM(D104:AZ104))</f>
        <v>11607</v>
      </c>
      <c r="BB104" s="19"/>
      <c r="BC104" s="159"/>
      <c r="BD104" s="40" t="s">
        <v>88</v>
      </c>
      <c r="BE104" s="39"/>
      <c r="BF104" s="111">
        <v>11151</v>
      </c>
      <c r="BG104" s="39"/>
      <c r="BH104" s="144"/>
      <c r="BJ104" s="181"/>
    </row>
    <row r="105" spans="1:62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>
        <f t="shared" si="76"/>
        <v>67</v>
      </c>
      <c r="BB105" s="113">
        <f t="shared" ref="BB105:BB118" si="77">IF(COUNTA(D105:AZ105)=0,"",COUNTA(D105:AZ105))</f>
        <v>6</v>
      </c>
      <c r="BC105" s="311" t="s">
        <v>648</v>
      </c>
      <c r="BD105" s="31" t="s">
        <v>91</v>
      </c>
      <c r="BE105" s="39"/>
      <c r="BF105" s="111">
        <v>64</v>
      </c>
      <c r="BG105" s="39"/>
      <c r="BH105" s="144"/>
      <c r="BJ105" s="181"/>
    </row>
    <row r="106" spans="1:62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8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2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>
        <f t="shared" ref="BA106:BA118" si="79">IF(BA104="","",BA104/BA105)</f>
        <v>173.23880597014926</v>
      </c>
      <c r="BB106" s="25"/>
      <c r="BC106" s="159"/>
      <c r="BD106" s="132" t="s">
        <v>92</v>
      </c>
      <c r="BE106" s="39"/>
      <c r="BF106" s="137">
        <f>IF(BF104="","",BF104/BF105)</f>
        <v>174.234375</v>
      </c>
      <c r="BG106" s="39"/>
      <c r="BH106" s="140">
        <f>BA106-A106</f>
        <v>-2.7824706255954368</v>
      </c>
      <c r="BJ106" s="180"/>
    </row>
    <row r="107" spans="1:62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>
        <f t="shared" ref="BA107:BA108" si="80">IF(SUM(D107:AZ107)=0,"",SUM(D107:AZ107))</f>
        <v>3548</v>
      </c>
      <c r="BB107" s="19"/>
      <c r="BC107" s="23"/>
      <c r="BD107" s="40" t="s">
        <v>93</v>
      </c>
      <c r="BE107" s="39"/>
      <c r="BF107" s="111">
        <v>5187</v>
      </c>
      <c r="BG107" s="39"/>
      <c r="BH107" s="144"/>
      <c r="BJ107" s="181"/>
    </row>
    <row r="108" spans="1:62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>
        <f t="shared" si="80"/>
        <v>22</v>
      </c>
      <c r="BB108" s="113">
        <f t="shared" ref="BB108:BB118" si="81">IF(COUNTA(D108:AZ108)=0,"",COUNTA(D108:AZ108))</f>
        <v>4</v>
      </c>
      <c r="BC108" s="159" t="s">
        <v>583</v>
      </c>
      <c r="BD108" s="31" t="s">
        <v>94</v>
      </c>
      <c r="BE108" s="39"/>
      <c r="BF108" s="111">
        <v>32</v>
      </c>
      <c r="BG108" s="39"/>
      <c r="BH108" s="144"/>
      <c r="BJ108" s="181"/>
    </row>
    <row r="109" spans="1:62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>
        <f t="shared" si="79"/>
        <v>161.27272727272728</v>
      </c>
      <c r="BB109" s="25"/>
      <c r="BC109" s="23"/>
      <c r="BD109" s="132" t="s">
        <v>95</v>
      </c>
      <c r="BE109" s="39"/>
      <c r="BF109" s="137">
        <f>IF(BF107="","",BF107/BF108)</f>
        <v>162.09375</v>
      </c>
      <c r="BG109" s="39"/>
      <c r="BH109" s="140">
        <f>BA109-A109</f>
        <v>-4.4415584415584419</v>
      </c>
      <c r="BJ109" s="180"/>
    </row>
    <row r="110" spans="1:62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44">
        <f t="shared" ref="BA110:BA111" si="82">IF(SUM(D110:AZ110)=0,"",SUM(D110:AZ110))</f>
        <v>12153</v>
      </c>
      <c r="BB110" s="19"/>
      <c r="BC110" s="23"/>
      <c r="BD110" s="40" t="s">
        <v>211</v>
      </c>
      <c r="BE110" s="39"/>
      <c r="BF110" s="138">
        <v>15325</v>
      </c>
      <c r="BG110" s="39"/>
      <c r="BH110" s="149"/>
      <c r="BJ110" s="180"/>
    </row>
    <row r="111" spans="1:62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44">
        <f t="shared" si="82"/>
        <v>91</v>
      </c>
      <c r="BB111" s="113">
        <f t="shared" ref="BB111:BB118" si="83">IF(COUNTA(D111:AZ111)=0,"",COUNTA(D111:AZ111))</f>
        <v>11</v>
      </c>
      <c r="BC111" s="307" t="s">
        <v>624</v>
      </c>
      <c r="BD111" s="131" t="s">
        <v>258</v>
      </c>
      <c r="BE111" s="39"/>
      <c r="BF111" s="138">
        <v>113</v>
      </c>
      <c r="BG111" s="39"/>
      <c r="BH111" s="149"/>
      <c r="BJ111" s="180"/>
    </row>
    <row r="112" spans="1:62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 t="shared" si="79"/>
        <v>133.54945054945054</v>
      </c>
      <c r="BB112" s="25"/>
      <c r="BC112" s="23"/>
      <c r="BD112" s="132" t="s">
        <v>269</v>
      </c>
      <c r="BE112" s="39"/>
      <c r="BF112" s="137">
        <f>IF(BF110="","",BF110/BF111)</f>
        <v>135.61946902654867</v>
      </c>
      <c r="BG112" s="39"/>
      <c r="BH112" s="140">
        <f>BA112-A112</f>
        <v>-6.2957875457875616</v>
      </c>
      <c r="BJ112" s="180"/>
    </row>
    <row r="113" spans="1:60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>
        <f t="shared" ref="BA113:BA114" si="84">IF(SUM(D113:AZ113)=0,"",SUM(D113:AZ113))</f>
        <v>19765</v>
      </c>
      <c r="BB113" s="19"/>
      <c r="BC113" s="23"/>
      <c r="BD113" s="40" t="s">
        <v>211</v>
      </c>
      <c r="BE113" s="39"/>
      <c r="BF113" s="138">
        <v>30358</v>
      </c>
      <c r="BG113" s="39"/>
      <c r="BH113" s="149"/>
    </row>
    <row r="114" spans="1:60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>
        <f t="shared" si="84"/>
        <v>113</v>
      </c>
      <c r="BB114" s="113">
        <f t="shared" ref="BB114:BB118" si="85">IF(COUNTA(D114:AZ114)=0,"",COUNTA(D114:AZ114))</f>
        <v>10</v>
      </c>
      <c r="BC114" s="311" t="s">
        <v>583</v>
      </c>
      <c r="BD114" s="131" t="s">
        <v>212</v>
      </c>
      <c r="BE114" s="39"/>
      <c r="BF114" s="138">
        <v>174</v>
      </c>
      <c r="BG114" s="39"/>
      <c r="BH114" s="149"/>
    </row>
    <row r="115" spans="1:60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2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>
        <f t="shared" si="79"/>
        <v>174.91150442477877</v>
      </c>
      <c r="BB115" s="25"/>
      <c r="BC115" s="159"/>
      <c r="BD115" s="176" t="s">
        <v>215</v>
      </c>
      <c r="BE115" s="39"/>
      <c r="BF115" s="137">
        <f>IF(BF113="","",BF113/BF114)</f>
        <v>174.4712643678161</v>
      </c>
      <c r="BG115" s="39"/>
      <c r="BH115" s="140">
        <f>BA115-A115</f>
        <v>-1.5294893640410976</v>
      </c>
    </row>
    <row r="116" spans="1:60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>
        <f t="shared" ref="BA116:BA117" si="86">IF(SUM(D116:AZ116)=0,"",SUM(D116:AZ116))</f>
        <v>6427</v>
      </c>
      <c r="BB116" s="19"/>
      <c r="BC116" s="23"/>
      <c r="BD116" s="40" t="s">
        <v>96</v>
      </c>
      <c r="BE116" s="39"/>
      <c r="BF116" s="111">
        <v>10653</v>
      </c>
      <c r="BG116" s="39"/>
      <c r="BH116" s="144"/>
    </row>
    <row r="117" spans="1:60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>
        <f t="shared" si="86"/>
        <v>40</v>
      </c>
      <c r="BB117" s="113">
        <f t="shared" ref="BB117:BB118" si="87">IF(COUNTA(D117:AZ117)=0,"",COUNTA(D117:AZ117))</f>
        <v>6</v>
      </c>
      <c r="BC117" s="311" t="s">
        <v>638</v>
      </c>
      <c r="BD117" s="31" t="s">
        <v>97</v>
      </c>
      <c r="BE117" s="39"/>
      <c r="BF117" s="111">
        <v>65</v>
      </c>
      <c r="BG117" s="39"/>
      <c r="BH117" s="144"/>
    </row>
    <row r="118" spans="1:60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2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>
        <f t="shared" si="79"/>
        <v>160.67500000000001</v>
      </c>
      <c r="BB118" s="25"/>
      <c r="BC118" s="23"/>
      <c r="BD118" s="132" t="s">
        <v>98</v>
      </c>
      <c r="BE118" s="39"/>
      <c r="BF118" s="137">
        <f>IF(BF116="","",BF116/BF117)</f>
        <v>163.8923076923077</v>
      </c>
      <c r="BG118" s="39"/>
      <c r="BH118" s="140">
        <f>BA118-A118</f>
        <v>-5.7993589743589666</v>
      </c>
    </row>
    <row r="119" spans="1:60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>
        <f>IF(SUM(D119:AZ119)=0,"",SUM(D119:AZ119))</f>
        <v>15992</v>
      </c>
      <c r="BB119" s="19"/>
      <c r="BC119" s="23"/>
      <c r="BD119" s="37" t="s">
        <v>205</v>
      </c>
      <c r="BE119" s="39"/>
      <c r="BF119" s="138">
        <v>17731</v>
      </c>
      <c r="BG119" s="39"/>
      <c r="BH119" s="149"/>
    </row>
    <row r="120" spans="1:60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>
        <f>IF(SUM(D120:AZ120)=0,"",SUM(D120:AZ120))</f>
        <v>92</v>
      </c>
      <c r="BB120" s="113">
        <f>IF(COUNTA(D120:AZ120)=0,"",COUNTA(D120:AZ120))</f>
        <v>12</v>
      </c>
      <c r="BC120" s="311" t="s">
        <v>653</v>
      </c>
      <c r="BD120" s="37" t="s">
        <v>206</v>
      </c>
      <c r="BE120" s="39"/>
      <c r="BF120" s="138">
        <v>101</v>
      </c>
      <c r="BG120" s="39"/>
      <c r="BH120" s="149"/>
    </row>
    <row r="121" spans="1:60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>
        <f t="shared" ref="BA121:BA127" si="88">IF(BA119="","",BA119/BA120)</f>
        <v>173.82608695652175</v>
      </c>
      <c r="BB121" s="25"/>
      <c r="BC121" s="23"/>
      <c r="BD121" s="134" t="s">
        <v>207</v>
      </c>
      <c r="BE121" s="39"/>
      <c r="BF121" s="137">
        <f>IF(BF119="","",BF119/BF120)</f>
        <v>175.55445544554456</v>
      </c>
      <c r="BG121" s="39"/>
      <c r="BH121" s="140">
        <f>BA121-A121</f>
        <v>-7.673913043478251</v>
      </c>
    </row>
    <row r="122" spans="1:60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f t="shared" ref="BA122:BA123" si="89">IF(SUM(D122:AZ122)=0,"",SUM(D122:AZ122))</f>
        <v>6498</v>
      </c>
      <c r="BB122" s="19"/>
      <c r="BC122" s="23"/>
      <c r="BD122" s="37" t="s">
        <v>99</v>
      </c>
      <c r="BE122" s="39"/>
      <c r="BF122" s="138">
        <v>6377</v>
      </c>
      <c r="BG122" s="39"/>
      <c r="BH122" s="149"/>
    </row>
    <row r="123" spans="1:60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f t="shared" si="89"/>
        <v>44</v>
      </c>
      <c r="BB123" s="113">
        <f t="shared" ref="BB123:BB127" si="90">IF(COUNTA(D123:AZ123)=0,"",COUNTA(D123:AZ123))</f>
        <v>7</v>
      </c>
      <c r="BC123" s="335" t="s">
        <v>639</v>
      </c>
      <c r="BD123" s="27" t="s">
        <v>100</v>
      </c>
      <c r="BE123" s="39"/>
      <c r="BF123" s="138">
        <v>43</v>
      </c>
      <c r="BG123" s="39"/>
      <c r="BH123" s="149"/>
    </row>
    <row r="124" spans="1:60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 t="shared" si="88"/>
        <v>147.68181818181819</v>
      </c>
      <c r="BB124" s="25"/>
      <c r="BC124" s="41"/>
      <c r="BD124" s="134" t="s">
        <v>101</v>
      </c>
      <c r="BE124" s="39"/>
      <c r="BF124" s="137">
        <f>IF(BF122="","",BF122/BF123)</f>
        <v>148.30232558139534</v>
      </c>
      <c r="BG124" s="39"/>
      <c r="BH124" s="140">
        <f>BA124-A124</f>
        <v>1.2489823609226676</v>
      </c>
    </row>
    <row r="125" spans="1:60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>
        <f t="shared" ref="BA125:BA126" si="91">IF(SUM(D125:AZ125)=0,"",SUM(D125:AZ125))</f>
        <v>2288</v>
      </c>
      <c r="BB125" s="19"/>
      <c r="BC125" s="23"/>
      <c r="BD125" s="37" t="s">
        <v>102</v>
      </c>
      <c r="BE125" s="39"/>
      <c r="BF125" s="138">
        <v>3443</v>
      </c>
      <c r="BG125" s="39"/>
      <c r="BH125" s="144"/>
    </row>
    <row r="126" spans="1:60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>
        <f t="shared" si="91"/>
        <v>12</v>
      </c>
      <c r="BB126" s="113">
        <f t="shared" ref="BB126:BB127" si="92">IF(COUNTA(D126:AZ126)=0,"",COUNTA(D126:AZ126))</f>
        <v>2</v>
      </c>
      <c r="BC126" s="159" t="s">
        <v>563</v>
      </c>
      <c r="BD126" s="27" t="s">
        <v>26</v>
      </c>
      <c r="BE126" s="39"/>
      <c r="BF126" s="138">
        <v>19</v>
      </c>
      <c r="BG126" s="39"/>
      <c r="BH126" s="144"/>
    </row>
    <row r="127" spans="1:60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37">
        <f t="shared" si="88"/>
        <v>190.66666666666666</v>
      </c>
      <c r="BB127" s="25"/>
      <c r="BC127" s="159"/>
      <c r="BD127" s="134" t="s">
        <v>103</v>
      </c>
      <c r="BE127" s="39"/>
      <c r="BF127" s="137">
        <f>IF(BF125="","",BF125/BF126)</f>
        <v>181.21052631578948</v>
      </c>
      <c r="BG127" s="39"/>
      <c r="BH127" s="140">
        <f>BA127-A127</f>
        <v>21.309523809523796</v>
      </c>
    </row>
    <row r="128" spans="1:60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4" t="str">
        <f>IF(SUM(D128:F128)=0,"",SUM(D128:F128))</f>
        <v/>
      </c>
      <c r="BB128" s="19"/>
      <c r="BC128" s="28"/>
      <c r="BD128" s="42" t="s">
        <v>104</v>
      </c>
      <c r="BE128" s="39"/>
      <c r="BF128" s="138">
        <v>0</v>
      </c>
      <c r="BG128" s="39"/>
      <c r="BH128" s="154"/>
    </row>
    <row r="129" spans="1:60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4" t="str">
        <f>IF(SUM(D129:F129)=0,"",SUM(D129:F129))</f>
        <v/>
      </c>
      <c r="BB129" s="113" t="str">
        <f>IF(COUNTA(D129:F129)=0,"",COUNTA(D129:F129))</f>
        <v/>
      </c>
      <c r="BC129" s="159"/>
      <c r="BD129" s="31" t="s">
        <v>74</v>
      </c>
      <c r="BE129" s="39"/>
      <c r="BF129" s="138">
        <v>0</v>
      </c>
      <c r="BG129" s="39"/>
      <c r="BH129" s="149"/>
    </row>
    <row r="130" spans="1:60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37" t="str">
        <f t="shared" ref="BA130" si="93">IF(BA128="","",BA128/BA129)</f>
        <v/>
      </c>
      <c r="BB130" s="25"/>
      <c r="BC130" s="28"/>
      <c r="BD130" s="132" t="s">
        <v>105</v>
      </c>
      <c r="BE130" s="39"/>
      <c r="BF130" s="137"/>
      <c r="BG130" s="39"/>
      <c r="BH130" s="140"/>
    </row>
    <row r="131" spans="1:60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4">D11+D14+D17+D20+D23+D26+D29+D32+D35+D38+D41+D44+D47+D50+D53+D56+D59+D62+D65+D68+D71+D74+D77+D80+D83+D86+D89+D92+D95+D98+D101+D104+D107+D110+D113+D116+D119+D122+D125+D128</f>
        <v>8417</v>
      </c>
      <c r="E131" s="139">
        <f t="shared" si="94"/>
        <v>2693</v>
      </c>
      <c r="F131" s="139">
        <f t="shared" si="94"/>
        <v>26552</v>
      </c>
      <c r="G131" s="139">
        <f t="shared" si="94"/>
        <v>1090</v>
      </c>
      <c r="H131" s="139">
        <f t="shared" si="94"/>
        <v>19151</v>
      </c>
      <c r="I131" s="139">
        <f t="shared" si="94"/>
        <v>21365</v>
      </c>
      <c r="J131" s="139">
        <f t="shared" si="94"/>
        <v>8681</v>
      </c>
      <c r="K131" s="139">
        <f t="shared" si="94"/>
        <v>9168</v>
      </c>
      <c r="L131" s="139">
        <f t="shared" si="94"/>
        <v>3668</v>
      </c>
      <c r="M131" s="139">
        <f t="shared" si="94"/>
        <v>8455</v>
      </c>
      <c r="N131" s="139">
        <f t="shared" si="94"/>
        <v>2807</v>
      </c>
      <c r="O131" s="139">
        <f t="shared" si="94"/>
        <v>18188</v>
      </c>
      <c r="P131" s="139">
        <f t="shared" si="94"/>
        <v>5314</v>
      </c>
      <c r="Q131" s="139">
        <f t="shared" si="94"/>
        <v>15406</v>
      </c>
      <c r="R131" s="139">
        <f t="shared" si="94"/>
        <v>7461</v>
      </c>
      <c r="S131" s="139">
        <f t="shared" si="94"/>
        <v>4274</v>
      </c>
      <c r="T131" s="139">
        <f t="shared" si="94"/>
        <v>8136</v>
      </c>
      <c r="U131" s="139">
        <f t="shared" si="94"/>
        <v>8379</v>
      </c>
      <c r="V131" s="139">
        <f t="shared" si="94"/>
        <v>6157</v>
      </c>
      <c r="W131" s="139">
        <f t="shared" si="94"/>
        <v>2174</v>
      </c>
      <c r="X131" s="139">
        <f t="shared" si="94"/>
        <v>766</v>
      </c>
      <c r="Y131" s="139">
        <f t="shared" si="94"/>
        <v>11679</v>
      </c>
      <c r="Z131" s="139">
        <f t="shared" si="94"/>
        <v>2256</v>
      </c>
      <c r="AA131" s="139">
        <f t="shared" si="94"/>
        <v>7171</v>
      </c>
      <c r="AB131" s="139">
        <f t="shared" si="94"/>
        <v>4627</v>
      </c>
      <c r="AC131" s="139">
        <f t="shared" si="94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5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5"/>
        <v>3811</v>
      </c>
      <c r="AG131" s="139">
        <f t="shared" si="95"/>
        <v>8019</v>
      </c>
      <c r="AH131" s="139">
        <f t="shared" ref="AH131:AI131" si="96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6"/>
        <v>4014</v>
      </c>
      <c r="AJ131" s="139">
        <f t="shared" ref="AJ131:AK131" si="97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7"/>
        <v>18189</v>
      </c>
      <c r="AL131" s="139">
        <f t="shared" ref="AL131:AM131" si="98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8"/>
        <v>3804</v>
      </c>
      <c r="AN131" s="139">
        <f t="shared" ref="AN131:AO131" si="99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9"/>
        <v>8504</v>
      </c>
      <c r="AP131" s="139">
        <f t="shared" ref="AP131:AS131" si="100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101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101"/>
        <v>4648</v>
      </c>
      <c r="AS131" s="139">
        <f t="shared" si="100"/>
        <v>8115</v>
      </c>
      <c r="AT131" s="139">
        <f t="shared" ref="AT131:AU131" si="102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102"/>
        <v>962</v>
      </c>
      <c r="AV131" s="139">
        <f t="shared" ref="AV131:AW131" si="103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103"/>
        <v>2119</v>
      </c>
      <c r="AX131" s="139">
        <f t="shared" ref="AX131:AY131" si="104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4"/>
        <v>10045</v>
      </c>
      <c r="AZ131" s="139">
        <f t="shared" ref="AZ131" si="105">AZ11+AZ14+AZ17+AZ20+AZ23+AZ26+AZ29+AZ32+AZ35+AZ38+AZ41+AZ44+AZ47+AZ50+AZ53+AZ56+AZ59+AZ62+AZ65+AZ68+AZ71+AZ74+AZ77+AZ80+AZ83+AZ86+AZ89+AZ92+AZ95+AZ98+AZ101+AZ104+AZ107+AZ110+AZ113+AZ116+AZ119+AZ122+AZ125+AZ128</f>
        <v>4894</v>
      </c>
      <c r="BA131" s="138">
        <f>SUM(D131:AZ131)</f>
        <v>381659</v>
      </c>
      <c r="BB131" s="145"/>
      <c r="BC131" s="44"/>
      <c r="BD131" s="43"/>
      <c r="BE131" s="44"/>
      <c r="BF131" s="139">
        <f>BF11+BF14+BF17+BF20+BF23+BF26+BF29+BF32+BF35+BF38+BF41+BF44+BF47+BF50+BF53+BF56+BF59+BF62+BF65+BF68+BF71+BF74+BF77+BF80+BF83+BF86+BF89+BF92+BF95+BF98++BF101+BF104+BF107+BF110+BF113+BF116+BF119+BF122+BF125+BF128</f>
        <v>460527</v>
      </c>
      <c r="BG131" s="44"/>
      <c r="BH131" s="44"/>
    </row>
    <row r="132" spans="1:60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6">D12+D15+D18+D21+D24+D27+D30+D33+D36+D39+D42+D45+D48+D51+D54+D57+D60+D63+D66+D69+D72+D75+D78+D81+D84+D87+D90+D93+D96+D99+D102+D105+D108+D111+D114+D117+D120+D123+D126+D129</f>
        <v>48</v>
      </c>
      <c r="E132" s="144">
        <f t="shared" si="106"/>
        <v>15</v>
      </c>
      <c r="F132" s="144">
        <f t="shared" si="106"/>
        <v>150</v>
      </c>
      <c r="G132" s="144">
        <f t="shared" si="106"/>
        <v>8</v>
      </c>
      <c r="H132" s="144">
        <f t="shared" si="106"/>
        <v>111</v>
      </c>
      <c r="I132" s="144">
        <f t="shared" si="106"/>
        <v>128</v>
      </c>
      <c r="J132" s="144">
        <f t="shared" si="106"/>
        <v>48</v>
      </c>
      <c r="K132" s="144">
        <f t="shared" si="106"/>
        <v>64</v>
      </c>
      <c r="L132" s="144">
        <f t="shared" si="106"/>
        <v>27</v>
      </c>
      <c r="M132" s="144">
        <f t="shared" si="106"/>
        <v>45</v>
      </c>
      <c r="N132" s="144">
        <f t="shared" si="106"/>
        <v>20</v>
      </c>
      <c r="O132" s="144">
        <f t="shared" si="106"/>
        <v>112</v>
      </c>
      <c r="P132" s="144">
        <f t="shared" si="106"/>
        <v>33</v>
      </c>
      <c r="Q132" s="144">
        <f t="shared" si="106"/>
        <v>84</v>
      </c>
      <c r="R132" s="144">
        <f t="shared" si="106"/>
        <v>44</v>
      </c>
      <c r="S132" s="144">
        <f t="shared" si="106"/>
        <v>28</v>
      </c>
      <c r="T132" s="144">
        <f t="shared" si="106"/>
        <v>45</v>
      </c>
      <c r="U132" s="144">
        <f t="shared" si="106"/>
        <v>48</v>
      </c>
      <c r="V132" s="144">
        <f t="shared" si="106"/>
        <v>36</v>
      </c>
      <c r="W132" s="144">
        <f t="shared" si="106"/>
        <v>12</v>
      </c>
      <c r="X132" s="144">
        <f t="shared" si="106"/>
        <v>8</v>
      </c>
      <c r="Y132" s="144">
        <f t="shared" si="106"/>
        <v>72</v>
      </c>
      <c r="Z132" s="144">
        <f t="shared" si="106"/>
        <v>16</v>
      </c>
      <c r="AA132" s="144">
        <f t="shared" si="106"/>
        <v>44</v>
      </c>
      <c r="AB132" s="144">
        <f t="shared" si="106"/>
        <v>28</v>
      </c>
      <c r="AC132" s="144">
        <f t="shared" si="106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5"/>
        <v>79</v>
      </c>
      <c r="AF132" s="144">
        <f t="shared" si="95"/>
        <v>27</v>
      </c>
      <c r="AG132" s="144">
        <f t="shared" si="95"/>
        <v>45</v>
      </c>
      <c r="AH132" s="144">
        <f t="shared" ref="AH132:AI132" si="107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7"/>
        <v>22</v>
      </c>
      <c r="AJ132" s="144">
        <f t="shared" ref="AJ132:AK132" si="108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8"/>
        <v>108</v>
      </c>
      <c r="AL132" s="144">
        <f t="shared" ref="AL132:AM132" si="109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09"/>
        <v>27</v>
      </c>
      <c r="AN132" s="144">
        <f t="shared" ref="AN132:AO132" si="110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10"/>
        <v>45</v>
      </c>
      <c r="AP132" s="144">
        <f t="shared" ref="AP132:AS132" si="111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2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2"/>
        <v>28</v>
      </c>
      <c r="AS132" s="144">
        <f t="shared" si="111"/>
        <v>45</v>
      </c>
      <c r="AT132" s="144">
        <f t="shared" ref="AT132:AU132" si="113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3"/>
        <v>8</v>
      </c>
      <c r="AV132" s="144">
        <f t="shared" ref="AV132:AW132" si="114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4"/>
        <v>16</v>
      </c>
      <c r="AX132" s="144">
        <f t="shared" ref="AX132:AY132" si="115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5"/>
        <v>56</v>
      </c>
      <c r="AZ132" s="144">
        <f t="shared" ref="AZ132" si="116">AZ12+AZ15+AZ18+AZ21+AZ24+AZ27+AZ30+AZ33+AZ36+AZ39+AZ42+AZ45+AZ48+AZ51+AZ54+AZ57+AZ60+AZ63+AZ66+AZ69+AZ72+AZ75+AZ78+AZ81+AZ84+AZ87+AZ90+AZ93+AZ96+AZ99+AZ102+AZ105+AZ108+AZ111+AZ114+AZ117+AZ120+AZ123+AZ126+AZ129</f>
        <v>28</v>
      </c>
      <c r="BA132" s="138">
        <f>SUM(D132:AZ132)</f>
        <v>2266</v>
      </c>
      <c r="BB132" s="52">
        <f>SUM(BB12:BB129)</f>
        <v>261</v>
      </c>
      <c r="BC132" s="44"/>
      <c r="BD132" s="45"/>
      <c r="BE132" s="44"/>
      <c r="BF132" s="144">
        <f>BF12+BF15+BF18+BF21+BF24+BF27+BF30+BF33+BF36+BF39+BF42+BF45+BF48+BF51+BF54+BF57+BF60+BF63+BF66+BF69+BF72+BF75+BF78+BF81+BF84+BF87+BF90+BF93+BF96+BF99++BF102+BF105+BF108+BF111+BF114+BF117+BF120+BF123+BF126+BF129</f>
        <v>2724</v>
      </c>
      <c r="BG132" s="44"/>
      <c r="BH132" s="44"/>
    </row>
    <row r="133" spans="1:60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17">IF(D132=0,"",(D131/D132))</f>
        <v>175.35416666666666</v>
      </c>
      <c r="E133" s="140">
        <f t="shared" si="117"/>
        <v>179.53333333333333</v>
      </c>
      <c r="F133" s="140">
        <f t="shared" si="117"/>
        <v>177.01333333333332</v>
      </c>
      <c r="G133" s="140">
        <f t="shared" si="117"/>
        <v>136.25</v>
      </c>
      <c r="H133" s="140">
        <f t="shared" si="117"/>
        <v>172.53153153153153</v>
      </c>
      <c r="I133" s="140">
        <f t="shared" si="117"/>
        <v>166.9140625</v>
      </c>
      <c r="J133" s="140">
        <f t="shared" si="117"/>
        <v>180.85416666666666</v>
      </c>
      <c r="K133" s="140">
        <f t="shared" si="117"/>
        <v>143.25</v>
      </c>
      <c r="L133" s="140">
        <f t="shared" si="117"/>
        <v>135.85185185185185</v>
      </c>
      <c r="M133" s="140">
        <f t="shared" si="117"/>
        <v>187.88888888888889</v>
      </c>
      <c r="N133" s="140">
        <f t="shared" si="117"/>
        <v>140.35</v>
      </c>
      <c r="O133" s="140">
        <f t="shared" si="117"/>
        <v>162.39285714285714</v>
      </c>
      <c r="P133" s="140">
        <f t="shared" si="117"/>
        <v>161.03030303030303</v>
      </c>
      <c r="Q133" s="140">
        <f t="shared" si="117"/>
        <v>183.4047619047619</v>
      </c>
      <c r="R133" s="140">
        <f t="shared" si="117"/>
        <v>169.56818181818181</v>
      </c>
      <c r="S133" s="140">
        <f t="shared" si="117"/>
        <v>152.64285714285714</v>
      </c>
      <c r="T133" s="140">
        <f t="shared" si="117"/>
        <v>180.8</v>
      </c>
      <c r="U133" s="140">
        <f t="shared" si="117"/>
        <v>174.5625</v>
      </c>
      <c r="V133" s="140">
        <f t="shared" si="117"/>
        <v>171.02777777777777</v>
      </c>
      <c r="W133" s="140">
        <f t="shared" si="117"/>
        <v>181.16666666666666</v>
      </c>
      <c r="X133" s="140">
        <f t="shared" si="117"/>
        <v>95.75</v>
      </c>
      <c r="Y133" s="140">
        <f t="shared" si="117"/>
        <v>162.20833333333334</v>
      </c>
      <c r="Z133" s="140">
        <f t="shared" si="117"/>
        <v>141</v>
      </c>
      <c r="AA133" s="140">
        <f t="shared" si="117"/>
        <v>162.97727272727272</v>
      </c>
      <c r="AB133" s="140">
        <f t="shared" si="117"/>
        <v>165.25</v>
      </c>
      <c r="AC133" s="140">
        <f t="shared" si="117"/>
        <v>188.73333333333332</v>
      </c>
      <c r="AD133" s="140">
        <f t="shared" ref="AD133" si="118">IF(AD132=0,"",(AD131/AD132))</f>
        <v>178.20833333333334</v>
      </c>
      <c r="AE133" s="140">
        <f t="shared" ref="AE133:AG133" si="119">IF(AE132=0,"",(AE131/AE132))</f>
        <v>153.22784810126583</v>
      </c>
      <c r="AF133" s="140">
        <f t="shared" si="119"/>
        <v>141.14814814814815</v>
      </c>
      <c r="AG133" s="140">
        <f t="shared" si="119"/>
        <v>178.2</v>
      </c>
      <c r="AH133" s="140">
        <f t="shared" ref="AH133:AI133" si="120">IF(AH132=0,"",(AH131/AH132))</f>
        <v>128.75</v>
      </c>
      <c r="AI133" s="140">
        <f t="shared" si="120"/>
        <v>182.45454545454547</v>
      </c>
      <c r="AJ133" s="140">
        <f t="shared" ref="AJ133:AK133" si="121">IF(AJ132=0,"",(AJ131/AJ132))</f>
        <v>182.64285714285714</v>
      </c>
      <c r="AK133" s="140">
        <f t="shared" si="121"/>
        <v>168.41666666666666</v>
      </c>
      <c r="AL133" s="140">
        <f t="shared" ref="AL133:AM133" si="122">IF(AL132=0,"",(AL131/AL132))</f>
        <v>177</v>
      </c>
      <c r="AM133" s="140">
        <f t="shared" si="122"/>
        <v>140.88888888888889</v>
      </c>
      <c r="AN133" s="140">
        <f t="shared" ref="AN133:AO133" si="123">IF(AN132=0,"",(AN131/AN132))</f>
        <v>139.5</v>
      </c>
      <c r="AO133" s="140">
        <f t="shared" si="123"/>
        <v>188.97777777777779</v>
      </c>
      <c r="AP133" s="140">
        <f t="shared" ref="AP133:AS133" si="124">IF(AP132=0,"",(AP131/AP132))</f>
        <v>169.95833333333334</v>
      </c>
      <c r="AQ133" s="140">
        <f t="shared" ref="AQ133:AR133" si="125">IF(AQ132=0,"",(AQ131/AQ132))</f>
        <v>171.11363636363637</v>
      </c>
      <c r="AR133" s="140">
        <f t="shared" si="125"/>
        <v>166</v>
      </c>
      <c r="AS133" s="140">
        <f t="shared" si="124"/>
        <v>180.33333333333334</v>
      </c>
      <c r="AT133" s="140">
        <f t="shared" ref="AT133:AU133" si="126">IF(AT132=0,"",(AT131/AT132))</f>
        <v>167.06060606060606</v>
      </c>
      <c r="AU133" s="140">
        <f t="shared" si="126"/>
        <v>120.25</v>
      </c>
      <c r="AV133" s="140">
        <f t="shared" ref="AV133:AW133" si="127">IF(AV132=0,"",(AV131/AV132))</f>
        <v>171.11764705882354</v>
      </c>
      <c r="AW133" s="140">
        <f t="shared" si="127"/>
        <v>132.4375</v>
      </c>
      <c r="AX133" s="140">
        <f t="shared" ref="AX133:AY133" si="128">IF(AX132=0,"",(AX131/AX132))</f>
        <v>152.25</v>
      </c>
      <c r="AY133" s="140">
        <f t="shared" si="128"/>
        <v>179.375</v>
      </c>
      <c r="AZ133" s="140">
        <f t="shared" ref="AZ133" si="129">IF(AZ132=0,"",(AZ131/AZ132))</f>
        <v>174.78571428571428</v>
      </c>
      <c r="BA133" s="47">
        <f>BA131/BA132</f>
        <v>168.42850838481905</v>
      </c>
      <c r="BB133" s="48"/>
      <c r="BC133" s="49"/>
      <c r="BD133" s="43"/>
      <c r="BE133" s="49"/>
      <c r="BF133" s="140">
        <f>IF(BF132=0,"",(BF131/BF132))</f>
        <v>169.06277533039648</v>
      </c>
      <c r="BG133" s="49"/>
      <c r="BH133" s="49"/>
    </row>
    <row r="134" spans="1:60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B134" s="50"/>
      <c r="BC134" s="189" t="s">
        <v>201</v>
      </c>
      <c r="BD134" s="155">
        <f>COUNTA(BD10:BD130)/3</f>
        <v>40</v>
      </c>
    </row>
    <row r="135" spans="1:60" x14ac:dyDescent="0.25">
      <c r="A135" s="51"/>
      <c r="B135" s="32" t="s">
        <v>106</v>
      </c>
      <c r="D135" s="62">
        <f t="shared" ref="D135:Z135" si="130">COUNTA(D11:D130)/3</f>
        <v>6</v>
      </c>
      <c r="E135" s="62">
        <f t="shared" si="130"/>
        <v>1</v>
      </c>
      <c r="F135" s="62">
        <f t="shared" si="130"/>
        <v>10</v>
      </c>
      <c r="G135" s="62">
        <f t="shared" si="130"/>
        <v>1</v>
      </c>
      <c r="H135" s="62">
        <f t="shared" si="130"/>
        <v>7</v>
      </c>
      <c r="I135" s="62">
        <f t="shared" si="130"/>
        <v>10</v>
      </c>
      <c r="J135" s="62">
        <f t="shared" si="130"/>
        <v>6</v>
      </c>
      <c r="K135" s="62">
        <f t="shared" si="130"/>
        <v>8</v>
      </c>
      <c r="L135" s="62">
        <f t="shared" si="130"/>
        <v>4</v>
      </c>
      <c r="M135" s="62">
        <f t="shared" si="130"/>
        <v>6</v>
      </c>
      <c r="N135" s="62">
        <f t="shared" si="130"/>
        <v>4</v>
      </c>
      <c r="O135" s="62">
        <f t="shared" si="130"/>
        <v>14</v>
      </c>
      <c r="P135" s="62">
        <f t="shared" si="130"/>
        <v>3</v>
      </c>
      <c r="Q135" s="62">
        <f t="shared" si="130"/>
        <v>6</v>
      </c>
      <c r="R135" s="62">
        <f t="shared" si="130"/>
        <v>5</v>
      </c>
      <c r="S135" s="62">
        <f t="shared" si="130"/>
        <v>5</v>
      </c>
      <c r="T135" s="62">
        <f t="shared" si="130"/>
        <v>6</v>
      </c>
      <c r="U135" s="62">
        <f t="shared" si="130"/>
        <v>6</v>
      </c>
      <c r="V135" s="62">
        <f t="shared" si="130"/>
        <v>6</v>
      </c>
      <c r="W135" s="62">
        <f t="shared" si="130"/>
        <v>2</v>
      </c>
      <c r="X135" s="62">
        <f t="shared" si="130"/>
        <v>1</v>
      </c>
      <c r="Y135" s="62">
        <f t="shared" si="130"/>
        <v>9</v>
      </c>
      <c r="Z135" s="62">
        <f t="shared" si="130"/>
        <v>2</v>
      </c>
      <c r="AA135" s="62">
        <f t="shared" ref="AA135:AC135" si="131">COUNTA(AA11:AA130)/3</f>
        <v>5</v>
      </c>
      <c r="AB135" s="62">
        <f t="shared" si="131"/>
        <v>5</v>
      </c>
      <c r="AC135" s="62">
        <f t="shared" si="131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32">COUNTA(AF11:AF130)/3</f>
        <v>3</v>
      </c>
      <c r="AG135" s="62">
        <f t="shared" si="132"/>
        <v>6</v>
      </c>
      <c r="AH135" s="62">
        <f t="shared" ref="AH135:AI135" si="133">COUNTA(AH11:AH130)/3</f>
        <v>5</v>
      </c>
      <c r="AI135" s="62">
        <f t="shared" si="133"/>
        <v>2</v>
      </c>
      <c r="AJ135" s="62">
        <f t="shared" ref="AJ135:AK135" si="134">COUNTA(AJ11:AJ130)/3</f>
        <v>3</v>
      </c>
      <c r="AK135" s="62">
        <f t="shared" si="134"/>
        <v>18</v>
      </c>
      <c r="AL135" s="62">
        <f t="shared" ref="AL135:AM135" si="135">COUNTA(AL11:AL130)/3</f>
        <v>7</v>
      </c>
      <c r="AM135" s="62">
        <f t="shared" si="135"/>
        <v>4</v>
      </c>
      <c r="AN135" s="62">
        <f t="shared" ref="AN135:AO135" si="136">COUNTA(AN11:AN130)/3</f>
        <v>4</v>
      </c>
      <c r="AO135" s="62">
        <f t="shared" si="136"/>
        <v>6</v>
      </c>
      <c r="AP135" s="62">
        <f t="shared" ref="AP135:AS135" si="137">COUNTA(AP11:AP130)/3</f>
        <v>3</v>
      </c>
      <c r="AQ135" s="62">
        <f t="shared" si="137"/>
        <v>5</v>
      </c>
      <c r="AR135" s="62">
        <f t="shared" si="137"/>
        <v>5</v>
      </c>
      <c r="AS135" s="62">
        <f t="shared" si="137"/>
        <v>6</v>
      </c>
      <c r="AT135" s="62">
        <f t="shared" ref="AT135:AU135" si="138">COUNTA(AT11:AT130)/3</f>
        <v>3</v>
      </c>
      <c r="AU135" s="62">
        <f t="shared" si="138"/>
        <v>1</v>
      </c>
      <c r="AV135" s="62">
        <f t="shared" ref="AV135:AW135" si="139">COUNTA(AV11:AV130)/3</f>
        <v>9</v>
      </c>
      <c r="AW135" s="62">
        <f t="shared" si="139"/>
        <v>2</v>
      </c>
      <c r="AX135" s="62">
        <f t="shared" ref="AX135:AY135" si="140">COUNTA(AX11:AX130)/3</f>
        <v>3</v>
      </c>
      <c r="AY135" s="62">
        <f t="shared" si="140"/>
        <v>7</v>
      </c>
      <c r="AZ135" s="62">
        <f t="shared" ref="AZ135" si="141">COUNTA(AZ11:AZ130)/3</f>
        <v>2</v>
      </c>
      <c r="BA135" s="156">
        <f>SUM(D135:AZ135)</f>
        <v>261</v>
      </c>
      <c r="BB135" s="8"/>
      <c r="BD135" s="53"/>
    </row>
  </sheetData>
  <mergeCells count="1">
    <mergeCell ref="BA5:BB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2"/>
  <sheetViews>
    <sheetView tabSelected="1" workbookViewId="0">
      <selection activeCell="J268" sqref="J26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350</v>
      </c>
      <c r="E56" s="63"/>
      <c r="F56" s="240" t="s">
        <v>351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350</v>
      </c>
      <c r="E57" s="63"/>
      <c r="F57" s="240" t="s">
        <v>351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350</v>
      </c>
      <c r="E58" s="63"/>
      <c r="F58" s="240" t="s">
        <v>351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350</v>
      </c>
      <c r="E59" s="63"/>
      <c r="F59" s="240" t="s">
        <v>351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357</v>
      </c>
      <c r="E60" s="63"/>
      <c r="F60" s="242" t="s">
        <v>358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357</v>
      </c>
      <c r="E61" s="63"/>
      <c r="F61" s="242" t="s">
        <v>358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357</v>
      </c>
      <c r="E62" s="63"/>
      <c r="F62" s="242" t="s">
        <v>358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357</v>
      </c>
      <c r="E63" s="63"/>
      <c r="F63" s="242" t="s">
        <v>358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357</v>
      </c>
      <c r="E64" s="63"/>
      <c r="F64" s="242" t="s">
        <v>358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357</v>
      </c>
      <c r="E65" s="63"/>
      <c r="F65" s="242" t="s">
        <v>358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359</v>
      </c>
      <c r="E66" s="63"/>
      <c r="F66" s="242" t="s">
        <v>360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361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359</v>
      </c>
      <c r="E67" s="63"/>
      <c r="F67" s="242" t="s">
        <v>360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361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359</v>
      </c>
      <c r="E68" s="63"/>
      <c r="F68" s="242" t="s">
        <v>360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361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359</v>
      </c>
      <c r="E69" s="63"/>
      <c r="F69" s="242" t="s">
        <v>360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361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375</v>
      </c>
      <c r="E70" s="63"/>
      <c r="F70" s="244" t="s">
        <v>379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374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375</v>
      </c>
      <c r="E71" s="63"/>
      <c r="F71" s="244" t="s">
        <v>379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376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375</v>
      </c>
      <c r="E72" s="63"/>
      <c r="F72" s="244" t="s">
        <v>379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375</v>
      </c>
      <c r="E73" s="63"/>
      <c r="F73" s="244" t="s">
        <v>379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377</v>
      </c>
      <c r="E74" s="63"/>
      <c r="F74" s="244" t="s">
        <v>379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374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377</v>
      </c>
      <c r="E75" s="63"/>
      <c r="F75" s="244" t="s">
        <v>379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377</v>
      </c>
      <c r="E76" s="63"/>
      <c r="F76" s="244" t="s">
        <v>379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377</v>
      </c>
      <c r="E77" s="63"/>
      <c r="F77" s="244" t="s">
        <v>379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377</v>
      </c>
      <c r="E78" s="63"/>
      <c r="F78" s="244" t="s">
        <v>379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376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377</v>
      </c>
      <c r="E79" s="63"/>
      <c r="F79" s="244" t="s">
        <v>379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377</v>
      </c>
      <c r="E80" s="63"/>
      <c r="F80" s="244" t="s">
        <v>379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378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377</v>
      </c>
      <c r="E81" s="63"/>
      <c r="F81" s="244" t="s">
        <v>379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380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377</v>
      </c>
      <c r="E82" s="63"/>
      <c r="F82" s="244" t="s">
        <v>379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377</v>
      </c>
      <c r="E83" s="63"/>
      <c r="F83" s="244" t="s">
        <v>379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381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396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397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396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397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396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380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400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400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400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401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400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401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400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402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400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402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406</v>
      </c>
      <c r="E93" s="63"/>
      <c r="F93" s="250" t="s">
        <v>408</v>
      </c>
      <c r="G93" s="63" t="s">
        <v>407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419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406</v>
      </c>
      <c r="E94" s="63"/>
      <c r="F94" s="251" t="s">
        <v>408</v>
      </c>
      <c r="G94" s="63" t="s">
        <v>407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419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406</v>
      </c>
      <c r="E95" s="63"/>
      <c r="F95" s="251" t="s">
        <v>408</v>
      </c>
      <c r="G95" s="63" t="s">
        <v>407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419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406</v>
      </c>
      <c r="E96" s="63"/>
      <c r="F96" s="251" t="s">
        <v>408</v>
      </c>
      <c r="G96" s="63" t="s">
        <v>407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419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406</v>
      </c>
      <c r="E97" s="63"/>
      <c r="F97" s="251" t="s">
        <v>408</v>
      </c>
      <c r="G97" s="63" t="s">
        <v>407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419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413</v>
      </c>
      <c r="E98" s="63"/>
      <c r="F98" s="251" t="s">
        <v>408</v>
      </c>
      <c r="G98" s="63" t="s">
        <v>414</v>
      </c>
      <c r="H98" s="71" t="s">
        <v>415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420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413</v>
      </c>
      <c r="E99" s="63"/>
      <c r="F99" s="251" t="s">
        <v>408</v>
      </c>
      <c r="G99" s="63" t="s">
        <v>414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420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413</v>
      </c>
      <c r="E100" s="63"/>
      <c r="F100" s="251" t="s">
        <v>408</v>
      </c>
      <c r="G100" s="63" t="s">
        <v>414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420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413</v>
      </c>
      <c r="E101" s="63"/>
      <c r="F101" s="251" t="s">
        <v>408</v>
      </c>
      <c r="G101" s="63" t="s">
        <v>414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420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413</v>
      </c>
      <c r="E102" s="63"/>
      <c r="F102" s="251" t="s">
        <v>408</v>
      </c>
      <c r="G102" s="63" t="s">
        <v>414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420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413</v>
      </c>
      <c r="E103" s="63"/>
      <c r="F103" s="252" t="s">
        <v>408</v>
      </c>
      <c r="G103" s="63" t="s">
        <v>414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420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418</v>
      </c>
      <c r="E104" s="63"/>
      <c r="F104" s="252" t="s">
        <v>408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428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418</v>
      </c>
      <c r="E105" s="63"/>
      <c r="F105" s="252" t="s">
        <v>408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428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418</v>
      </c>
      <c r="E106" s="63"/>
      <c r="F106" s="252" t="s">
        <v>408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428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418</v>
      </c>
      <c r="E107" s="63"/>
      <c r="F107" s="252" t="s">
        <v>408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428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418</v>
      </c>
      <c r="E108" s="63"/>
      <c r="F108" s="252" t="s">
        <v>408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428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429</v>
      </c>
      <c r="E109" s="63"/>
      <c r="F109" s="257" t="s">
        <v>430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429</v>
      </c>
      <c r="E110" s="63"/>
      <c r="F110" s="257" t="s">
        <v>430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429</v>
      </c>
      <c r="E111" s="63"/>
      <c r="F111" s="257" t="s">
        <v>430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429</v>
      </c>
      <c r="E112" s="63"/>
      <c r="F112" s="257" t="s">
        <v>430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429</v>
      </c>
      <c r="E113" s="63"/>
      <c r="F113" s="257" t="s">
        <v>430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429</v>
      </c>
      <c r="E114" s="63"/>
      <c r="F114" s="257" t="s">
        <v>430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433</v>
      </c>
      <c r="E115" s="63"/>
      <c r="F115" s="261" t="s">
        <v>313</v>
      </c>
      <c r="G115" s="63" t="s">
        <v>432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433</v>
      </c>
      <c r="E116" s="63"/>
      <c r="F116" s="261" t="s">
        <v>313</v>
      </c>
      <c r="G116" s="63" t="s">
        <v>432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433</v>
      </c>
      <c r="E117" s="63"/>
      <c r="F117" s="261" t="s">
        <v>313</v>
      </c>
      <c r="G117" s="63" t="s">
        <v>432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433</v>
      </c>
      <c r="E118" s="63"/>
      <c r="F118" s="261" t="s">
        <v>313</v>
      </c>
      <c r="G118" s="63" t="s">
        <v>432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433</v>
      </c>
      <c r="E119" s="63"/>
      <c r="F119" s="261" t="s">
        <v>313</v>
      </c>
      <c r="G119" s="63" t="s">
        <v>432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378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433</v>
      </c>
      <c r="E120" s="63"/>
      <c r="F120" s="261" t="s">
        <v>313</v>
      </c>
      <c r="G120" s="63" t="s">
        <v>432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435</v>
      </c>
      <c r="E121" s="63"/>
      <c r="F121" s="261" t="s">
        <v>360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434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435</v>
      </c>
      <c r="E122" s="63"/>
      <c r="F122" s="261" t="s">
        <v>360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434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440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442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442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442</v>
      </c>
      <c r="E126" s="63"/>
      <c r="F126" s="263" t="s">
        <v>313</v>
      </c>
      <c r="G126" s="63" t="s">
        <v>118</v>
      </c>
      <c r="H126" s="178" t="s">
        <v>441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434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442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434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442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442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442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397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442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397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442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378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446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446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452</v>
      </c>
      <c r="E135" s="63"/>
      <c r="F135" s="268" t="s">
        <v>360</v>
      </c>
      <c r="G135" s="63" t="s">
        <v>451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463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452</v>
      </c>
      <c r="E136" s="63"/>
      <c r="F136" s="268" t="s">
        <v>360</v>
      </c>
      <c r="G136" s="63" t="s">
        <v>451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463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452</v>
      </c>
      <c r="E137" s="63"/>
      <c r="F137" s="268" t="s">
        <v>360</v>
      </c>
      <c r="G137" s="63" t="s">
        <v>451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463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452</v>
      </c>
      <c r="E138" s="63"/>
      <c r="F138" s="268" t="s">
        <v>360</v>
      </c>
      <c r="G138" s="63" t="s">
        <v>451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463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452</v>
      </c>
      <c r="E139" s="63"/>
      <c r="F139" s="268" t="s">
        <v>360</v>
      </c>
      <c r="G139" s="63" t="s">
        <v>451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463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460</v>
      </c>
      <c r="E140" s="63"/>
      <c r="F140" s="269" t="s">
        <v>408</v>
      </c>
      <c r="G140" s="63" t="s">
        <v>118</v>
      </c>
      <c r="H140" s="71" t="s">
        <v>415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461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460</v>
      </c>
      <c r="E141" s="63"/>
      <c r="F141" s="269" t="s">
        <v>408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461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460</v>
      </c>
      <c r="E142" s="63"/>
      <c r="F142" s="269" t="s">
        <v>408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461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460</v>
      </c>
      <c r="E143" s="63"/>
      <c r="F143" s="269" t="s">
        <v>408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461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460</v>
      </c>
      <c r="E144" s="63"/>
      <c r="F144" s="269" t="s">
        <v>408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461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460</v>
      </c>
      <c r="E145" s="63"/>
      <c r="F145" s="269" t="s">
        <v>408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461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462</v>
      </c>
      <c r="E146" s="63"/>
      <c r="F146" s="269" t="s">
        <v>408</v>
      </c>
      <c r="G146" s="63" t="s">
        <v>414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453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462</v>
      </c>
      <c r="E147" s="63"/>
      <c r="F147" s="269" t="s">
        <v>408</v>
      </c>
      <c r="G147" s="63" t="s">
        <v>414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453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462</v>
      </c>
      <c r="E148" s="63"/>
      <c r="F148" s="269" t="s">
        <v>408</v>
      </c>
      <c r="G148" s="63" t="s">
        <v>414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453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462</v>
      </c>
      <c r="E149" s="63"/>
      <c r="F149" s="269" t="s">
        <v>408</v>
      </c>
      <c r="G149" s="63" t="s">
        <v>414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453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462</v>
      </c>
      <c r="E150" s="63"/>
      <c r="F150" s="269" t="s">
        <v>408</v>
      </c>
      <c r="G150" s="63" t="s">
        <v>414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453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475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374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475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475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380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476</v>
      </c>
      <c r="E154" s="63"/>
      <c r="F154" s="273" t="s">
        <v>491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476</v>
      </c>
      <c r="E155" s="63"/>
      <c r="F155" s="273" t="s">
        <v>491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482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476</v>
      </c>
      <c r="E156" s="63"/>
      <c r="F156" s="273" t="s">
        <v>491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381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476</v>
      </c>
      <c r="E157" s="63"/>
      <c r="F157" s="273" t="s">
        <v>491</v>
      </c>
      <c r="G157" s="63" t="s">
        <v>118</v>
      </c>
      <c r="H157" s="178" t="s">
        <v>138</v>
      </c>
      <c r="I157" s="275" t="s">
        <v>487</v>
      </c>
      <c r="J157" s="64">
        <v>1174</v>
      </c>
      <c r="K157" s="62">
        <v>7</v>
      </c>
      <c r="L157" s="65">
        <f t="shared" si="1"/>
        <v>167.71428571428572</v>
      </c>
      <c r="M157" s="273" t="s">
        <v>484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476</v>
      </c>
      <c r="E158" s="63"/>
      <c r="F158" s="273" t="s">
        <v>491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483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476</v>
      </c>
      <c r="E159" s="63"/>
      <c r="F159" s="273" t="s">
        <v>491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485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476</v>
      </c>
      <c r="E160" s="63"/>
      <c r="F160" s="273" t="s">
        <v>491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378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476</v>
      </c>
      <c r="E161" s="63"/>
      <c r="F161" s="273" t="s">
        <v>491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482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476</v>
      </c>
      <c r="E162" s="63"/>
      <c r="F162" s="273" t="s">
        <v>491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374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476</v>
      </c>
      <c r="E163" s="63"/>
      <c r="F163" s="273" t="s">
        <v>491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486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492</v>
      </c>
      <c r="E164" s="63"/>
      <c r="F164" s="278" t="s">
        <v>351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501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492</v>
      </c>
      <c r="E165" s="63"/>
      <c r="F165" s="278" t="s">
        <v>351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501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492</v>
      </c>
      <c r="E166" s="63"/>
      <c r="F166" s="278" t="s">
        <v>351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501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494</v>
      </c>
      <c r="E167" s="63"/>
      <c r="F167" s="278" t="s">
        <v>358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504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494</v>
      </c>
      <c r="E168" s="63"/>
      <c r="F168" s="279" t="s">
        <v>358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504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494</v>
      </c>
      <c r="E169" s="63"/>
      <c r="F169" s="279" t="s">
        <v>358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504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494</v>
      </c>
      <c r="E170" s="63"/>
      <c r="F170" s="279" t="s">
        <v>358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504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494</v>
      </c>
      <c r="E171" s="63"/>
      <c r="F171" s="279" t="s">
        <v>358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504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494</v>
      </c>
      <c r="E172" s="63"/>
      <c r="F172" s="279" t="s">
        <v>358</v>
      </c>
      <c r="G172" s="63" t="s">
        <v>133</v>
      </c>
      <c r="H172" s="178" t="s">
        <v>509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504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503</v>
      </c>
      <c r="E173" s="63"/>
      <c r="F173" s="278" t="s">
        <v>408</v>
      </c>
      <c r="G173" s="63" t="s">
        <v>500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504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503</v>
      </c>
      <c r="E174" s="63"/>
      <c r="F174" s="279" t="s">
        <v>408</v>
      </c>
      <c r="G174" s="63" t="s">
        <v>500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504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503</v>
      </c>
      <c r="E175" s="63"/>
      <c r="F175" s="279" t="s">
        <v>408</v>
      </c>
      <c r="G175" s="63" t="s">
        <v>500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504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503</v>
      </c>
      <c r="E176" s="63"/>
      <c r="F176" s="279" t="s">
        <v>408</v>
      </c>
      <c r="G176" s="63" t="s">
        <v>500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504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503</v>
      </c>
      <c r="E177" s="63"/>
      <c r="F177" s="279" t="s">
        <v>408</v>
      </c>
      <c r="G177" s="63" t="s">
        <v>500</v>
      </c>
      <c r="H177" s="178" t="s">
        <v>510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504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515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516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515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516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520</v>
      </c>
      <c r="E180" s="63"/>
      <c r="F180" s="284" t="s">
        <v>521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523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520</v>
      </c>
      <c r="E181" s="63"/>
      <c r="F181" s="284" t="s">
        <v>521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523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520</v>
      </c>
      <c r="E182" s="63"/>
      <c r="F182" s="284" t="s">
        <v>521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522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526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528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526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528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526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67" si="3">J185/K185</f>
        <v>212.66666666666666</v>
      </c>
      <c r="M185" s="287" t="s">
        <v>528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526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529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526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529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526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529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526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527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526</v>
      </c>
      <c r="E190" s="63"/>
      <c r="F190" s="286" t="s">
        <v>18</v>
      </c>
      <c r="G190" s="63" t="s">
        <v>118</v>
      </c>
      <c r="H190" s="178" t="s">
        <v>510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527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526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527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526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530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526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530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526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530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526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531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526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531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526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531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526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532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526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532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526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532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540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542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540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542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540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532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540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532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540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541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540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541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540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531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545</v>
      </c>
      <c r="E208" s="63"/>
      <c r="F208" s="294" t="s">
        <v>351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547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545</v>
      </c>
      <c r="E209" s="63"/>
      <c r="F209" s="294" t="s">
        <v>351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547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545</v>
      </c>
      <c r="E210" s="63"/>
      <c r="F210" s="294" t="s">
        <v>351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547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545</v>
      </c>
      <c r="E211" s="63"/>
      <c r="F211" s="294" t="s">
        <v>351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547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549</v>
      </c>
      <c r="E212" s="63"/>
      <c r="F212" s="298" t="s">
        <v>360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547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549</v>
      </c>
      <c r="E213" s="63"/>
      <c r="F213" s="298" t="s">
        <v>360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547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549</v>
      </c>
      <c r="E214" s="63"/>
      <c r="F214" s="298" t="s">
        <v>360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547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549</v>
      </c>
      <c r="E215" s="63"/>
      <c r="F215" s="298" t="s">
        <v>360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547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556</v>
      </c>
      <c r="E216" s="63"/>
      <c r="F216" s="301" t="s">
        <v>358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557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556</v>
      </c>
      <c r="E217" s="63"/>
      <c r="F217" s="301" t="s">
        <v>358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557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556</v>
      </c>
      <c r="E218" s="63"/>
      <c r="F218" s="301" t="s">
        <v>358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557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556</v>
      </c>
      <c r="E219" s="63"/>
      <c r="F219" s="301" t="s">
        <v>358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557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556</v>
      </c>
      <c r="E220" s="63"/>
      <c r="F220" s="301" t="s">
        <v>358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557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556</v>
      </c>
      <c r="E221" s="63"/>
      <c r="F221" s="301" t="s">
        <v>358</v>
      </c>
      <c r="G221" s="63" t="s">
        <v>118</v>
      </c>
      <c r="H221" s="178" t="s">
        <v>509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557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567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568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567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568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567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516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569</v>
      </c>
      <c r="E225" s="63"/>
      <c r="F225" s="309" t="s">
        <v>360</v>
      </c>
      <c r="G225" s="63" t="s">
        <v>570</v>
      </c>
      <c r="H225" s="178" t="s">
        <v>246</v>
      </c>
      <c r="I225" s="309"/>
      <c r="J225" s="64">
        <v>1797</v>
      </c>
      <c r="K225" s="62">
        <v>11</v>
      </c>
      <c r="L225" s="65">
        <f t="shared" si="3"/>
        <v>163.36363636363637</v>
      </c>
      <c r="M225" s="259" t="s">
        <v>589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569</v>
      </c>
      <c r="E226" s="63"/>
      <c r="F226" s="309" t="s">
        <v>360</v>
      </c>
      <c r="G226" s="63" t="s">
        <v>570</v>
      </c>
      <c r="H226" s="178" t="s">
        <v>223</v>
      </c>
      <c r="I226" s="309"/>
      <c r="J226" s="64">
        <v>449</v>
      </c>
      <c r="K226" s="62">
        <v>3</v>
      </c>
      <c r="L226" s="65">
        <f t="shared" si="3"/>
        <v>149.66666666666666</v>
      </c>
      <c r="M226" s="259" t="s">
        <v>589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569</v>
      </c>
      <c r="E227" s="63"/>
      <c r="F227" s="309" t="s">
        <v>360</v>
      </c>
      <c r="G227" s="63" t="s">
        <v>570</v>
      </c>
      <c r="H227" s="178" t="s">
        <v>277</v>
      </c>
      <c r="I227" s="309"/>
      <c r="J227" s="64">
        <v>1332</v>
      </c>
      <c r="K227" s="62">
        <v>8</v>
      </c>
      <c r="L227" s="65">
        <f t="shared" si="3"/>
        <v>166.5</v>
      </c>
      <c r="M227" s="259" t="s">
        <v>589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569</v>
      </c>
      <c r="E228" s="63"/>
      <c r="F228" s="309" t="s">
        <v>360</v>
      </c>
      <c r="G228" s="63" t="s">
        <v>570</v>
      </c>
      <c r="H228" s="178" t="s">
        <v>122</v>
      </c>
      <c r="I228" s="309"/>
      <c r="J228" s="64">
        <v>2008</v>
      </c>
      <c r="K228" s="62">
        <v>11</v>
      </c>
      <c r="L228" s="65">
        <f t="shared" si="3"/>
        <v>182.54545454545453</v>
      </c>
      <c r="M228" s="259" t="s">
        <v>589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569</v>
      </c>
      <c r="E229" s="63"/>
      <c r="F229" s="309" t="s">
        <v>360</v>
      </c>
      <c r="G229" s="63" t="s">
        <v>570</v>
      </c>
      <c r="H229" s="71" t="s">
        <v>119</v>
      </c>
      <c r="I229" s="309"/>
      <c r="J229" s="64">
        <v>1943</v>
      </c>
      <c r="K229" s="62">
        <v>11</v>
      </c>
      <c r="L229" s="65">
        <f t="shared" si="3"/>
        <v>176.63636363636363</v>
      </c>
      <c r="M229" s="259" t="s">
        <v>589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571</v>
      </c>
      <c r="E230" s="63"/>
      <c r="F230" s="309" t="s">
        <v>408</v>
      </c>
      <c r="G230" s="63" t="s">
        <v>572</v>
      </c>
      <c r="H230" s="178" t="s">
        <v>137</v>
      </c>
      <c r="I230" s="309"/>
      <c r="J230" s="64">
        <v>1127</v>
      </c>
      <c r="K230" s="62">
        <v>7</v>
      </c>
      <c r="L230" s="65">
        <f t="shared" si="3"/>
        <v>161</v>
      </c>
      <c r="M230" s="303" t="s">
        <v>590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571</v>
      </c>
      <c r="E231" s="63"/>
      <c r="F231" s="309" t="s">
        <v>408</v>
      </c>
      <c r="G231" s="63" t="s">
        <v>572</v>
      </c>
      <c r="H231" s="178" t="s">
        <v>126</v>
      </c>
      <c r="I231" s="309"/>
      <c r="J231" s="64">
        <v>389</v>
      </c>
      <c r="K231" s="62">
        <v>3</v>
      </c>
      <c r="L231" s="65">
        <f t="shared" si="3"/>
        <v>129.66666666666666</v>
      </c>
      <c r="M231" s="303" t="s">
        <v>590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571</v>
      </c>
      <c r="E232" s="63"/>
      <c r="F232" s="309" t="s">
        <v>408</v>
      </c>
      <c r="G232" s="63" t="s">
        <v>572</v>
      </c>
      <c r="H232" s="71" t="s">
        <v>128</v>
      </c>
      <c r="I232" s="309"/>
      <c r="J232" s="64">
        <v>1238</v>
      </c>
      <c r="K232" s="62">
        <v>7</v>
      </c>
      <c r="L232" s="65">
        <f t="shared" si="3"/>
        <v>176.85714285714286</v>
      </c>
      <c r="M232" s="303" t="s">
        <v>590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571</v>
      </c>
      <c r="E233" s="63"/>
      <c r="F233" s="309" t="s">
        <v>408</v>
      </c>
      <c r="G233" s="63" t="s">
        <v>572</v>
      </c>
      <c r="H233" s="178" t="s">
        <v>278</v>
      </c>
      <c r="I233" s="309"/>
      <c r="J233" s="64">
        <v>1189</v>
      </c>
      <c r="K233" s="62">
        <v>7</v>
      </c>
      <c r="L233" s="65">
        <f t="shared" si="3"/>
        <v>169.85714285714286</v>
      </c>
      <c r="M233" s="303" t="s">
        <v>590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571</v>
      </c>
      <c r="E234" s="63"/>
      <c r="F234" s="309" t="s">
        <v>408</v>
      </c>
      <c r="G234" s="63" t="s">
        <v>572</v>
      </c>
      <c r="H234" s="178" t="s">
        <v>129</v>
      </c>
      <c r="I234" s="309"/>
      <c r="J234" s="64">
        <v>705</v>
      </c>
      <c r="K234" s="62">
        <v>4</v>
      </c>
      <c r="L234" s="65">
        <f t="shared" si="3"/>
        <v>176.25</v>
      </c>
      <c r="M234" s="303" t="s">
        <v>590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573</v>
      </c>
      <c r="E235" s="63"/>
      <c r="F235" s="309" t="s">
        <v>408</v>
      </c>
      <c r="G235" s="63" t="s">
        <v>574</v>
      </c>
      <c r="H235" s="71" t="s">
        <v>415</v>
      </c>
      <c r="I235" s="309"/>
      <c r="J235" s="64">
        <v>1722</v>
      </c>
      <c r="K235" s="62">
        <v>9</v>
      </c>
      <c r="L235" s="230">
        <f t="shared" si="3"/>
        <v>191.33333333333334</v>
      </c>
      <c r="M235" s="310" t="s">
        <v>591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573</v>
      </c>
      <c r="E236" s="63"/>
      <c r="F236" s="309" t="s">
        <v>408</v>
      </c>
      <c r="G236" s="63" t="s">
        <v>574</v>
      </c>
      <c r="H236" s="178" t="s">
        <v>279</v>
      </c>
      <c r="I236" s="309"/>
      <c r="J236" s="64">
        <v>1592</v>
      </c>
      <c r="K236" s="62">
        <v>8</v>
      </c>
      <c r="L236" s="230">
        <f t="shared" si="3"/>
        <v>199</v>
      </c>
      <c r="M236" s="310" t="s">
        <v>591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573</v>
      </c>
      <c r="E237" s="63"/>
      <c r="F237" s="309" t="s">
        <v>408</v>
      </c>
      <c r="G237" s="63" t="s">
        <v>574</v>
      </c>
      <c r="H237" s="71" t="s">
        <v>121</v>
      </c>
      <c r="I237" s="309"/>
      <c r="J237" s="64">
        <v>1146</v>
      </c>
      <c r="K237" s="62">
        <v>7</v>
      </c>
      <c r="L237" s="65">
        <f t="shared" si="3"/>
        <v>163.71428571428572</v>
      </c>
      <c r="M237" s="310" t="s">
        <v>591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573</v>
      </c>
      <c r="E238" s="63"/>
      <c r="F238" s="309" t="s">
        <v>408</v>
      </c>
      <c r="G238" s="63" t="s">
        <v>574</v>
      </c>
      <c r="H238" s="71" t="s">
        <v>127</v>
      </c>
      <c r="I238" s="309"/>
      <c r="J238" s="64">
        <v>1433</v>
      </c>
      <c r="K238" s="62">
        <v>8</v>
      </c>
      <c r="L238" s="65">
        <f t="shared" si="3"/>
        <v>179.125</v>
      </c>
      <c r="M238" s="310" t="s">
        <v>591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573</v>
      </c>
      <c r="E239" s="63"/>
      <c r="F239" s="309" t="s">
        <v>408</v>
      </c>
      <c r="G239" s="63" t="s">
        <v>574</v>
      </c>
      <c r="H239" s="178" t="s">
        <v>239</v>
      </c>
      <c r="I239" s="309"/>
      <c r="J239" s="64">
        <v>1012</v>
      </c>
      <c r="K239" s="62">
        <v>6</v>
      </c>
      <c r="L239" s="65">
        <f t="shared" si="3"/>
        <v>168.66666666666666</v>
      </c>
      <c r="M239" s="310" t="s">
        <v>591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573</v>
      </c>
      <c r="E240" s="63"/>
      <c r="F240" s="309" t="s">
        <v>408</v>
      </c>
      <c r="G240" s="63" t="s">
        <v>574</v>
      </c>
      <c r="H240" s="178" t="s">
        <v>124</v>
      </c>
      <c r="I240" s="309"/>
      <c r="J240" s="64">
        <v>1210</v>
      </c>
      <c r="K240" s="62">
        <v>7</v>
      </c>
      <c r="L240" s="65">
        <f t="shared" si="3"/>
        <v>172.85714285714286</v>
      </c>
      <c r="M240" s="310" t="s">
        <v>591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603</v>
      </c>
      <c r="E241" s="63"/>
      <c r="F241" s="314" t="s">
        <v>18</v>
      </c>
      <c r="G241" s="63" t="s">
        <v>601</v>
      </c>
      <c r="H241" s="178" t="s">
        <v>131</v>
      </c>
      <c r="I241" s="314"/>
      <c r="J241" s="64">
        <v>1864</v>
      </c>
      <c r="K241" s="62">
        <v>11</v>
      </c>
      <c r="L241" s="65">
        <f t="shared" si="3"/>
        <v>169.45454545454547</v>
      </c>
      <c r="M241" s="315" t="s">
        <v>602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603</v>
      </c>
      <c r="E242" s="63"/>
      <c r="F242" s="314" t="s">
        <v>18</v>
      </c>
      <c r="G242" s="63" t="s">
        <v>601</v>
      </c>
      <c r="H242" s="178" t="s">
        <v>224</v>
      </c>
      <c r="I242" s="314"/>
      <c r="J242" s="64">
        <v>1942</v>
      </c>
      <c r="K242" s="62">
        <v>11</v>
      </c>
      <c r="L242" s="65">
        <f t="shared" si="3"/>
        <v>176.54545454545453</v>
      </c>
      <c r="M242" s="315" t="s">
        <v>602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603</v>
      </c>
      <c r="E243" s="63"/>
      <c r="F243" s="314" t="s">
        <v>18</v>
      </c>
      <c r="G243" s="63" t="s">
        <v>601</v>
      </c>
      <c r="H243" s="178" t="s">
        <v>600</v>
      </c>
      <c r="I243" s="314"/>
      <c r="J243" s="64">
        <v>1707</v>
      </c>
      <c r="K243" s="62">
        <v>11</v>
      </c>
      <c r="L243" s="65">
        <f t="shared" si="3"/>
        <v>155.18181818181819</v>
      </c>
      <c r="M243" s="315" t="s">
        <v>602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607</v>
      </c>
      <c r="E244" s="63"/>
      <c r="F244" s="319" t="s">
        <v>301</v>
      </c>
      <c r="G244" s="63" t="s">
        <v>118</v>
      </c>
      <c r="H244" s="178" t="s">
        <v>238</v>
      </c>
      <c r="I244" s="319"/>
      <c r="J244" s="64">
        <v>962</v>
      </c>
      <c r="K244" s="62">
        <v>8</v>
      </c>
      <c r="L244" s="65">
        <f t="shared" si="3"/>
        <v>120.25</v>
      </c>
      <c r="M244" s="320" t="s">
        <v>380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609</v>
      </c>
      <c r="E245" s="63"/>
      <c r="F245" s="321" t="s">
        <v>305</v>
      </c>
      <c r="G245" s="63" t="s">
        <v>118</v>
      </c>
      <c r="H245" s="178" t="s">
        <v>277</v>
      </c>
      <c r="I245" s="321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609</v>
      </c>
      <c r="E246" s="63"/>
      <c r="F246" s="321" t="s">
        <v>305</v>
      </c>
      <c r="G246" s="63" t="s">
        <v>118</v>
      </c>
      <c r="H246" s="71" t="s">
        <v>119</v>
      </c>
      <c r="I246" s="321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610</v>
      </c>
      <c r="E247" s="63"/>
      <c r="F247" s="321" t="s">
        <v>305</v>
      </c>
      <c r="G247" s="63" t="s">
        <v>118</v>
      </c>
      <c r="H247" s="71" t="s">
        <v>121</v>
      </c>
      <c r="I247" s="321" t="s">
        <v>226</v>
      </c>
      <c r="J247" s="64">
        <v>1370</v>
      </c>
      <c r="K247" s="62">
        <v>8</v>
      </c>
      <c r="L247" s="65">
        <f t="shared" si="3"/>
        <v>171.25</v>
      </c>
      <c r="M247" s="326" t="s">
        <v>613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610</v>
      </c>
      <c r="E248" s="63"/>
      <c r="F248" s="321" t="s">
        <v>305</v>
      </c>
      <c r="G248" s="63" t="s">
        <v>118</v>
      </c>
      <c r="H248" s="178" t="s">
        <v>239</v>
      </c>
      <c r="I248" s="321" t="s">
        <v>226</v>
      </c>
      <c r="J248" s="64">
        <v>1396</v>
      </c>
      <c r="K248" s="62">
        <v>8</v>
      </c>
      <c r="L248" s="65">
        <f t="shared" si="3"/>
        <v>174.5</v>
      </c>
      <c r="M248" s="326" t="s">
        <v>613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611</v>
      </c>
      <c r="E249" s="63"/>
      <c r="F249" s="321" t="s">
        <v>305</v>
      </c>
      <c r="G249" s="63" t="s">
        <v>118</v>
      </c>
      <c r="H249" s="178" t="s">
        <v>138</v>
      </c>
      <c r="I249" s="321" t="s">
        <v>225</v>
      </c>
      <c r="J249" s="64">
        <v>1321</v>
      </c>
      <c r="K249" s="62">
        <v>8</v>
      </c>
      <c r="L249" s="65">
        <f t="shared" si="3"/>
        <v>165.125</v>
      </c>
      <c r="M249" s="322" t="s">
        <v>568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611</v>
      </c>
      <c r="E250" s="63"/>
      <c r="F250" s="321" t="s">
        <v>305</v>
      </c>
      <c r="G250" s="63" t="s">
        <v>118</v>
      </c>
      <c r="H250" s="178" t="s">
        <v>612</v>
      </c>
      <c r="I250" s="321" t="s">
        <v>225</v>
      </c>
      <c r="J250" s="64">
        <v>1286</v>
      </c>
      <c r="K250" s="62">
        <v>8</v>
      </c>
      <c r="L250" s="65">
        <f t="shared" si="3"/>
        <v>160.75</v>
      </c>
      <c r="M250" s="322" t="s">
        <v>568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611</v>
      </c>
      <c r="E251" s="63"/>
      <c r="F251" s="321" t="s">
        <v>305</v>
      </c>
      <c r="G251" s="63" t="s">
        <v>118</v>
      </c>
      <c r="H251" s="178" t="s">
        <v>224</v>
      </c>
      <c r="I251" s="321" t="s">
        <v>316</v>
      </c>
      <c r="J251" s="64">
        <v>1376</v>
      </c>
      <c r="K251" s="62">
        <v>8</v>
      </c>
      <c r="L251" s="65">
        <f t="shared" si="3"/>
        <v>172</v>
      </c>
      <c r="M251" s="322" t="s">
        <v>613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611</v>
      </c>
      <c r="E252" s="63"/>
      <c r="F252" s="321" t="s">
        <v>305</v>
      </c>
      <c r="G252" s="63" t="s">
        <v>118</v>
      </c>
      <c r="H252" s="178" t="s">
        <v>131</v>
      </c>
      <c r="I252" s="321" t="s">
        <v>316</v>
      </c>
      <c r="J252" s="64">
        <v>1311</v>
      </c>
      <c r="K252" s="62">
        <v>8</v>
      </c>
      <c r="L252" s="65">
        <f t="shared" si="3"/>
        <v>163.875</v>
      </c>
      <c r="M252" s="322" t="s">
        <v>613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611</v>
      </c>
      <c r="E253" s="63"/>
      <c r="F253" s="321" t="s">
        <v>305</v>
      </c>
      <c r="G253" s="63" t="s">
        <v>118</v>
      </c>
      <c r="H253" s="178" t="s">
        <v>124</v>
      </c>
      <c r="I253" s="321"/>
      <c r="J253" s="64">
        <v>716</v>
      </c>
      <c r="K253" s="62">
        <v>4</v>
      </c>
      <c r="L253" s="65">
        <f t="shared" si="3"/>
        <v>179</v>
      </c>
      <c r="M253" s="322" t="s">
        <v>627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622</v>
      </c>
      <c r="E254" s="63"/>
      <c r="F254" s="324" t="s">
        <v>305</v>
      </c>
      <c r="G254" s="63" t="s">
        <v>229</v>
      </c>
      <c r="H254" s="178" t="s">
        <v>324</v>
      </c>
      <c r="I254" s="324" t="s">
        <v>317</v>
      </c>
      <c r="J254" s="64">
        <v>1097</v>
      </c>
      <c r="K254" s="62">
        <v>8</v>
      </c>
      <c r="L254" s="65">
        <f t="shared" si="3"/>
        <v>137.125</v>
      </c>
      <c r="M254" s="325" t="s">
        <v>568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622</v>
      </c>
      <c r="E255" s="63"/>
      <c r="F255" s="324" t="s">
        <v>305</v>
      </c>
      <c r="G255" s="63" t="s">
        <v>229</v>
      </c>
      <c r="H255" s="178" t="s">
        <v>308</v>
      </c>
      <c r="I255" s="324" t="s">
        <v>317</v>
      </c>
      <c r="J255" s="64">
        <v>1022</v>
      </c>
      <c r="K255" s="62">
        <v>8</v>
      </c>
      <c r="L255" s="65">
        <f t="shared" si="3"/>
        <v>127.75</v>
      </c>
      <c r="M255" s="325" t="s">
        <v>568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628</v>
      </c>
      <c r="E256" s="63"/>
      <c r="F256" s="330" t="s">
        <v>301</v>
      </c>
      <c r="G256" s="63" t="s">
        <v>229</v>
      </c>
      <c r="H256" s="178" t="s">
        <v>240</v>
      </c>
      <c r="I256" s="330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628</v>
      </c>
      <c r="E257" s="63"/>
      <c r="F257" s="330" t="s">
        <v>301</v>
      </c>
      <c r="G257" s="63" t="s">
        <v>229</v>
      </c>
      <c r="H257" s="178" t="s">
        <v>612</v>
      </c>
      <c r="I257" s="330"/>
      <c r="J257" s="64">
        <v>1189</v>
      </c>
      <c r="K257" s="62">
        <v>8</v>
      </c>
      <c r="L257" s="65">
        <f t="shared" si="3"/>
        <v>148.625</v>
      </c>
      <c r="M257" s="331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628</v>
      </c>
      <c r="E258" s="63"/>
      <c r="F258" s="330" t="s">
        <v>301</v>
      </c>
      <c r="G258" s="63" t="s">
        <v>229</v>
      </c>
      <c r="H258" s="178" t="s">
        <v>208</v>
      </c>
      <c r="I258" s="330"/>
      <c r="J258" s="64">
        <v>1160</v>
      </c>
      <c r="K258" s="62">
        <v>8</v>
      </c>
      <c r="L258" s="65">
        <f t="shared" si="3"/>
        <v>145</v>
      </c>
      <c r="M258" s="331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629</v>
      </c>
      <c r="E259" s="63"/>
      <c r="F259" s="330" t="s">
        <v>301</v>
      </c>
      <c r="G259" s="63" t="s">
        <v>118</v>
      </c>
      <c r="H259" s="178" t="s">
        <v>279</v>
      </c>
      <c r="I259" s="330"/>
      <c r="J259" s="64">
        <v>1566</v>
      </c>
      <c r="K259" s="62">
        <v>8</v>
      </c>
      <c r="L259" s="65">
        <f t="shared" si="3"/>
        <v>195.75</v>
      </c>
      <c r="M259" s="331" t="s">
        <v>630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629</v>
      </c>
      <c r="E260" s="63"/>
      <c r="F260" s="330" t="s">
        <v>301</v>
      </c>
      <c r="G260" s="63" t="s">
        <v>118</v>
      </c>
      <c r="H260" s="71" t="s">
        <v>125</v>
      </c>
      <c r="I260" s="330"/>
      <c r="J260" s="64">
        <v>1536</v>
      </c>
      <c r="K260" s="62">
        <v>8</v>
      </c>
      <c r="L260" s="65">
        <f t="shared" si="3"/>
        <v>192</v>
      </c>
      <c r="M260" s="331" t="s">
        <v>631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629</v>
      </c>
      <c r="E261" s="63"/>
      <c r="F261" s="336" t="s">
        <v>301</v>
      </c>
      <c r="G261" s="63" t="s">
        <v>118</v>
      </c>
      <c r="H261" s="178" t="s">
        <v>239</v>
      </c>
      <c r="I261" s="336"/>
      <c r="J261" s="64">
        <v>1348</v>
      </c>
      <c r="K261" s="62">
        <v>8</v>
      </c>
      <c r="L261" s="65">
        <f t="shared" si="3"/>
        <v>168.5</v>
      </c>
      <c r="M261" s="337" t="s">
        <v>652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629</v>
      </c>
      <c r="E262" s="63"/>
      <c r="F262" s="330" t="s">
        <v>301</v>
      </c>
      <c r="G262" s="63" t="s">
        <v>118</v>
      </c>
      <c r="H262" s="178" t="s">
        <v>246</v>
      </c>
      <c r="I262" s="330"/>
      <c r="J262" s="64">
        <v>1511</v>
      </c>
      <c r="K262" s="62">
        <v>8</v>
      </c>
      <c r="L262" s="65">
        <f t="shared" si="3"/>
        <v>188.875</v>
      </c>
      <c r="M262" s="197" t="s">
        <v>374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629</v>
      </c>
      <c r="E263" s="63"/>
      <c r="F263" s="330" t="s">
        <v>301</v>
      </c>
      <c r="G263" s="63" t="s">
        <v>118</v>
      </c>
      <c r="H263" s="71" t="s">
        <v>119</v>
      </c>
      <c r="I263" s="330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629</v>
      </c>
      <c r="E264" s="63"/>
      <c r="F264" s="330" t="s">
        <v>301</v>
      </c>
      <c r="G264" s="63" t="s">
        <v>118</v>
      </c>
      <c r="H264" s="178" t="s">
        <v>277</v>
      </c>
      <c r="I264" s="330"/>
      <c r="J264" s="64">
        <v>1334</v>
      </c>
      <c r="K264" s="62">
        <v>8</v>
      </c>
      <c r="L264" s="65">
        <f t="shared" si="3"/>
        <v>166.75</v>
      </c>
      <c r="M264" s="331" t="s">
        <v>632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629</v>
      </c>
      <c r="E265" s="63"/>
      <c r="F265" s="330" t="s">
        <v>301</v>
      </c>
      <c r="G265" s="63" t="s">
        <v>118</v>
      </c>
      <c r="H265" s="178" t="s">
        <v>223</v>
      </c>
      <c r="I265" s="330"/>
      <c r="J265" s="64">
        <v>1245</v>
      </c>
      <c r="K265" s="62">
        <v>8</v>
      </c>
      <c r="L265" s="65">
        <f t="shared" si="3"/>
        <v>155.625</v>
      </c>
      <c r="M265" s="331" t="s">
        <v>631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644</v>
      </c>
      <c r="E266" s="63"/>
      <c r="F266" s="333" t="s">
        <v>301</v>
      </c>
      <c r="G266" s="63" t="s">
        <v>645</v>
      </c>
      <c r="H266" s="178" t="s">
        <v>123</v>
      </c>
      <c r="I266" s="333"/>
      <c r="J266" s="64">
        <v>2597</v>
      </c>
      <c r="K266" s="62">
        <v>14</v>
      </c>
      <c r="L266" s="65">
        <f t="shared" si="3"/>
        <v>185.5</v>
      </c>
      <c r="M266" s="334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644</v>
      </c>
      <c r="E267" s="63"/>
      <c r="F267" s="333" t="s">
        <v>301</v>
      </c>
      <c r="G267" s="63" t="s">
        <v>645</v>
      </c>
      <c r="H267" s="178" t="s">
        <v>122</v>
      </c>
      <c r="I267" s="330"/>
      <c r="J267" s="64">
        <v>2297</v>
      </c>
      <c r="K267" s="62">
        <v>14</v>
      </c>
      <c r="L267" s="65">
        <f t="shared" si="3"/>
        <v>164.07142857142858</v>
      </c>
      <c r="M267" s="259" t="s">
        <v>643</v>
      </c>
    </row>
    <row r="268" spans="1:13" x14ac:dyDescent="0.25">
      <c r="A268" s="51"/>
      <c r="B268" s="51"/>
      <c r="C268" s="51"/>
      <c r="D268" s="32"/>
      <c r="E268" s="32"/>
      <c r="F268" s="53"/>
      <c r="G268" s="58"/>
      <c r="H268" s="70">
        <f>COUNTA(H7:H267)</f>
        <v>261</v>
      </c>
      <c r="I268" s="70"/>
      <c r="J268" s="157">
        <f>SUBTOTAL(9,J7:J267)</f>
        <v>381659</v>
      </c>
      <c r="K268" s="78">
        <f>SUBTOTAL(9,K7:K267)</f>
        <v>2266</v>
      </c>
      <c r="L268" s="158">
        <f t="shared" ref="L268" si="4">J268/K268</f>
        <v>168.42850838481905</v>
      </c>
    </row>
    <row r="270" spans="1:13" x14ac:dyDescent="0.25">
      <c r="C270" s="275" t="s">
        <v>487</v>
      </c>
      <c r="D270" t="s">
        <v>489</v>
      </c>
    </row>
    <row r="271" spans="1:13" x14ac:dyDescent="0.25">
      <c r="D271" t="s">
        <v>490</v>
      </c>
    </row>
    <row r="272" spans="1:13" x14ac:dyDescent="0.25">
      <c r="C272" s="296">
        <v>1855</v>
      </c>
      <c r="D272" t="s">
        <v>544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topLeftCell="A91" workbookViewId="0">
      <selection activeCell="D62" sqref="D6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41" t="s">
        <v>267</v>
      </c>
      <c r="B2" s="342"/>
      <c r="C2" s="342"/>
      <c r="D2" s="342"/>
      <c r="E2" s="342"/>
      <c r="F2" s="342"/>
      <c r="G2" s="342"/>
      <c r="H2" s="342"/>
      <c r="I2" s="343"/>
    </row>
    <row r="4" spans="1:10" x14ac:dyDescent="0.25">
      <c r="J4" s="62" t="s">
        <v>139</v>
      </c>
    </row>
    <row r="5" spans="1:10" ht="15.75" x14ac:dyDescent="0.25">
      <c r="A5" s="72" t="s">
        <v>640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389</v>
      </c>
      <c r="B7" s="76"/>
      <c r="C7" s="62"/>
      <c r="D7" s="66" t="s">
        <v>387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389</v>
      </c>
      <c r="B8" s="76"/>
      <c r="C8" s="62"/>
      <c r="D8" s="66" t="s">
        <v>388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390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390</v>
      </c>
      <c r="B10" s="76"/>
      <c r="C10" s="51"/>
      <c r="D10" s="66" t="s">
        <v>393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480</v>
      </c>
      <c r="B11" s="76"/>
      <c r="C11" s="51"/>
      <c r="D11" s="66" t="s">
        <v>388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488</v>
      </c>
      <c r="B12" s="76"/>
      <c r="C12" s="51"/>
      <c r="D12" s="66" t="s">
        <v>393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620</v>
      </c>
      <c r="B13" s="76"/>
      <c r="C13" s="51"/>
      <c r="D13" s="66" t="s">
        <v>619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629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71"/>
      <c r="B15" s="76"/>
      <c r="C15" s="76"/>
      <c r="D15" s="77"/>
      <c r="E15" s="71"/>
      <c r="F15" s="76"/>
      <c r="G15" s="76"/>
      <c r="H15" s="76"/>
      <c r="I15" s="76"/>
      <c r="J15" s="78">
        <f>SUM(J6:J14)</f>
        <v>11</v>
      </c>
    </row>
    <row r="16" spans="1:10" ht="15.75" x14ac:dyDescent="0.25">
      <c r="A16" s="72" t="s">
        <v>219</v>
      </c>
      <c r="D16" s="76"/>
      <c r="H16" s="62"/>
      <c r="I16" s="62"/>
      <c r="J16" s="62"/>
    </row>
    <row r="17" spans="1:10" x14ac:dyDescent="0.25">
      <c r="D17" s="76"/>
      <c r="J17" s="62"/>
    </row>
    <row r="18" spans="1:10" x14ac:dyDescent="0.25">
      <c r="A18" s="32"/>
      <c r="D18" s="53"/>
      <c r="E18" s="32"/>
      <c r="J18" s="62"/>
    </row>
    <row r="19" spans="1:10" ht="15.75" x14ac:dyDescent="0.25">
      <c r="A19" s="72" t="s">
        <v>199</v>
      </c>
      <c r="D19" s="53"/>
      <c r="E19" s="32"/>
      <c r="J19" s="62"/>
    </row>
    <row r="20" spans="1:10" ht="15.75" x14ac:dyDescent="0.25">
      <c r="A20" s="54"/>
      <c r="C20" s="62"/>
      <c r="D20" s="66"/>
      <c r="E20" s="32"/>
      <c r="J20" s="62"/>
    </row>
    <row r="21" spans="1:10" ht="15.75" x14ac:dyDescent="0.25">
      <c r="A21" s="72"/>
      <c r="D21" s="53"/>
      <c r="E21" s="32"/>
      <c r="J21" s="62"/>
    </row>
    <row r="22" spans="1:10" x14ac:dyDescent="0.25">
      <c r="B22" s="32"/>
      <c r="D22" s="32"/>
      <c r="F22" s="32"/>
      <c r="J22" s="78">
        <f>SUM(J20:J21)</f>
        <v>0</v>
      </c>
    </row>
    <row r="23" spans="1:10" ht="15.75" x14ac:dyDescent="0.25">
      <c r="A23" s="72" t="s">
        <v>213</v>
      </c>
      <c r="B23" s="32"/>
      <c r="D23" s="32"/>
      <c r="F23" s="32"/>
      <c r="J23" s="62"/>
    </row>
    <row r="24" spans="1:10" ht="15.75" x14ac:dyDescent="0.25">
      <c r="A24" s="72"/>
      <c r="B24" s="32"/>
      <c r="D24" s="32"/>
      <c r="F24" s="32"/>
      <c r="J24" s="62"/>
    </row>
    <row r="25" spans="1:10" x14ac:dyDescent="0.25">
      <c r="A25" s="344"/>
      <c r="B25" s="344"/>
      <c r="C25" s="71"/>
      <c r="D25" s="70"/>
      <c r="E25" s="71"/>
      <c r="F25" s="71"/>
      <c r="G25" s="76"/>
      <c r="H25" s="76"/>
      <c r="I25" s="76"/>
      <c r="J25" s="62"/>
    </row>
    <row r="26" spans="1:10" x14ac:dyDescent="0.25">
      <c r="A26" s="79"/>
      <c r="B26" s="71"/>
      <c r="C26" s="76"/>
      <c r="D26" s="70"/>
      <c r="E26" s="71"/>
      <c r="F26" s="71"/>
      <c r="G26" s="76"/>
      <c r="H26" s="76"/>
      <c r="I26" s="76"/>
      <c r="J26" s="78">
        <f>SUM(J25:J25)</f>
        <v>0</v>
      </c>
    </row>
    <row r="27" spans="1:10" x14ac:dyDescent="0.25">
      <c r="A27" s="73" t="s">
        <v>198</v>
      </c>
      <c r="B27" s="71"/>
      <c r="C27" s="76"/>
      <c r="D27" s="70"/>
      <c r="E27" s="71"/>
      <c r="F27" s="71"/>
      <c r="G27" s="76"/>
      <c r="H27" s="76"/>
      <c r="I27" s="76"/>
      <c r="J27" s="77"/>
    </row>
    <row r="28" spans="1:10" ht="15.75" x14ac:dyDescent="0.25">
      <c r="A28" s="54" t="s">
        <v>200</v>
      </c>
      <c r="C28" s="62" t="s">
        <v>232</v>
      </c>
      <c r="D28" s="66" t="s">
        <v>266</v>
      </c>
      <c r="E28" s="32"/>
      <c r="F28" s="32"/>
      <c r="J28" s="62">
        <v>3</v>
      </c>
    </row>
    <row r="29" spans="1:10" x14ac:dyDescent="0.25">
      <c r="J29" s="62"/>
    </row>
    <row r="30" spans="1:10" x14ac:dyDescent="0.25">
      <c r="J30" s="78">
        <f>SUM(J28:J29)</f>
        <v>3</v>
      </c>
    </row>
    <row r="31" spans="1:10" ht="15.75" x14ac:dyDescent="0.25">
      <c r="A31" s="72" t="s">
        <v>650</v>
      </c>
      <c r="J31" s="51"/>
    </row>
    <row r="32" spans="1:10" x14ac:dyDescent="0.25">
      <c r="J32" s="51"/>
    </row>
    <row r="33" spans="1:11" x14ac:dyDescent="0.25">
      <c r="A33" s="185" t="s">
        <v>642</v>
      </c>
      <c r="B33" s="80"/>
      <c r="C33" s="161"/>
      <c r="D33" s="66"/>
      <c r="E33" s="71"/>
      <c r="F33" s="63"/>
      <c r="G33" s="63"/>
      <c r="H33" s="63"/>
      <c r="I33" s="63"/>
      <c r="J33" s="62"/>
    </row>
    <row r="34" spans="1:11" x14ac:dyDescent="0.25">
      <c r="A34" s="162" t="s">
        <v>216</v>
      </c>
      <c r="B34" s="80"/>
      <c r="C34" s="62" t="s">
        <v>232</v>
      </c>
      <c r="D34" s="66" t="s">
        <v>228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312</v>
      </c>
      <c r="B35" s="80"/>
      <c r="C35" s="62" t="s">
        <v>133</v>
      </c>
      <c r="D35" s="66" t="s">
        <v>339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330</v>
      </c>
      <c r="B36" s="80"/>
      <c r="C36" s="62" t="s">
        <v>118</v>
      </c>
      <c r="D36" s="66" t="s">
        <v>340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330</v>
      </c>
      <c r="B37" s="80"/>
      <c r="C37" s="62" t="s">
        <v>118</v>
      </c>
      <c r="D37" s="66" t="s">
        <v>341</v>
      </c>
      <c r="E37" s="71"/>
      <c r="F37" s="63"/>
      <c r="G37" s="63"/>
      <c r="H37" s="63"/>
      <c r="I37" s="63"/>
      <c r="J37" s="62">
        <v>2</v>
      </c>
    </row>
    <row r="38" spans="1:11" x14ac:dyDescent="0.25">
      <c r="A38" s="63" t="s">
        <v>323</v>
      </c>
      <c r="B38" s="80"/>
      <c r="C38" s="62" t="s">
        <v>232</v>
      </c>
      <c r="D38" s="66" t="s">
        <v>342</v>
      </c>
      <c r="E38" s="71"/>
      <c r="F38" s="63"/>
      <c r="G38" s="63"/>
      <c r="H38" s="63"/>
      <c r="I38" s="63"/>
      <c r="J38" s="62">
        <v>2</v>
      </c>
    </row>
    <row r="39" spans="1:11" x14ac:dyDescent="0.25">
      <c r="A39" s="63" t="s">
        <v>323</v>
      </c>
      <c r="B39" s="80"/>
      <c r="C39" s="62" t="s">
        <v>232</v>
      </c>
      <c r="D39" s="66" t="s">
        <v>343</v>
      </c>
      <c r="E39" s="71"/>
      <c r="F39" s="63"/>
      <c r="G39" s="63"/>
      <c r="H39" s="63"/>
      <c r="I39" s="63"/>
      <c r="J39" s="62">
        <v>2</v>
      </c>
      <c r="K39" s="63" t="s">
        <v>390</v>
      </c>
    </row>
    <row r="40" spans="1:11" x14ac:dyDescent="0.25">
      <c r="A40" s="63" t="s">
        <v>368</v>
      </c>
      <c r="B40" s="80"/>
      <c r="C40" s="62" t="s">
        <v>118</v>
      </c>
      <c r="D40" s="63" t="s">
        <v>423</v>
      </c>
      <c r="E40" s="71"/>
      <c r="F40" s="63"/>
      <c r="G40" s="63"/>
      <c r="H40" s="63"/>
      <c r="I40" s="63"/>
      <c r="J40" s="62">
        <v>6</v>
      </c>
    </row>
    <row r="41" spans="1:11" x14ac:dyDescent="0.25">
      <c r="A41" s="63" t="s">
        <v>389</v>
      </c>
      <c r="B41" s="80"/>
      <c r="C41" s="62" t="s">
        <v>232</v>
      </c>
      <c r="D41" s="66" t="s">
        <v>150</v>
      </c>
      <c r="E41" s="71"/>
      <c r="F41" s="63"/>
      <c r="G41" s="63"/>
      <c r="H41" s="63"/>
      <c r="I41" s="63"/>
      <c r="J41" s="62">
        <v>1</v>
      </c>
    </row>
    <row r="42" spans="1:11" x14ac:dyDescent="0.25">
      <c r="A42" s="63" t="s">
        <v>390</v>
      </c>
      <c r="B42" s="80"/>
      <c r="C42" s="62" t="s">
        <v>232</v>
      </c>
      <c r="D42" s="66" t="s">
        <v>391</v>
      </c>
      <c r="E42" s="71"/>
      <c r="F42" s="63"/>
      <c r="G42" s="63"/>
      <c r="H42" s="63"/>
      <c r="I42" s="63"/>
      <c r="J42" s="62">
        <v>1</v>
      </c>
    </row>
    <row r="43" spans="1:11" x14ac:dyDescent="0.25">
      <c r="A43" s="63" t="s">
        <v>433</v>
      </c>
      <c r="B43" s="80"/>
      <c r="C43" s="62" t="s">
        <v>432</v>
      </c>
      <c r="D43" s="66" t="s">
        <v>439</v>
      </c>
      <c r="E43" s="71"/>
      <c r="F43" s="63"/>
      <c r="G43" s="63"/>
      <c r="H43" s="63"/>
      <c r="I43" s="63"/>
      <c r="J43" s="62">
        <v>2</v>
      </c>
    </row>
    <row r="44" spans="1:11" x14ac:dyDescent="0.25">
      <c r="A44" s="63" t="s">
        <v>442</v>
      </c>
      <c r="B44" s="80"/>
      <c r="C44" s="62" t="s">
        <v>118</v>
      </c>
      <c r="D44" s="66" t="s">
        <v>447</v>
      </c>
      <c r="E44" s="71"/>
      <c r="F44" s="63"/>
      <c r="G44" s="63"/>
      <c r="H44" s="63"/>
      <c r="I44" s="63"/>
      <c r="J44" s="62">
        <v>2</v>
      </c>
    </row>
    <row r="45" spans="1:11" x14ac:dyDescent="0.25">
      <c r="A45" s="63" t="s">
        <v>488</v>
      </c>
      <c r="B45" s="80"/>
      <c r="C45" s="62" t="s">
        <v>118</v>
      </c>
      <c r="D45" s="63" t="s">
        <v>175</v>
      </c>
      <c r="E45" s="71"/>
      <c r="F45" s="63"/>
      <c r="G45" s="63"/>
      <c r="H45" s="63"/>
      <c r="I45" s="63"/>
      <c r="J45" s="62">
        <v>1</v>
      </c>
    </row>
    <row r="46" spans="1:11" x14ac:dyDescent="0.25">
      <c r="A46" s="63" t="s">
        <v>558</v>
      </c>
      <c r="B46" s="80"/>
      <c r="C46" s="62" t="s">
        <v>118</v>
      </c>
      <c r="D46" s="63" t="s">
        <v>555</v>
      </c>
      <c r="E46" s="71"/>
      <c r="F46" s="63"/>
      <c r="G46" s="63"/>
      <c r="H46" s="63"/>
      <c r="I46" s="63"/>
      <c r="J46" s="99">
        <v>6</v>
      </c>
    </row>
    <row r="47" spans="1:11" x14ac:dyDescent="0.25">
      <c r="A47" s="63" t="s">
        <v>629</v>
      </c>
      <c r="B47" s="80"/>
      <c r="C47" s="62" t="s">
        <v>118</v>
      </c>
      <c r="D47" s="66" t="s">
        <v>641</v>
      </c>
      <c r="E47" s="71"/>
      <c r="F47" s="63"/>
      <c r="G47" s="63"/>
      <c r="H47" s="63"/>
      <c r="I47" s="63"/>
      <c r="J47" s="99">
        <v>1</v>
      </c>
    </row>
    <row r="48" spans="1:11" x14ac:dyDescent="0.25">
      <c r="A48" s="63"/>
      <c r="B48" s="80"/>
      <c r="C48" s="62"/>
      <c r="D48" s="62"/>
      <c r="E48" s="66"/>
      <c r="F48" s="63"/>
      <c r="G48" s="63"/>
      <c r="H48" s="62"/>
      <c r="I48" s="62"/>
      <c r="J48" s="78">
        <f>SUM(J34:J47)</f>
        <v>32</v>
      </c>
    </row>
    <row r="49" spans="1:10" x14ac:dyDescent="0.25">
      <c r="A49" s="63"/>
      <c r="B49" s="80"/>
      <c r="C49" s="62"/>
      <c r="D49" s="199"/>
      <c r="E49" s="71"/>
      <c r="F49" s="63"/>
      <c r="G49" s="63"/>
      <c r="H49" s="63"/>
      <c r="I49" s="189"/>
      <c r="J49" s="99"/>
    </row>
    <row r="50" spans="1:10" x14ac:dyDescent="0.25">
      <c r="A50" s="185" t="s">
        <v>651</v>
      </c>
      <c r="B50" s="80"/>
      <c r="C50" s="190"/>
      <c r="D50" s="66"/>
      <c r="E50" s="71"/>
      <c r="F50" s="63"/>
      <c r="G50" s="63"/>
      <c r="H50" s="63"/>
      <c r="I50" s="63"/>
      <c r="J50" s="62"/>
    </row>
    <row r="51" spans="1:10" x14ac:dyDescent="0.25">
      <c r="A51" s="63" t="s">
        <v>312</v>
      </c>
      <c r="B51" s="80"/>
      <c r="C51" s="62" t="s">
        <v>133</v>
      </c>
      <c r="D51" s="66" t="s">
        <v>344</v>
      </c>
      <c r="E51" s="71"/>
      <c r="F51" s="63"/>
      <c r="G51" s="63"/>
      <c r="H51" s="63"/>
      <c r="I51" s="63"/>
      <c r="J51" s="62">
        <v>2</v>
      </c>
    </row>
    <row r="52" spans="1:10" x14ac:dyDescent="0.25">
      <c r="A52" s="63" t="s">
        <v>356</v>
      </c>
      <c r="B52" s="80"/>
      <c r="C52" s="62" t="s">
        <v>133</v>
      </c>
      <c r="D52" s="63" t="s">
        <v>355</v>
      </c>
      <c r="E52" s="71"/>
      <c r="F52" s="63"/>
      <c r="G52" s="63"/>
      <c r="H52" s="63"/>
      <c r="I52" s="63"/>
      <c r="J52" s="99">
        <v>4</v>
      </c>
    </row>
    <row r="53" spans="1:10" x14ac:dyDescent="0.25">
      <c r="A53" s="63" t="s">
        <v>390</v>
      </c>
      <c r="B53" s="80"/>
      <c r="C53" s="62" t="s">
        <v>232</v>
      </c>
      <c r="D53" s="66" t="s">
        <v>392</v>
      </c>
      <c r="E53" s="71"/>
      <c r="F53" s="63"/>
      <c r="G53" s="63"/>
      <c r="H53" s="63"/>
      <c r="I53" s="63"/>
      <c r="J53" s="99">
        <v>1</v>
      </c>
    </row>
    <row r="54" spans="1:10" x14ac:dyDescent="0.25">
      <c r="A54" s="254" t="s">
        <v>424</v>
      </c>
      <c r="C54" s="62" t="s">
        <v>407</v>
      </c>
      <c r="D54" s="63" t="s">
        <v>425</v>
      </c>
      <c r="E54" s="63"/>
      <c r="F54" s="63"/>
      <c r="G54" s="63"/>
      <c r="H54" s="63"/>
      <c r="I54" s="63"/>
      <c r="J54" s="99">
        <v>5</v>
      </c>
    </row>
    <row r="55" spans="1:10" x14ac:dyDescent="0.25">
      <c r="A55" s="255" t="s">
        <v>426</v>
      </c>
      <c r="C55" s="255" t="s">
        <v>233</v>
      </c>
      <c r="D55" s="66" t="s">
        <v>427</v>
      </c>
      <c r="E55" s="63"/>
      <c r="F55" s="63"/>
      <c r="G55" s="63"/>
      <c r="H55" s="63"/>
      <c r="I55" s="63"/>
      <c r="J55" s="99">
        <v>5</v>
      </c>
    </row>
    <row r="56" spans="1:10" x14ac:dyDescent="0.25">
      <c r="A56" s="268" t="s">
        <v>458</v>
      </c>
      <c r="C56" s="268" t="s">
        <v>414</v>
      </c>
      <c r="D56" s="66" t="s">
        <v>427</v>
      </c>
      <c r="E56" s="63"/>
      <c r="F56" s="63"/>
      <c r="G56" s="63"/>
      <c r="H56" s="63"/>
      <c r="I56" s="63"/>
      <c r="J56" s="99">
        <v>5</v>
      </c>
    </row>
    <row r="57" spans="1:10" x14ac:dyDescent="0.25">
      <c r="A57" s="63" t="s">
        <v>435</v>
      </c>
      <c r="C57" s="62" t="s">
        <v>232</v>
      </c>
      <c r="D57" s="63" t="s">
        <v>449</v>
      </c>
      <c r="E57" s="63"/>
      <c r="F57" s="63"/>
      <c r="G57" s="63"/>
      <c r="H57" s="63"/>
      <c r="I57" s="63"/>
      <c r="J57" s="99">
        <v>2</v>
      </c>
    </row>
    <row r="58" spans="1:10" x14ac:dyDescent="0.25">
      <c r="A58" s="63" t="s">
        <v>442</v>
      </c>
      <c r="C58" s="62" t="s">
        <v>118</v>
      </c>
      <c r="D58" s="63" t="s">
        <v>448</v>
      </c>
      <c r="E58" s="63"/>
      <c r="F58" s="63"/>
      <c r="G58" s="63"/>
      <c r="H58" s="63"/>
      <c r="I58" s="63"/>
      <c r="J58" s="99">
        <v>2</v>
      </c>
    </row>
    <row r="59" spans="1:10" x14ac:dyDescent="0.25">
      <c r="A59" s="63" t="s">
        <v>518</v>
      </c>
      <c r="C59" s="62" t="s">
        <v>133</v>
      </c>
      <c r="D59" s="66" t="s">
        <v>519</v>
      </c>
      <c r="E59" s="63"/>
      <c r="F59" s="63"/>
      <c r="G59" s="63"/>
      <c r="H59" s="63"/>
      <c r="I59" s="63"/>
      <c r="J59" s="99">
        <v>2</v>
      </c>
    </row>
    <row r="60" spans="1:10" x14ac:dyDescent="0.25">
      <c r="A60" s="63" t="s">
        <v>567</v>
      </c>
      <c r="C60" s="305" t="s">
        <v>233</v>
      </c>
      <c r="D60" s="66" t="s">
        <v>178</v>
      </c>
      <c r="E60" s="63"/>
      <c r="F60" s="63"/>
      <c r="G60" s="63"/>
      <c r="H60" s="63"/>
      <c r="I60" s="63"/>
      <c r="J60" s="99">
        <v>1</v>
      </c>
    </row>
    <row r="61" spans="1:10" x14ac:dyDescent="0.25">
      <c r="A61" s="63" t="s">
        <v>644</v>
      </c>
      <c r="C61" s="333" t="s">
        <v>645</v>
      </c>
      <c r="D61" s="66" t="s">
        <v>146</v>
      </c>
      <c r="E61" s="63"/>
      <c r="F61" s="63"/>
      <c r="G61" s="63"/>
      <c r="H61" s="63"/>
      <c r="I61" s="63"/>
      <c r="J61" s="99">
        <v>1</v>
      </c>
    </row>
    <row r="62" spans="1:10" x14ac:dyDescent="0.25">
      <c r="A62" s="62"/>
      <c r="B62" s="63"/>
      <c r="C62" s="62"/>
      <c r="D62" s="80"/>
      <c r="F62" s="63"/>
      <c r="G62" s="63"/>
      <c r="I62" s="62"/>
      <c r="J62" s="78">
        <f>SUM(J51:J61)</f>
        <v>30</v>
      </c>
    </row>
    <row r="63" spans="1:10" ht="15.75" x14ac:dyDescent="0.25">
      <c r="A63" s="72" t="s">
        <v>154</v>
      </c>
      <c r="I63" s="189"/>
      <c r="J63" s="62"/>
    </row>
    <row r="64" spans="1:10" ht="15.75" x14ac:dyDescent="0.25">
      <c r="A64" s="72"/>
      <c r="I64" s="189"/>
      <c r="J64" s="62"/>
    </row>
    <row r="65" spans="1:10" x14ac:dyDescent="0.25">
      <c r="A65" s="51"/>
      <c r="J65" s="51"/>
    </row>
    <row r="66" spans="1:10" ht="15.75" x14ac:dyDescent="0.25">
      <c r="A66" s="72" t="s">
        <v>155</v>
      </c>
      <c r="J66" s="51"/>
    </row>
    <row r="67" spans="1:10" x14ac:dyDescent="0.25">
      <c r="A67" s="63"/>
      <c r="B67" s="62"/>
      <c r="C67" s="212"/>
      <c r="D67" s="80"/>
      <c r="E67" s="71"/>
      <c r="F67" s="76"/>
      <c r="G67" s="76"/>
      <c r="H67" s="76"/>
      <c r="I67" s="76"/>
      <c r="J67" s="62"/>
    </row>
    <row r="68" spans="1:10" x14ac:dyDescent="0.25">
      <c r="A68" s="70"/>
      <c r="B68" s="80"/>
      <c r="C68" s="76"/>
      <c r="D68" s="76"/>
      <c r="E68" s="76"/>
      <c r="F68" s="76"/>
      <c r="G68" s="76"/>
      <c r="H68" s="76"/>
      <c r="I68" s="76"/>
      <c r="J68" s="78">
        <f>SUM(J67:J67)</f>
        <v>0</v>
      </c>
    </row>
    <row r="69" spans="1:10" ht="15.75" x14ac:dyDescent="0.25">
      <c r="A69" s="72" t="s">
        <v>156</v>
      </c>
      <c r="J69" s="51"/>
    </row>
    <row r="70" spans="1:10" x14ac:dyDescent="0.25">
      <c r="A70" s="254" t="s">
        <v>366</v>
      </c>
      <c r="B70" s="62" t="s">
        <v>136</v>
      </c>
      <c r="C70" s="62" t="s">
        <v>133</v>
      </c>
      <c r="D70" s="63" t="s">
        <v>355</v>
      </c>
      <c r="J70" s="51"/>
    </row>
    <row r="71" spans="1:10" x14ac:dyDescent="0.25">
      <c r="A71" s="278" t="s">
        <v>495</v>
      </c>
      <c r="B71" s="62" t="s">
        <v>507</v>
      </c>
      <c r="C71" s="62" t="s">
        <v>118</v>
      </c>
      <c r="D71" s="63" t="s">
        <v>502</v>
      </c>
      <c r="J71" s="51"/>
    </row>
    <row r="72" spans="1:10" x14ac:dyDescent="0.25">
      <c r="A72" s="294" t="s">
        <v>546</v>
      </c>
      <c r="B72" s="62" t="s">
        <v>548</v>
      </c>
      <c r="C72" s="62" t="s">
        <v>133</v>
      </c>
      <c r="D72" s="63" t="s">
        <v>355</v>
      </c>
      <c r="J72" s="51"/>
    </row>
    <row r="73" spans="1:10" x14ac:dyDescent="0.25">
      <c r="A73" s="242" t="s">
        <v>367</v>
      </c>
      <c r="B73" s="62" t="s">
        <v>135</v>
      </c>
      <c r="C73" s="62" t="s">
        <v>118</v>
      </c>
      <c r="D73" s="63" t="s">
        <v>423</v>
      </c>
      <c r="J73" s="51"/>
    </row>
    <row r="74" spans="1:10" x14ac:dyDescent="0.25">
      <c r="A74" s="278" t="s">
        <v>496</v>
      </c>
      <c r="B74" s="62" t="s">
        <v>514</v>
      </c>
      <c r="C74" s="62" t="s">
        <v>133</v>
      </c>
      <c r="D74" s="63" t="s">
        <v>505</v>
      </c>
      <c r="J74" s="51"/>
    </row>
    <row r="75" spans="1:10" x14ac:dyDescent="0.25">
      <c r="A75" s="298" t="s">
        <v>553</v>
      </c>
      <c r="B75" s="62" t="s">
        <v>554</v>
      </c>
      <c r="C75" s="62" t="s">
        <v>118</v>
      </c>
      <c r="D75" s="63" t="s">
        <v>505</v>
      </c>
      <c r="J75" s="51"/>
    </row>
    <row r="76" spans="1:10" x14ac:dyDescent="0.25">
      <c r="A76" s="242" t="s">
        <v>394</v>
      </c>
      <c r="B76" s="62" t="s">
        <v>302</v>
      </c>
      <c r="C76" s="242" t="s">
        <v>232</v>
      </c>
      <c r="D76" s="63" t="s">
        <v>395</v>
      </c>
      <c r="J76" s="51"/>
    </row>
    <row r="77" spans="1:10" x14ac:dyDescent="0.25">
      <c r="A77" s="278" t="s">
        <v>497</v>
      </c>
      <c r="B77" s="62" t="s">
        <v>508</v>
      </c>
      <c r="C77" s="278" t="s">
        <v>500</v>
      </c>
      <c r="D77" s="63" t="s">
        <v>506</v>
      </c>
      <c r="J77" s="51"/>
    </row>
    <row r="78" spans="1:10" x14ac:dyDescent="0.25">
      <c r="A78" s="298" t="s">
        <v>550</v>
      </c>
      <c r="B78" s="62" t="s">
        <v>551</v>
      </c>
      <c r="C78" s="62" t="s">
        <v>232</v>
      </c>
      <c r="D78" s="63" t="s">
        <v>395</v>
      </c>
      <c r="J78" s="51"/>
    </row>
    <row r="79" spans="1:10" x14ac:dyDescent="0.25">
      <c r="A79" s="254" t="s">
        <v>421</v>
      </c>
      <c r="B79" s="62" t="s">
        <v>381</v>
      </c>
      <c r="C79" s="62" t="s">
        <v>414</v>
      </c>
      <c r="D79" s="63" t="s">
        <v>422</v>
      </c>
      <c r="J79" s="51"/>
    </row>
    <row r="80" spans="1:10" x14ac:dyDescent="0.25">
      <c r="A80" s="268" t="s">
        <v>459</v>
      </c>
      <c r="B80" s="62" t="s">
        <v>511</v>
      </c>
      <c r="C80" s="62" t="s">
        <v>118</v>
      </c>
      <c r="D80" s="63" t="s">
        <v>422</v>
      </c>
      <c r="J80" s="51"/>
    </row>
    <row r="81" spans="1:10" x14ac:dyDescent="0.25">
      <c r="A81" s="309" t="s">
        <v>597</v>
      </c>
      <c r="B81" s="62" t="s">
        <v>598</v>
      </c>
      <c r="C81" s="62" t="s">
        <v>574</v>
      </c>
      <c r="D81" s="63" t="s">
        <v>422</v>
      </c>
      <c r="J81" s="51"/>
    </row>
    <row r="82" spans="1:10" x14ac:dyDescent="0.25">
      <c r="A82" s="254" t="s">
        <v>424</v>
      </c>
      <c r="B82" s="62" t="s">
        <v>136</v>
      </c>
      <c r="C82" s="62" t="s">
        <v>407</v>
      </c>
      <c r="D82" s="63" t="s">
        <v>425</v>
      </c>
      <c r="J82" s="51"/>
    </row>
    <row r="83" spans="1:10" x14ac:dyDescent="0.25">
      <c r="A83" s="268" t="s">
        <v>457</v>
      </c>
      <c r="B83" s="62" t="s">
        <v>512</v>
      </c>
      <c r="C83" s="62" t="s">
        <v>456</v>
      </c>
      <c r="D83" s="63" t="s">
        <v>425</v>
      </c>
      <c r="J83" s="51"/>
    </row>
    <row r="84" spans="1:10" x14ac:dyDescent="0.25">
      <c r="A84" s="309" t="s">
        <v>594</v>
      </c>
      <c r="B84" s="62" t="s">
        <v>593</v>
      </c>
      <c r="C84" s="62" t="s">
        <v>595</v>
      </c>
      <c r="D84" s="63" t="s">
        <v>425</v>
      </c>
      <c r="J84" s="51"/>
    </row>
    <row r="85" spans="1:10" x14ac:dyDescent="0.25">
      <c r="A85" s="254" t="s">
        <v>426</v>
      </c>
      <c r="B85" s="62" t="s">
        <v>136</v>
      </c>
      <c r="C85" s="209" t="s">
        <v>233</v>
      </c>
      <c r="D85" s="66" t="s">
        <v>427</v>
      </c>
      <c r="J85" s="51"/>
    </row>
    <row r="86" spans="1:10" x14ac:dyDescent="0.25">
      <c r="A86" s="268" t="s">
        <v>458</v>
      </c>
      <c r="B86" s="62" t="s">
        <v>513</v>
      </c>
      <c r="C86" s="62" t="s">
        <v>414</v>
      </c>
      <c r="D86" s="66" t="s">
        <v>427</v>
      </c>
      <c r="J86" s="51"/>
    </row>
    <row r="87" spans="1:10" x14ac:dyDescent="0.25">
      <c r="A87" s="309" t="s">
        <v>592</v>
      </c>
      <c r="B87" s="62" t="s">
        <v>596</v>
      </c>
      <c r="C87" s="62" t="s">
        <v>572</v>
      </c>
      <c r="D87" s="66" t="s">
        <v>427</v>
      </c>
      <c r="J87" s="51"/>
    </row>
    <row r="88" spans="1:10" x14ac:dyDescent="0.25">
      <c r="A88" s="169"/>
      <c r="J88" s="61">
        <f>SUM(J70:J85)</f>
        <v>0</v>
      </c>
    </row>
    <row r="89" spans="1:10" ht="15.75" x14ac:dyDescent="0.25">
      <c r="A89" s="72" t="s">
        <v>157</v>
      </c>
      <c r="J89" s="51"/>
    </row>
    <row r="90" spans="1:10" ht="15.75" x14ac:dyDescent="0.25">
      <c r="A90" s="72"/>
      <c r="J90" s="51"/>
    </row>
    <row r="91" spans="1:10" x14ac:dyDescent="0.25">
      <c r="A91" s="166" t="s">
        <v>204</v>
      </c>
      <c r="J91" s="51"/>
    </row>
    <row r="92" spans="1:10" x14ac:dyDescent="0.25">
      <c r="A92" s="71"/>
      <c r="B92" s="62"/>
      <c r="C92" s="62"/>
      <c r="D92" s="63"/>
      <c r="J92" s="62"/>
    </row>
    <row r="93" spans="1:10" ht="15.75" x14ac:dyDescent="0.25">
      <c r="A93" s="72"/>
      <c r="J93" s="78">
        <f>SUM(J92:J92)</f>
        <v>0</v>
      </c>
    </row>
    <row r="94" spans="1:10" x14ac:dyDescent="0.25">
      <c r="A94" s="73" t="s">
        <v>255</v>
      </c>
      <c r="J94" s="51"/>
    </row>
    <row r="95" spans="1:10" x14ac:dyDescent="0.25">
      <c r="A95" s="73"/>
      <c r="J95" s="51"/>
    </row>
    <row r="96" spans="1:10" ht="15.75" x14ac:dyDescent="0.25">
      <c r="A96" s="63"/>
      <c r="B96" s="51"/>
      <c r="C96" s="214"/>
      <c r="D96" s="66"/>
      <c r="J96" s="51"/>
    </row>
    <row r="97" spans="1:10" x14ac:dyDescent="0.25">
      <c r="A97" s="63"/>
      <c r="B97" s="51"/>
      <c r="C97" s="213"/>
      <c r="D97" s="66"/>
      <c r="J97" s="51"/>
    </row>
    <row r="98" spans="1:10" x14ac:dyDescent="0.25">
      <c r="A98" s="73" t="s">
        <v>158</v>
      </c>
      <c r="J98" s="51"/>
    </row>
    <row r="99" spans="1:10" x14ac:dyDescent="0.25">
      <c r="A99" s="73"/>
      <c r="B99" s="73"/>
      <c r="J99" s="51"/>
    </row>
    <row r="100" spans="1:10" x14ac:dyDescent="0.25">
      <c r="B100" s="74" t="s">
        <v>159</v>
      </c>
      <c r="C100" s="32"/>
      <c r="E100" s="32"/>
      <c r="F100" s="32"/>
      <c r="G100" s="32"/>
      <c r="J100" s="51"/>
    </row>
    <row r="101" spans="1:10" x14ac:dyDescent="0.25">
      <c r="A101" s="173"/>
      <c r="B101" s="172"/>
      <c r="C101" s="174"/>
      <c r="D101" s="66"/>
      <c r="E101" s="32"/>
      <c r="F101" s="32"/>
      <c r="G101" s="32"/>
      <c r="J101" s="51"/>
    </row>
    <row r="102" spans="1:10" x14ac:dyDescent="0.25">
      <c r="A102" s="62" t="s">
        <v>265</v>
      </c>
      <c r="B102" s="194" t="s">
        <v>232</v>
      </c>
      <c r="C102" s="177" t="s">
        <v>264</v>
      </c>
      <c r="D102" s="66" t="s">
        <v>160</v>
      </c>
      <c r="E102" s="71"/>
      <c r="F102" s="71"/>
      <c r="G102" s="71"/>
      <c r="H102" s="76"/>
      <c r="I102" s="76"/>
      <c r="J102" s="62">
        <v>1</v>
      </c>
    </row>
    <row r="103" spans="1:10" x14ac:dyDescent="0.25">
      <c r="A103" s="242" t="s">
        <v>365</v>
      </c>
      <c r="B103" s="62" t="s">
        <v>118</v>
      </c>
      <c r="C103" s="183" t="s">
        <v>364</v>
      </c>
      <c r="D103" s="66" t="s">
        <v>175</v>
      </c>
      <c r="E103" s="71"/>
      <c r="F103" s="71"/>
      <c r="G103" s="71"/>
      <c r="H103" s="76"/>
      <c r="I103" s="76"/>
      <c r="J103" s="62">
        <v>1</v>
      </c>
    </row>
    <row r="104" spans="1:10" x14ac:dyDescent="0.25">
      <c r="A104" s="62" t="s">
        <v>385</v>
      </c>
      <c r="B104" s="244" t="s">
        <v>232</v>
      </c>
      <c r="C104" s="208" t="s">
        <v>386</v>
      </c>
      <c r="D104" s="66" t="s">
        <v>175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62" t="s">
        <v>404</v>
      </c>
      <c r="B105" s="62" t="s">
        <v>118</v>
      </c>
      <c r="C105" s="210" t="s">
        <v>403</v>
      </c>
      <c r="D105" s="66" t="s">
        <v>405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A106" s="63" t="s">
        <v>460</v>
      </c>
      <c r="B106" s="62" t="s">
        <v>118</v>
      </c>
      <c r="C106" s="269" t="s">
        <v>464</v>
      </c>
      <c r="D106" s="66" t="s">
        <v>481</v>
      </c>
      <c r="E106" s="71"/>
      <c r="F106" s="71"/>
      <c r="G106" s="71"/>
      <c r="H106" s="76"/>
      <c r="I106" s="76"/>
      <c r="J106" s="62">
        <v>1</v>
      </c>
    </row>
    <row r="107" spans="1:10" x14ac:dyDescent="0.25">
      <c r="A107" s="62" t="s">
        <v>536</v>
      </c>
      <c r="B107" s="62" t="s">
        <v>118</v>
      </c>
      <c r="C107" s="286" t="s">
        <v>537</v>
      </c>
      <c r="D107" s="66" t="s">
        <v>145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62" t="s">
        <v>536</v>
      </c>
      <c r="B108" s="62" t="s">
        <v>118</v>
      </c>
      <c r="C108" s="286" t="s">
        <v>538</v>
      </c>
      <c r="D108" s="63" t="s">
        <v>539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301" t="s">
        <v>365</v>
      </c>
      <c r="B109" s="62" t="s">
        <v>118</v>
      </c>
      <c r="C109" s="301" t="s">
        <v>560</v>
      </c>
      <c r="D109" s="66" t="s">
        <v>145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D110" s="66"/>
      <c r="E110" s="76"/>
      <c r="F110" s="76"/>
      <c r="G110" s="76"/>
      <c r="H110" s="76"/>
      <c r="I110" s="76"/>
      <c r="J110" s="78">
        <f>SUM(J100:J109)</f>
        <v>8</v>
      </c>
    </row>
    <row r="111" spans="1:10" x14ac:dyDescent="0.25">
      <c r="A111" s="73"/>
    </row>
    <row r="112" spans="1:10" x14ac:dyDescent="0.25">
      <c r="A112" s="73"/>
      <c r="I112" s="62" t="s">
        <v>163</v>
      </c>
      <c r="J112" s="62">
        <f>J15+J22+J26+J30+J48+J62+J68+J88+J93+J96+J110</f>
        <v>84</v>
      </c>
    </row>
    <row r="113" spans="1:6" x14ac:dyDescent="0.25">
      <c r="B113" s="51"/>
      <c r="C113" s="32"/>
      <c r="E113" s="51"/>
      <c r="F113" s="32"/>
    </row>
    <row r="114" spans="1:6" x14ac:dyDescent="0.25">
      <c r="A114" s="73" t="s">
        <v>162</v>
      </c>
      <c r="B114" s="51"/>
      <c r="C114" s="32"/>
      <c r="E114" s="75"/>
    </row>
    <row r="116" spans="1:6" x14ac:dyDescent="0.25">
      <c r="A116" s="62"/>
      <c r="B116" s="340"/>
      <c r="C116" s="340"/>
      <c r="D116" s="66"/>
      <c r="E116" s="63"/>
      <c r="F116" s="51"/>
    </row>
    <row r="117" spans="1:6" x14ac:dyDescent="0.25">
      <c r="A117" s="62"/>
      <c r="B117" s="340"/>
      <c r="C117" s="340"/>
      <c r="D117" s="62"/>
      <c r="E117" s="63"/>
      <c r="F117" s="51"/>
    </row>
    <row r="118" spans="1:6" x14ac:dyDescent="0.25">
      <c r="A118" s="62"/>
      <c r="B118" s="340"/>
      <c r="C118" s="340"/>
      <c r="D118" s="62"/>
      <c r="E118" s="63"/>
    </row>
    <row r="119" spans="1:6" x14ac:dyDescent="0.25">
      <c r="A119" s="51"/>
      <c r="B119" s="340"/>
      <c r="C119" s="340"/>
      <c r="D119" s="62"/>
      <c r="E119" s="63"/>
    </row>
    <row r="120" spans="1:6" x14ac:dyDescent="0.25">
      <c r="B120" s="340"/>
      <c r="C120" s="340"/>
      <c r="D120" s="62"/>
    </row>
    <row r="121" spans="1:6" x14ac:dyDescent="0.25">
      <c r="B121" s="340"/>
      <c r="C121" s="340"/>
      <c r="D121" s="62"/>
    </row>
  </sheetData>
  <mergeCells count="8">
    <mergeCell ref="B120:C120"/>
    <mergeCell ref="B121:C121"/>
    <mergeCell ref="B117:C117"/>
    <mergeCell ref="A2:I2"/>
    <mergeCell ref="A25:B25"/>
    <mergeCell ref="B116:C116"/>
    <mergeCell ref="B118:C118"/>
    <mergeCell ref="B119:C11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workbookViewId="0">
      <selection activeCell="B9" sqref="B9:K3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41" t="s">
        <v>268</v>
      </c>
      <c r="C2" s="342"/>
      <c r="D2" s="342"/>
      <c r="E2" s="342"/>
      <c r="F2" s="342"/>
      <c r="G2" s="342"/>
      <c r="H2" s="342"/>
      <c r="I2" s="342"/>
      <c r="J2" s="342"/>
      <c r="K2" s="342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2</v>
      </c>
      <c r="D9" s="91">
        <v>1</v>
      </c>
      <c r="E9" s="163">
        <v>3</v>
      </c>
      <c r="F9" s="90">
        <v>1</v>
      </c>
      <c r="G9" s="164">
        <v>1</v>
      </c>
      <c r="H9" s="87"/>
      <c r="I9" s="87"/>
      <c r="J9" s="87"/>
      <c r="K9" s="86">
        <f t="shared" ref="K9:K38" si="0">C9+D9+E9+F9+G9+H9+I9+J9</f>
        <v>8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 t="shared" si="0"/>
        <v>7</v>
      </c>
    </row>
    <row r="11" spans="2:11" x14ac:dyDescent="0.25">
      <c r="B11" s="71" t="s">
        <v>177</v>
      </c>
      <c r="C11" s="238">
        <v>2</v>
      </c>
      <c r="D11" s="91">
        <v>1</v>
      </c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5</v>
      </c>
    </row>
    <row r="12" spans="2:11" x14ac:dyDescent="0.25">
      <c r="B12" s="224" t="s">
        <v>214</v>
      </c>
      <c r="C12" s="238">
        <v>1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 t="shared" si="0"/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 t="shared" si="0"/>
        <v>5</v>
      </c>
    </row>
    <row r="15" spans="2:11" x14ac:dyDescent="0.25">
      <c r="B15" s="224" t="s">
        <v>145</v>
      </c>
      <c r="C15" s="71"/>
      <c r="D15" s="87"/>
      <c r="E15" s="163">
        <v>2</v>
      </c>
      <c r="F15" s="87"/>
      <c r="G15" s="87"/>
      <c r="H15" s="87"/>
      <c r="I15" s="87"/>
      <c r="J15" s="88">
        <v>2</v>
      </c>
      <c r="K15" s="86">
        <f t="shared" si="0"/>
        <v>4</v>
      </c>
    </row>
    <row r="16" spans="2:11" x14ac:dyDescent="0.25">
      <c r="B16" s="224" t="s">
        <v>146</v>
      </c>
      <c r="C16" s="238">
        <v>1</v>
      </c>
      <c r="D16" s="87"/>
      <c r="E16" s="163">
        <v>1</v>
      </c>
      <c r="F16" s="90">
        <v>1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302" t="s">
        <v>346</v>
      </c>
      <c r="C17" s="238">
        <v>1</v>
      </c>
      <c r="D17" s="87"/>
      <c r="E17" s="87"/>
      <c r="F17" s="90">
        <v>2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302" t="s">
        <v>144</v>
      </c>
      <c r="C18" s="87"/>
      <c r="D18" s="87"/>
      <c r="E18" s="163">
        <v>2</v>
      </c>
      <c r="F18" s="90">
        <v>1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224" t="s">
        <v>150</v>
      </c>
      <c r="C19" s="87"/>
      <c r="D19" s="87"/>
      <c r="E19" s="163">
        <v>2</v>
      </c>
      <c r="F19" s="87"/>
      <c r="G19" s="87"/>
      <c r="H19" s="87"/>
      <c r="I19" s="87"/>
      <c r="J19" s="88">
        <v>1</v>
      </c>
      <c r="K19" s="86">
        <f t="shared" si="0"/>
        <v>3</v>
      </c>
    </row>
    <row r="20" spans="2:11" x14ac:dyDescent="0.25">
      <c r="B20" s="224" t="s">
        <v>345</v>
      </c>
      <c r="C20" s="87"/>
      <c r="D20" s="87"/>
      <c r="E20" s="163">
        <v>1</v>
      </c>
      <c r="F20" s="90">
        <v>2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224" t="s">
        <v>161</v>
      </c>
      <c r="C21" s="224"/>
      <c r="D21" s="87"/>
      <c r="E21" s="163">
        <v>1</v>
      </c>
      <c r="F21" s="90">
        <v>2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 t="shared" si="0"/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 t="shared" si="0"/>
        <v>3</v>
      </c>
    </row>
    <row r="25" spans="2:11" x14ac:dyDescent="0.25">
      <c r="B25" s="224" t="s">
        <v>387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 t="shared" si="0"/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 t="shared" si="0"/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 t="shared" si="0"/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224" t="s">
        <v>151</v>
      </c>
      <c r="D36" s="87"/>
      <c r="E36" s="87"/>
      <c r="F36" s="90">
        <v>1</v>
      </c>
      <c r="G36" s="87"/>
      <c r="H36" s="87"/>
      <c r="I36" s="175"/>
      <c r="K36" s="86">
        <f t="shared" si="0"/>
        <v>1</v>
      </c>
    </row>
    <row r="37" spans="1:11" x14ac:dyDescent="0.25">
      <c r="B37" s="302" t="s">
        <v>218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2" t="s">
        <v>179</v>
      </c>
      <c r="C38" s="274"/>
      <c r="D38" s="87"/>
      <c r="E38" s="87"/>
      <c r="F38" s="87"/>
      <c r="G38" s="87"/>
      <c r="H38" s="87"/>
      <c r="I38" s="87"/>
      <c r="J38" s="88">
        <v>1</v>
      </c>
      <c r="K38" s="86">
        <f t="shared" si="0"/>
        <v>1</v>
      </c>
    </row>
    <row r="39" spans="1:11" x14ac:dyDescent="0.25">
      <c r="B39" s="71"/>
      <c r="C39" s="71"/>
      <c r="D39" s="87"/>
      <c r="E39" s="87"/>
      <c r="F39" s="87"/>
      <c r="G39" s="87"/>
      <c r="H39" s="87"/>
      <c r="I39" s="87"/>
      <c r="J39" s="62"/>
      <c r="K39" s="175"/>
    </row>
    <row r="40" spans="1:11" x14ac:dyDescent="0.25">
      <c r="A40" t="s">
        <v>9</v>
      </c>
      <c r="B40" s="62">
        <f>COUNTA(B9:B37)</f>
        <v>29</v>
      </c>
      <c r="C40" s="62">
        <f t="shared" ref="C40:J40" si="1">SUM(C9:C38)</f>
        <v>9</v>
      </c>
      <c r="D40" s="62">
        <f t="shared" si="1"/>
        <v>2</v>
      </c>
      <c r="E40" s="62">
        <f t="shared" si="1"/>
        <v>33</v>
      </c>
      <c r="F40" s="62">
        <f t="shared" si="1"/>
        <v>29</v>
      </c>
      <c r="G40" s="62">
        <f t="shared" si="1"/>
        <v>3</v>
      </c>
      <c r="H40" s="62">
        <f t="shared" si="1"/>
        <v>0</v>
      </c>
      <c r="I40" s="62">
        <f t="shared" si="1"/>
        <v>0</v>
      </c>
      <c r="J40" s="62">
        <f t="shared" si="1"/>
        <v>8</v>
      </c>
      <c r="K40" s="62">
        <f>SUM(K9:K38)</f>
        <v>84</v>
      </c>
    </row>
    <row r="41" spans="1:11" x14ac:dyDescent="0.25">
      <c r="B41" s="71"/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 t="s">
        <v>181</v>
      </c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247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183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182</v>
      </c>
      <c r="C46" s="71"/>
      <c r="D46" s="62"/>
      <c r="E46" s="62"/>
      <c r="F46" s="87"/>
      <c r="G46" s="62"/>
      <c r="H46" s="62"/>
      <c r="I46" s="62"/>
      <c r="J46" s="62"/>
      <c r="K46" s="62"/>
    </row>
    <row r="47" spans="1:11" x14ac:dyDescent="0.25">
      <c r="B47" s="71" t="s">
        <v>248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348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349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COUNTA(B43:B54)</f>
        <v>11</v>
      </c>
      <c r="C57" s="62"/>
    </row>
  </sheetData>
  <sortState ref="B9:K38">
    <sortCondition descending="1" ref="K9:K38"/>
    <sortCondition descending="1" ref="C9:C38"/>
    <sortCondition descending="1" ref="D9:D38"/>
    <sortCondition descending="1" ref="E9:E38"/>
    <sortCondition descending="1" ref="F9:F38"/>
    <sortCondition descending="1" ref="J9:J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369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45" t="s">
        <v>187</v>
      </c>
      <c r="F9" s="345"/>
      <c r="G9" s="345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407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456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570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407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456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9" t="s">
        <v>188</v>
      </c>
      <c r="F18" s="309">
        <v>4</v>
      </c>
      <c r="G18" s="71" t="s">
        <v>570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407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456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9" t="s">
        <v>188</v>
      </c>
      <c r="F23" s="309">
        <v>4</v>
      </c>
      <c r="G23" s="71" t="s">
        <v>570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407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456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9" t="s">
        <v>188</v>
      </c>
      <c r="F28" s="309">
        <v>4</v>
      </c>
      <c r="G28" s="71" t="s">
        <v>570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407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456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9" t="s">
        <v>188</v>
      </c>
      <c r="F33" s="309">
        <v>4</v>
      </c>
      <c r="G33" s="71" t="s">
        <v>570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45" t="s">
        <v>192</v>
      </c>
      <c r="F40" s="345"/>
      <c r="G40" s="345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414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572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414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9" t="s">
        <v>193</v>
      </c>
      <c r="F49" s="309">
        <v>4</v>
      </c>
      <c r="G49" s="71" t="s">
        <v>572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414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9" t="s">
        <v>193</v>
      </c>
      <c r="F54" s="309">
        <v>4</v>
      </c>
      <c r="G54" s="71" t="s">
        <v>572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414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9" t="s">
        <v>193</v>
      </c>
      <c r="F59" s="309">
        <v>4</v>
      </c>
      <c r="G59" s="71" t="s">
        <v>572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414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9" t="s">
        <v>193</v>
      </c>
      <c r="F64" s="309">
        <v>4</v>
      </c>
      <c r="G64" s="71" t="s">
        <v>572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45" t="s">
        <v>194</v>
      </c>
      <c r="F70" s="345"/>
      <c r="G70" s="345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369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46" t="s">
        <v>370</v>
      </c>
      <c r="H8" s="346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417</v>
      </c>
      <c r="F9" s="70">
        <v>5</v>
      </c>
      <c r="G9" s="63" t="s">
        <v>414</v>
      </c>
      <c r="H9" s="71" t="s">
        <v>415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417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417</v>
      </c>
      <c r="F11" s="301">
        <v>5</v>
      </c>
      <c r="G11" s="63" t="s">
        <v>574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417</v>
      </c>
      <c r="F14" s="251">
        <v>5</v>
      </c>
      <c r="G14" s="63" t="s">
        <v>414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417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9" t="s">
        <v>417</v>
      </c>
      <c r="F16" s="309">
        <v>5</v>
      </c>
      <c r="G16" s="63" t="s">
        <v>574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417</v>
      </c>
      <c r="F19" s="251">
        <v>5</v>
      </c>
      <c r="G19" s="63" t="s">
        <v>414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417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9" t="s">
        <v>417</v>
      </c>
      <c r="F21" s="309">
        <v>5</v>
      </c>
      <c r="G21" s="63" t="s">
        <v>574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417</v>
      </c>
      <c r="F24" s="251">
        <v>5</v>
      </c>
      <c r="G24" s="63" t="s">
        <v>414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417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9" t="s">
        <v>417</v>
      </c>
      <c r="F26" s="309">
        <v>5</v>
      </c>
      <c r="G26" s="63" t="s">
        <v>574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417</v>
      </c>
      <c r="F29" s="251">
        <v>5</v>
      </c>
      <c r="G29" s="63" t="s">
        <v>414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417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9" t="s">
        <v>417</v>
      </c>
      <c r="F31" s="309">
        <v>5</v>
      </c>
      <c r="G31" s="63" t="s">
        <v>574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417</v>
      </c>
      <c r="F34" s="251">
        <v>5</v>
      </c>
      <c r="G34" s="63" t="s">
        <v>414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417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9" t="s">
        <v>417</v>
      </c>
      <c r="F36" s="309">
        <v>5</v>
      </c>
      <c r="G36" s="63" t="s">
        <v>574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46" t="s">
        <v>254</v>
      </c>
      <c r="H40" s="346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509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371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372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372</v>
      </c>
      <c r="F80" s="279">
        <v>4</v>
      </c>
      <c r="G80" s="63" t="s">
        <v>500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372</v>
      </c>
      <c r="F81" s="301">
        <v>4</v>
      </c>
      <c r="G81" s="63" t="s">
        <v>500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372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372</v>
      </c>
      <c r="F85" s="279">
        <v>4</v>
      </c>
      <c r="G85" s="63" t="s">
        <v>500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372</v>
      </c>
      <c r="F86" s="301">
        <v>4</v>
      </c>
      <c r="G86" s="63" t="s">
        <v>500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372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372</v>
      </c>
      <c r="F90" s="279">
        <v>4</v>
      </c>
      <c r="G90" s="63" t="s">
        <v>500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372</v>
      </c>
      <c r="F91" s="301">
        <v>4</v>
      </c>
      <c r="G91" s="63" t="s">
        <v>500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372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372</v>
      </c>
      <c r="F95" s="279">
        <v>4</v>
      </c>
      <c r="G95" s="63" t="s">
        <v>500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372</v>
      </c>
      <c r="F96" s="301">
        <v>4</v>
      </c>
      <c r="G96" s="63" t="s">
        <v>500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372</v>
      </c>
      <c r="F99" s="279">
        <v>4</v>
      </c>
      <c r="G99" s="63" t="s">
        <v>500</v>
      </c>
      <c r="H99" s="63" t="s">
        <v>510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474</v>
      </c>
    </row>
    <row r="3" spans="1:8" x14ac:dyDescent="0.25">
      <c r="B3" t="s">
        <v>473</v>
      </c>
      <c r="D3" t="s">
        <v>472</v>
      </c>
      <c r="F3" t="s">
        <v>471</v>
      </c>
      <c r="H3" t="s">
        <v>470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469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468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467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466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465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599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2023-05-02T16:04:43Z</dcterms:modified>
</cp:coreProperties>
</file>