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D115" i="1" l="1"/>
  <c r="BD106" i="1"/>
  <c r="BD88" i="1"/>
  <c r="BD31" i="1"/>
  <c r="L281" i="2"/>
  <c r="L280" i="2"/>
  <c r="L279" i="2"/>
  <c r="L278" i="2"/>
  <c r="BG126" i="1" l="1"/>
  <c r="BF126" i="1"/>
  <c r="BF125" i="1"/>
  <c r="BF127" i="1" s="1"/>
  <c r="BG123" i="1"/>
  <c r="BF123" i="1"/>
  <c r="BF122" i="1"/>
  <c r="BF124" i="1" s="1"/>
  <c r="BG120" i="1"/>
  <c r="BF120" i="1"/>
  <c r="BF119" i="1"/>
  <c r="BF121" i="1" s="1"/>
  <c r="BG117" i="1"/>
  <c r="BF117" i="1"/>
  <c r="BF116" i="1"/>
  <c r="BF118" i="1" s="1"/>
  <c r="BG114" i="1"/>
  <c r="BF114" i="1"/>
  <c r="BF113" i="1"/>
  <c r="BF115" i="1" s="1"/>
  <c r="BG111" i="1"/>
  <c r="BF111" i="1"/>
  <c r="BF110" i="1"/>
  <c r="BF112" i="1" s="1"/>
  <c r="BG108" i="1"/>
  <c r="BF108" i="1"/>
  <c r="BF107" i="1"/>
  <c r="BF109" i="1" s="1"/>
  <c r="BG105" i="1"/>
  <c r="BF105" i="1"/>
  <c r="BF104" i="1"/>
  <c r="BF106" i="1" s="1"/>
  <c r="BG102" i="1"/>
  <c r="BF102" i="1"/>
  <c r="BF101" i="1"/>
  <c r="BF103" i="1" s="1"/>
  <c r="BG99" i="1"/>
  <c r="BF99" i="1"/>
  <c r="BF98" i="1"/>
  <c r="BF100" i="1" s="1"/>
  <c r="BG96" i="1"/>
  <c r="BF96" i="1"/>
  <c r="BF95" i="1"/>
  <c r="BF97" i="1" s="1"/>
  <c r="BG93" i="1"/>
  <c r="BF93" i="1"/>
  <c r="BF92" i="1"/>
  <c r="BF94" i="1" s="1"/>
  <c r="BG90" i="1"/>
  <c r="BF90" i="1"/>
  <c r="BF89" i="1"/>
  <c r="BF91" i="1" s="1"/>
  <c r="BG87" i="1"/>
  <c r="BF87" i="1"/>
  <c r="BF86" i="1"/>
  <c r="BG84" i="1"/>
  <c r="BF84" i="1"/>
  <c r="BF83" i="1"/>
  <c r="BF85" i="1" s="1"/>
  <c r="BG81" i="1"/>
  <c r="BF81" i="1"/>
  <c r="BF80" i="1"/>
  <c r="BF82" i="1" s="1"/>
  <c r="BG78" i="1"/>
  <c r="BF78" i="1"/>
  <c r="BF77" i="1"/>
  <c r="BF79" i="1" s="1"/>
  <c r="BG75" i="1"/>
  <c r="BF75" i="1"/>
  <c r="BF74" i="1"/>
  <c r="BF76" i="1" s="1"/>
  <c r="BG72" i="1"/>
  <c r="BF72" i="1"/>
  <c r="BF71" i="1"/>
  <c r="BF73" i="1" s="1"/>
  <c r="BG69" i="1"/>
  <c r="BF69" i="1"/>
  <c r="BF68" i="1"/>
  <c r="BF70" i="1" s="1"/>
  <c r="BG66" i="1"/>
  <c r="BF66" i="1"/>
  <c r="BF65" i="1"/>
  <c r="BF67" i="1" s="1"/>
  <c r="BG63" i="1"/>
  <c r="BF63" i="1"/>
  <c r="BF62" i="1"/>
  <c r="BF64" i="1" s="1"/>
  <c r="BG60" i="1"/>
  <c r="BF60" i="1"/>
  <c r="BF59" i="1"/>
  <c r="BF61" i="1" s="1"/>
  <c r="BG57" i="1"/>
  <c r="BF57" i="1"/>
  <c r="BF56" i="1"/>
  <c r="BF58" i="1" s="1"/>
  <c r="BG54" i="1"/>
  <c r="BF54" i="1"/>
  <c r="BF53" i="1"/>
  <c r="BF55" i="1" s="1"/>
  <c r="BG51" i="1"/>
  <c r="BF51" i="1"/>
  <c r="BF50" i="1"/>
  <c r="BF52" i="1" s="1"/>
  <c r="BG48" i="1"/>
  <c r="BF48" i="1"/>
  <c r="BF47" i="1"/>
  <c r="BF49" i="1" s="1"/>
  <c r="BG45" i="1"/>
  <c r="BF45" i="1"/>
  <c r="BF44" i="1"/>
  <c r="BF46" i="1" s="1"/>
  <c r="BG42" i="1"/>
  <c r="BF42" i="1"/>
  <c r="BF41" i="1"/>
  <c r="BF43" i="1" s="1"/>
  <c r="BG39" i="1"/>
  <c r="BF39" i="1"/>
  <c r="BF38" i="1"/>
  <c r="BF40" i="1" s="1"/>
  <c r="BG36" i="1"/>
  <c r="BF36" i="1"/>
  <c r="BF35" i="1"/>
  <c r="BF37" i="1" s="1"/>
  <c r="BG33" i="1"/>
  <c r="BF33" i="1"/>
  <c r="BF32" i="1"/>
  <c r="BF34" i="1" s="1"/>
  <c r="BG30" i="1"/>
  <c r="BF30" i="1"/>
  <c r="BF29" i="1"/>
  <c r="BF31" i="1" s="1"/>
  <c r="BG27" i="1"/>
  <c r="BF27" i="1"/>
  <c r="BF26" i="1"/>
  <c r="BF28" i="1" s="1"/>
  <c r="BG18" i="1"/>
  <c r="BF18" i="1"/>
  <c r="BF17" i="1"/>
  <c r="BF19" i="1" s="1"/>
  <c r="BG15" i="1"/>
  <c r="BF15" i="1"/>
  <c r="BF14" i="1"/>
  <c r="BF16" i="1" s="1"/>
  <c r="BG12" i="1"/>
  <c r="BF12" i="1"/>
  <c r="BF11" i="1"/>
  <c r="BF131" i="1"/>
  <c r="BD135" i="1"/>
  <c r="BF135" i="1" s="1"/>
  <c r="BD132" i="1"/>
  <c r="BD131" i="1"/>
  <c r="BE82" i="1"/>
  <c r="BE135" i="1"/>
  <c r="BE132" i="1"/>
  <c r="BE131" i="1"/>
  <c r="BE70" i="1"/>
  <c r="BE52" i="1"/>
  <c r="BE43" i="1"/>
  <c r="BE31" i="1"/>
  <c r="K287" i="2"/>
  <c r="J287" i="2"/>
  <c r="H287" i="2"/>
  <c r="L286" i="2"/>
  <c r="L285" i="2"/>
  <c r="L284" i="2"/>
  <c r="L283" i="2"/>
  <c r="L282" i="2"/>
  <c r="BF88" i="1" l="1"/>
  <c r="BD133" i="1"/>
  <c r="BF132" i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J50" i="3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F13" i="1" l="1"/>
  <c r="AY121" i="1"/>
  <c r="L261" i="2"/>
  <c r="K9" i="4" l="1"/>
  <c r="K10" i="4"/>
  <c r="K11" i="4"/>
  <c r="K12" i="4"/>
  <c r="K13" i="4"/>
  <c r="K14" i="4"/>
  <c r="K17" i="4"/>
  <c r="K19" i="4"/>
  <c r="K15" i="4"/>
  <c r="K20" i="4"/>
  <c r="K21" i="4"/>
  <c r="K16" i="4"/>
  <c r="K22" i="4"/>
  <c r="K23" i="4"/>
  <c r="K24" i="4"/>
  <c r="K18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J64" i="3"/>
  <c r="AZ135" i="1"/>
  <c r="AZ132" i="1"/>
  <c r="AZ133" i="1" s="1"/>
  <c r="AZ131" i="1"/>
  <c r="AZ106" i="1"/>
  <c r="AZ103" i="1"/>
  <c r="L267" i="2"/>
  <c r="L266" i="2"/>
  <c r="J15" i="3" l="1"/>
  <c r="AY43" i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12" i="3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1" i="4"/>
  <c r="I41" i="4"/>
  <c r="H41" i="4"/>
  <c r="G41" i="4"/>
  <c r="F41" i="4"/>
  <c r="E41" i="4"/>
  <c r="D41" i="4"/>
  <c r="C41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BK127" i="1"/>
  <c r="BK124" i="1"/>
  <c r="BK121" i="1"/>
  <c r="BK118" i="1"/>
  <c r="BK115" i="1"/>
  <c r="BK112" i="1"/>
  <c r="BK109" i="1"/>
  <c r="BK106" i="1"/>
  <c r="BK103" i="1"/>
  <c r="BK100" i="1"/>
  <c r="BK97" i="1"/>
  <c r="BK94" i="1"/>
  <c r="BK91" i="1"/>
  <c r="BK88" i="1"/>
  <c r="BK85" i="1"/>
  <c r="BK82" i="1"/>
  <c r="BK79" i="1"/>
  <c r="BK76" i="1"/>
  <c r="BK73" i="1"/>
  <c r="BK70" i="1"/>
  <c r="BK67" i="1"/>
  <c r="BK64" i="1"/>
  <c r="BK61" i="1"/>
  <c r="BK58" i="1"/>
  <c r="BK55" i="1"/>
  <c r="BK52" i="1"/>
  <c r="BK49" i="1"/>
  <c r="BK46" i="1"/>
  <c r="BK43" i="1"/>
  <c r="BK40" i="1"/>
  <c r="BK37" i="1"/>
  <c r="BK34" i="1"/>
  <c r="BK31" i="1"/>
  <c r="BK28" i="1"/>
  <c r="BK22" i="1"/>
  <c r="BK19" i="1"/>
  <c r="BK16" i="1"/>
  <c r="BK13" i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K132" i="1"/>
  <c r="BK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1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K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0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G129" i="1" l="1"/>
  <c r="BF129" i="1"/>
  <c r="BF128" i="1"/>
  <c r="BF130" i="1" s="1"/>
  <c r="BG24" i="1"/>
  <c r="BF24" i="1"/>
  <c r="BF23" i="1"/>
  <c r="BF25" i="1" s="1"/>
  <c r="BG21" i="1"/>
  <c r="BF21" i="1"/>
  <c r="BF20" i="1"/>
  <c r="BF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M112" i="1" s="1"/>
  <c r="A82" i="1"/>
  <c r="BM82" i="1" s="1"/>
  <c r="A124" i="1"/>
  <c r="BM124" i="1" s="1"/>
  <c r="A121" i="1"/>
  <c r="BM121" i="1" s="1"/>
  <c r="A109" i="1"/>
  <c r="BM109" i="1" s="1"/>
  <c r="A97" i="1"/>
  <c r="A94" i="1"/>
  <c r="A91" i="1"/>
  <c r="A64" i="1"/>
  <c r="BM64" i="1" s="1"/>
  <c r="A49" i="1"/>
  <c r="BM49" i="1" s="1"/>
  <c r="A46" i="1"/>
  <c r="BM46" i="1" s="1"/>
  <c r="A37" i="1"/>
  <c r="BM37" i="1" s="1"/>
  <c r="A28" i="1"/>
  <c r="BM28" i="1" s="1"/>
  <c r="A22" i="1"/>
  <c r="A16" i="1"/>
  <c r="BM16" i="1" s="1"/>
  <c r="D85" i="1" l="1"/>
  <c r="D118" i="1"/>
  <c r="D70" i="1"/>
  <c r="J30" i="3"/>
  <c r="L11" i="2"/>
  <c r="L9" i="2"/>
  <c r="J70" i="3" l="1"/>
  <c r="J19" i="5" l="1"/>
  <c r="I19" i="5"/>
  <c r="K41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2" i="3" l="1"/>
  <c r="A133" i="1" l="1"/>
  <c r="A127" i="1"/>
  <c r="BM127" i="1" s="1"/>
  <c r="A118" i="1"/>
  <c r="A115" i="1"/>
  <c r="BM115" i="1" s="1"/>
  <c r="A106" i="1"/>
  <c r="BM106" i="1" s="1"/>
  <c r="A103" i="1"/>
  <c r="BM103" i="1" s="1"/>
  <c r="A100" i="1"/>
  <c r="BM100" i="1" s="1"/>
  <c r="A85" i="1"/>
  <c r="A76" i="1"/>
  <c r="BM76" i="1" s="1"/>
  <c r="A73" i="1"/>
  <c r="BM73" i="1" s="1"/>
  <c r="A70" i="1"/>
  <c r="A67" i="1"/>
  <c r="BM67" i="1" s="1"/>
  <c r="A61" i="1"/>
  <c r="BM61" i="1" s="1"/>
  <c r="A58" i="1"/>
  <c r="BM58" i="1" s="1"/>
  <c r="A52" i="1"/>
  <c r="A43" i="1"/>
  <c r="BM43" i="1" s="1"/>
  <c r="A40" i="1"/>
  <c r="BM40" i="1" s="1"/>
  <c r="A19" i="1"/>
  <c r="BM19" i="1" s="1"/>
  <c r="A13" i="1"/>
  <c r="A34" i="1"/>
  <c r="A31" i="1"/>
  <c r="D52" i="1" l="1"/>
  <c r="D34" i="1"/>
  <c r="D31" i="1"/>
  <c r="K94" i="6" l="1"/>
  <c r="K89" i="6"/>
  <c r="K84" i="6"/>
  <c r="K79" i="6"/>
  <c r="K103" i="6" l="1"/>
  <c r="J95" i="3" l="1"/>
  <c r="BM118" i="1" l="1"/>
  <c r="BM34" i="1"/>
  <c r="BM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6" i="3"/>
  <c r="J114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I134" i="1"/>
  <c r="E135" i="1"/>
  <c r="K75" i="6" l="1"/>
  <c r="I108" i="6"/>
  <c r="J108" i="6"/>
  <c r="K39" i="6"/>
  <c r="K91" i="5"/>
  <c r="K38" i="5"/>
  <c r="K69" i="5"/>
  <c r="BM70" i="1"/>
  <c r="BM52" i="1"/>
  <c r="BK133" i="1"/>
  <c r="D135" i="1"/>
  <c r="BM31" i="1"/>
  <c r="K108" i="6" l="1"/>
  <c r="BF133" i="1"/>
  <c r="L287" i="2"/>
  <c r="BM13" i="1"/>
  <c r="BG132" i="1"/>
</calcChain>
</file>

<file path=xl/sharedStrings.xml><?xml version="1.0" encoding="utf-8"?>
<sst xmlns="http://schemas.openxmlformats.org/spreadsheetml/2006/main" count="2797" uniqueCount="671">
  <si>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</si>
  <si>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</si>
  <si>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</si>
  <si>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</si>
  <si>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</si>
  <si>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</si>
  <si>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</si>
  <si>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</si>
  <si>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</si>
  <si>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</si>
  <si>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</si>
  <si>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</si>
  <si>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</si>
  <si>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</si>
  <si>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</si>
  <si>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</si>
  <si>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</si>
  <si>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</si>
  <si>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</si>
  <si>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</si>
  <si>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</si>
  <si>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</si>
  <si>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</si>
  <si>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</si>
  <si>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</si>
  <si>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</si>
  <si>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</si>
  <si>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</si>
  <si>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</si>
  <si>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</si>
  <si>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</si>
  <si>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</si>
  <si>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</si>
  <si>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</si>
  <si>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</si>
  <si>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</si>
  <si>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</si>
  <si>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</si>
  <si>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</si>
  <si>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</si>
  <si>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</si>
  <si>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</si>
  <si>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</si>
  <si>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</si>
  <si>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</si>
  <si>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</si>
  <si>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</si>
  <si>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</si>
  <si>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</si>
  <si>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</si>
  <si>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</si>
  <si>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</si>
  <si>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</si>
  <si>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</si>
  <si>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</si>
  <si>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</si>
  <si>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</si>
  <si>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</si>
  <si>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</si>
  <si>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</si>
  <si>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</si>
  <si>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</si>
  <si>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</si>
  <si>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</si>
  <si>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</si>
  <si>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</si>
  <si>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</si>
  <si>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</si>
  <si>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</si>
  <si>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</si>
  <si>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</si>
  <si>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</si>
  <si>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</si>
  <si>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</si>
  <si>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</si>
  <si>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</si>
  <si>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</si>
  <si>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</si>
  <si>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</si>
  <si>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</si>
  <si>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</si>
  <si>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</si>
  <si>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</si>
  <si>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</si>
  <si>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</si>
  <si>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</si>
  <si>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</si>
  <si>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</si>
  <si>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</si>
  <si>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</si>
  <si>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</si>
  <si>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</si>
  <si>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</si>
  <si>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</si>
  <si>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</si>
  <si>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</si>
  <si>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</si>
  <si>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</si>
  <si>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</si>
  <si>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</si>
  <si>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</si>
  <si>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</si>
  <si>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</si>
  <si>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</si>
  <si>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</si>
  <si>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</si>
  <si>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</si>
  <si>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</si>
  <si>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</si>
  <si>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</si>
  <si>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</si>
  <si>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</si>
  <si>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</si>
  <si>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</si>
  <si>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</si>
  <si>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</si>
  <si>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</si>
  <si>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</si>
  <si>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</si>
  <si>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</si>
  <si>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</si>
  <si>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</si>
  <si>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</si>
  <si>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</si>
  <si>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</si>
  <si>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</si>
  <si>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</si>
  <si>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</si>
  <si>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</si>
  <si>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</si>
  <si>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</si>
  <si>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</si>
  <si>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</si>
  <si>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</si>
  <si>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</si>
  <si>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</si>
  <si>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</si>
  <si>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</si>
  <si>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</si>
  <si>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</si>
  <si>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</si>
  <si>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</si>
  <si>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</si>
  <si>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</si>
  <si>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</si>
  <si>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</si>
  <si>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</si>
  <si>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</si>
  <si>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</si>
  <si>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</si>
  <si>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</si>
  <si>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</si>
  <si>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</si>
  <si>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</si>
  <si>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</si>
  <si>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</si>
  <si>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</si>
  <si>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</si>
  <si>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</si>
  <si>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</si>
  <si>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</si>
  <si>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</si>
  <si>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</si>
  <si>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</si>
  <si>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</si>
  <si>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</si>
  <si>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</si>
  <si>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</si>
  <si>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</si>
  <si>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</si>
  <si>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</si>
  <si>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</si>
  <si>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</si>
  <si>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</si>
  <si>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</si>
  <si>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</si>
  <si>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</si>
  <si>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</si>
  <si>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</si>
  <si>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</si>
  <si>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</si>
  <si>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</si>
  <si>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</si>
  <si>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</si>
  <si>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</si>
  <si>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</si>
  <si>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</si>
  <si>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</si>
  <si>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</si>
  <si>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</si>
  <si>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</si>
  <si>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</si>
  <si>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</si>
  <si>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</si>
  <si>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</si>
  <si>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</si>
  <si>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</si>
  <si>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</si>
  <si>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</si>
  <si>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</si>
  <si>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</si>
  <si>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</si>
  <si>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</si>
  <si>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</si>
  <si>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</si>
  <si>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</si>
  <si>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</si>
  <si>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</si>
  <si>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</si>
  <si>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</si>
  <si>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</si>
  <si>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</si>
  <si>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</si>
  <si>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</si>
  <si>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</si>
  <si>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</si>
  <si>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</si>
  <si>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</si>
  <si>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</si>
  <si>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</si>
  <si>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</si>
  <si>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</si>
  <si>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</si>
  <si>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</si>
  <si>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</si>
  <si>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</si>
  <si>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</si>
  <si>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</si>
  <si>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</si>
  <si>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</si>
  <si>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</si>
  <si>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</si>
  <si>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</si>
  <si>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</si>
  <si>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</si>
  <si>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</si>
  <si>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</si>
  <si>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</si>
  <si>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</si>
  <si>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</si>
  <si>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</si>
  <si>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</si>
  <si>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</si>
  <si>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</si>
  <si>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</si>
  <si>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</si>
  <si>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</si>
  <si>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</si>
  <si>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</si>
  <si>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</si>
  <si>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</si>
  <si>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</si>
  <si>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</si>
  <si>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</si>
  <si>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</si>
  <si>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</si>
  <si>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</si>
  <si>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</si>
  <si>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</si>
  <si>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</si>
  <si>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</si>
  <si>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</si>
  <si>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</si>
  <si>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</si>
  <si>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</si>
  <si>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</si>
  <si>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</si>
  <si>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</si>
  <si>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</si>
  <si>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</si>
  <si>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</si>
  <si>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</si>
  <si>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</si>
  <si>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</si>
  <si>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</si>
  <si>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</si>
  <si>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</si>
  <si>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</si>
  <si>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</si>
  <si>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</si>
  <si>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</si>
  <si>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</si>
  <si>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</si>
  <si>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</si>
  <si>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</si>
  <si>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</si>
  <si>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</si>
  <si>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</si>
  <si>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</si>
  <si>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</si>
  <si>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</si>
  <si>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</si>
  <si>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</si>
  <si>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</si>
  <si>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</si>
  <si>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</si>
  <si>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</si>
  <si>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</si>
  <si>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</si>
  <si>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</si>
  <si>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</si>
  <si>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</si>
  <si>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</si>
  <si>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</si>
  <si>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</si>
  <si>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</si>
  <si>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</si>
  <si>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</si>
  <si>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</si>
  <si>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</si>
  <si>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</si>
  <si>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</si>
  <si>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</si>
  <si>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</si>
  <si>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</si>
  <si>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</si>
  <si>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</si>
  <si>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</si>
  <si>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</si>
  <si>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</si>
  <si>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</si>
  <si>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</si>
  <si>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</si>
  <si>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</si>
  <si>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</si>
  <si>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</si>
  <si>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</si>
  <si>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</si>
  <si>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</si>
  <si>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</si>
  <si>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</si>
  <si>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</si>
  <si>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</si>
  <si>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</si>
  <si>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</si>
  <si>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</si>
  <si>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</si>
  <si>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</si>
  <si>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</si>
  <si>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</si>
  <si>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</si>
  <si>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</si>
  <si>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</si>
  <si>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</si>
  <si>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</si>
  <si>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</si>
  <si>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</si>
  <si>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</si>
  <si>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</si>
  <si>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</si>
  <si>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</si>
  <si>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</si>
  <si>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</si>
  <si>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</si>
  <si>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</si>
  <si>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</si>
  <si>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</si>
  <si>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</si>
  <si>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</si>
  <si>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</si>
  <si>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</si>
  <si>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</si>
  <si>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</si>
  <si>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</si>
  <si>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</si>
  <si>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</si>
  <si>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</si>
  <si>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</si>
  <si>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</si>
  <si>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</si>
  <si>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</si>
  <si>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</si>
  <si>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</si>
  <si>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</si>
  <si>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</si>
  <si>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</si>
  <si>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</si>
  <si>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</si>
  <si>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</si>
  <si>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</si>
  <si>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</si>
  <si>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</si>
  <si>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</si>
  <si>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</si>
  <si>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</si>
  <si>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</si>
  <si>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</si>
  <si>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</si>
  <si>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</si>
  <si>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</si>
  <si>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</si>
  <si>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</si>
  <si>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</si>
  <si>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</si>
  <si>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</si>
  <si>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</si>
  <si>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</si>
  <si>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</si>
  <si>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</si>
  <si>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</si>
  <si>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</si>
  <si>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</si>
  <si>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</si>
  <si>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</si>
  <si>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</si>
  <si>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</si>
  <si>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</si>
  <si>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</si>
  <si>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</si>
  <si>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</si>
  <si>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</si>
  <si>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</si>
  <si>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</si>
  <si>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</si>
  <si>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</si>
  <si>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</si>
  <si>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</si>
  <si>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</si>
  <si>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</si>
  <si>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</si>
  <si>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</si>
  <si>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</si>
  <si>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</si>
  <si>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</si>
  <si>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</si>
  <si>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</si>
  <si>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</si>
  <si>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</si>
  <si>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</si>
  <si>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</si>
  <si>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</si>
  <si>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</si>
  <si>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</si>
  <si>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</si>
  <si>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</si>
  <si>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</si>
  <si>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</si>
  <si>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</si>
  <si>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</si>
  <si>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</si>
  <si>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</si>
  <si>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</si>
  <si>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</si>
  <si>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</si>
  <si>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</si>
  <si>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</si>
  <si>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</si>
  <si>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</si>
  <si>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</si>
  <si>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</si>
  <si>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</si>
  <si>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</si>
  <si>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</si>
  <si>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</si>
  <si>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</si>
  <si>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</si>
  <si>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</si>
  <si>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</si>
  <si>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</si>
  <si>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</si>
  <si>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</si>
  <si>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</si>
  <si>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</si>
  <si>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</si>
  <si>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</si>
  <si>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</si>
  <si>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</si>
  <si>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</si>
  <si>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</si>
  <si>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</si>
  <si>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</si>
  <si>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</si>
  <si>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</si>
  <si>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</si>
  <si>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</si>
  <si>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</si>
  <si>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</si>
  <si>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</si>
  <si>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</si>
  <si>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</si>
  <si>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</si>
  <si>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</si>
  <si>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</si>
  <si>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</si>
  <si>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</si>
  <si>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</si>
  <si>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</si>
  <si>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</si>
  <si>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</si>
  <si>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</si>
  <si>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</si>
  <si>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</si>
  <si>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</si>
  <si>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</si>
  <si>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</si>
  <si>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</si>
  <si>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</si>
  <si>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</si>
  <si>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</si>
  <si>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</si>
  <si>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</si>
  <si>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</si>
  <si>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</si>
  <si>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</si>
  <si>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</si>
  <si>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</si>
  <si>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</si>
  <si>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</si>
  <si>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</si>
  <si>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</si>
  <si>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</si>
  <si>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</si>
  <si>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</si>
  <si>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</si>
  <si>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</si>
  <si>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</si>
  <si>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</si>
  <si>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</si>
  <si>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</si>
  <si>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</si>
  <si>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</si>
  <si>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</si>
  <si>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</si>
  <si>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</si>
  <si>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</si>
  <si>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</si>
  <si>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</si>
  <si>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</si>
  <si>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</si>
  <si>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</si>
  <si>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</si>
  <si>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</si>
  <si>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</si>
  <si>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</si>
  <si>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</si>
  <si>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</si>
  <si>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</si>
  <si>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</si>
  <si>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</si>
  <si>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</si>
  <si>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</si>
  <si>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</si>
  <si>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</si>
  <si>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</si>
  <si>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</si>
  <si>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</si>
  <si>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</si>
  <si>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</si>
  <si>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</si>
  <si>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</si>
  <si>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</si>
  <si>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</si>
  <si>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</si>
  <si>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</si>
  <si>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</si>
  <si>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</si>
  <si>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</si>
  <si>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</si>
  <si>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</si>
  <si>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</si>
  <si>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</si>
  <si>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</si>
  <si>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</si>
  <si>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</si>
  <si>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</si>
  <si>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</si>
  <si>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</si>
  <si>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</si>
  <si>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</si>
  <si>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</si>
  <si>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</si>
  <si>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</si>
  <si>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</si>
  <si>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</si>
  <si>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</si>
  <si>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</si>
  <si>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</si>
  <si>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</si>
  <si>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</si>
  <si>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</si>
  <si>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</si>
  <si>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</si>
  <si>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</si>
  <si>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</si>
  <si>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</si>
  <si>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</si>
  <si>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</si>
  <si>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</si>
  <si>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</si>
  <si>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</si>
  <si>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</si>
  <si>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</si>
  <si>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</si>
  <si>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</si>
  <si>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</si>
  <si>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</si>
  <si>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</si>
  <si>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</si>
  <si>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</si>
  <si>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</si>
  <si>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</si>
  <si>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</si>
  <si>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</si>
  <si>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</si>
  <si>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</si>
  <si>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</si>
  <si>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</si>
  <si>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</si>
  <si>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</si>
  <si>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mauvaise pente !</t>
  </si>
  <si>
    <t>limite la casse !</t>
  </si>
  <si>
    <t>p…de bowling !</t>
  </si>
  <si>
    <t>CLAVIER Fanfan - GADAIS Cathy</t>
  </si>
  <si>
    <t>doub seniors Vet 2</t>
  </si>
  <si>
    <t>s'est racheté à Bayeux !</t>
  </si>
  <si>
    <t>doub seniors V 3 dames</t>
  </si>
  <si>
    <t>V 3</t>
  </si>
  <si>
    <t>avril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</si>
  <si>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</si>
  <si>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</si>
  <si>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</si>
  <si>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</si>
  <si>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</si>
  <si>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</si>
  <si>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le retour !</t>
  </si>
  <si>
    <t>moins que correct !</t>
  </si>
  <si>
    <t>9    TITRES</t>
  </si>
  <si>
    <t>CLAVIER Fanfan</t>
  </si>
  <si>
    <t xml:space="preserve">3 ème  </t>
  </si>
  <si>
    <t>indiv élite région</t>
  </si>
  <si>
    <t>Honfleur</t>
  </si>
  <si>
    <t>honfleur</t>
  </si>
  <si>
    <t>élite</t>
  </si>
  <si>
    <t>minimum vital !</t>
  </si>
  <si>
    <t xml:space="preserve">    11   3 èmes   places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</si>
  <si>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</si>
  <si>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</si>
  <si>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</si>
  <si>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</si>
  <si>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</si>
  <si>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améliore  son jeu !</t>
  </si>
  <si>
    <t>comme papa !</t>
  </si>
  <si>
    <t>comme maman !</t>
  </si>
  <si>
    <t>joue peu, dommâge !</t>
  </si>
  <si>
    <t>a changé de dimension !</t>
  </si>
  <si>
    <t>Grand Quevilly</t>
  </si>
  <si>
    <t>doub excellences région</t>
  </si>
  <si>
    <t xml:space="preserve"> 16    2 èmes   places</t>
  </si>
  <si>
    <t>27  PODIUMS : hors 1 ère place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</si>
  <si>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</si>
  <si>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</si>
  <si>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</si>
  <si>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</si>
  <si>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</si>
  <si>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</si>
  <si>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</si>
  <si>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</si>
  <si>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</si>
  <si>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</si>
  <si>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</si>
  <si>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c' était reparti !</t>
  </si>
  <si>
    <t>on ne repart plus du tout !</t>
  </si>
  <si>
    <t>très correct !</t>
  </si>
  <si>
    <t>adepte du yoyo ?</t>
  </si>
  <si>
    <t>égale son listing !!!!</t>
  </si>
  <si>
    <t>se cherche !</t>
  </si>
  <si>
    <t>elle aussi, joue sa moyenne !</t>
  </si>
  <si>
    <t>rare, deux trous consécutifs !</t>
  </si>
  <si>
    <t>assure !</t>
  </si>
  <si>
    <t>réguliére mais  faut accélérer ! Bis</t>
  </si>
  <si>
    <t>moyen plus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</si>
</sst>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9" fillId="13" borderId="0" xfId="0" applyFont="1" applyFill="1"/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31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39"/>
  <sheetViews>
    <sheetView tabSelected="1" topLeftCell="AT1" workbookViewId="0">
      <selection activeCell="BF135" sqref="BF13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57" width="9.7109375" customWidth="1"/>
    <col min="58" max="58" width="10.7109375" customWidth="1"/>
    <col min="59" max="59" width="8.5703125" customWidth="1"/>
    <col min="60" max="60" width="36.140625" customWidth="1"/>
    <col min="61" max="61" width="12.42578125" customWidth="1"/>
    <col min="62" max="62" width="2.28515625" customWidth="1"/>
    <col min="63" max="63" width="9.28515625" customWidth="1"/>
    <col min="64" max="64" width="2.42578125" customWidth="1"/>
    <col min="65" max="65" width="9.85546875" customWidth="1"/>
  </cols>
  <sheetData>
    <row r="1" spans="1:67" ht="15.75" x14ac:dyDescent="0.25">
      <c r="A1" s="54" t="s">
        <v>256</v>
      </c>
    </row>
    <row r="4" spans="1:67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408</v>
      </c>
      <c r="S4" s="226" t="s">
        <v>410</v>
      </c>
      <c r="T4" s="226" t="s">
        <v>415</v>
      </c>
      <c r="U4" s="226" t="s">
        <v>298</v>
      </c>
      <c r="V4" s="226" t="s">
        <v>435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453</v>
      </c>
      <c r="AB4" s="226" t="s">
        <v>415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498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410</v>
      </c>
      <c r="AQ4" s="226" t="s">
        <v>572</v>
      </c>
      <c r="AR4" s="226" t="s">
        <v>575</v>
      </c>
      <c r="AS4" s="226" t="s">
        <v>577</v>
      </c>
      <c r="AT4" s="226" t="s">
        <v>599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631</v>
      </c>
      <c r="BA4" s="226" t="s">
        <v>294</v>
      </c>
      <c r="BB4" s="226" t="s">
        <v>649</v>
      </c>
      <c r="BC4" s="226" t="s">
        <v>410</v>
      </c>
      <c r="BD4" s="226" t="s">
        <v>655</v>
      </c>
      <c r="BE4" s="226" t="s">
        <v>298</v>
      </c>
      <c r="BF4" s="116"/>
      <c r="BG4" s="117"/>
      <c r="BI4" s="4"/>
      <c r="BK4" s="5" t="s">
        <v>244</v>
      </c>
      <c r="BM4" s="6" t="s">
        <v>1</v>
      </c>
    </row>
    <row r="5" spans="1:67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454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573</v>
      </c>
      <c r="AR5" s="118"/>
      <c r="AS5" s="118" t="s">
        <v>578</v>
      </c>
      <c r="AT5" s="118" t="s">
        <v>600</v>
      </c>
      <c r="AU5" s="118"/>
      <c r="AV5" s="118"/>
      <c r="AW5" s="118" t="s">
        <v>222</v>
      </c>
      <c r="AX5" s="118" t="s">
        <v>222</v>
      </c>
      <c r="AY5" s="118"/>
      <c r="AZ5" s="118"/>
      <c r="BA5" s="118"/>
      <c r="BB5" s="118" t="s">
        <v>650</v>
      </c>
      <c r="BC5" s="118"/>
      <c r="BD5" s="118"/>
      <c r="BE5" s="118"/>
      <c r="BF5" s="352" t="s">
        <v>257</v>
      </c>
      <c r="BG5" s="353"/>
      <c r="BI5" s="8"/>
      <c r="BK5" s="9" t="s">
        <v>3</v>
      </c>
      <c r="BM5" s="10" t="s">
        <v>4</v>
      </c>
    </row>
    <row r="6" spans="1:67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119"/>
      <c r="BG6" s="120"/>
      <c r="BI6" s="4"/>
      <c r="BK6" s="9" t="s">
        <v>2</v>
      </c>
      <c r="BM6" s="10" t="s">
        <v>6</v>
      </c>
    </row>
    <row r="7" spans="1:67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351</v>
      </c>
      <c r="M7" s="121" t="s">
        <v>351</v>
      </c>
      <c r="N7" s="121" t="s">
        <v>351</v>
      </c>
      <c r="O7" s="121" t="s">
        <v>381</v>
      </c>
      <c r="P7" s="121" t="s">
        <v>282</v>
      </c>
      <c r="Q7" s="121" t="s">
        <v>282</v>
      </c>
      <c r="R7" s="121" t="s">
        <v>351</v>
      </c>
      <c r="S7" s="121" t="s">
        <v>351</v>
      </c>
      <c r="T7" s="121" t="s">
        <v>351</v>
      </c>
      <c r="U7" s="121" t="s">
        <v>282</v>
      </c>
      <c r="V7" s="121" t="s">
        <v>397</v>
      </c>
      <c r="W7" s="121" t="s">
        <v>437</v>
      </c>
      <c r="X7" s="121" t="s">
        <v>295</v>
      </c>
      <c r="Y7" s="121" t="s">
        <v>443</v>
      </c>
      <c r="Z7" s="121" t="s">
        <v>443</v>
      </c>
      <c r="AA7" s="121" t="s">
        <v>351</v>
      </c>
      <c r="AB7" s="121" t="s">
        <v>351</v>
      </c>
      <c r="AC7" s="121" t="s">
        <v>351</v>
      </c>
      <c r="AD7" s="121" t="s">
        <v>476</v>
      </c>
      <c r="AE7" s="121" t="s">
        <v>476</v>
      </c>
      <c r="AF7" s="121" t="s">
        <v>351</v>
      </c>
      <c r="AG7" s="121" t="s">
        <v>351</v>
      </c>
      <c r="AH7" s="121" t="s">
        <v>351</v>
      </c>
      <c r="AI7" s="121" t="s">
        <v>282</v>
      </c>
      <c r="AJ7" s="121" t="s">
        <v>282</v>
      </c>
      <c r="AK7" s="121" t="s">
        <v>532</v>
      </c>
      <c r="AL7" s="121" t="s">
        <v>282</v>
      </c>
      <c r="AM7" s="121" t="s">
        <v>351</v>
      </c>
      <c r="AN7" s="121" t="s">
        <v>351</v>
      </c>
      <c r="AO7" s="121" t="s">
        <v>351</v>
      </c>
      <c r="AP7" s="121" t="s">
        <v>443</v>
      </c>
      <c r="AQ7" s="121" t="s">
        <v>351</v>
      </c>
      <c r="AR7" s="121" t="s">
        <v>351</v>
      </c>
      <c r="AS7" s="121"/>
      <c r="AT7" s="121" t="s">
        <v>436</v>
      </c>
      <c r="AU7" s="121" t="s">
        <v>295</v>
      </c>
      <c r="AV7" s="121" t="s">
        <v>397</v>
      </c>
      <c r="AW7" s="121" t="s">
        <v>397</v>
      </c>
      <c r="AX7" s="121" t="s">
        <v>381</v>
      </c>
      <c r="AY7" s="121" t="s">
        <v>381</v>
      </c>
      <c r="AZ7" s="121" t="s">
        <v>381</v>
      </c>
      <c r="BA7" s="121" t="s">
        <v>381</v>
      </c>
      <c r="BB7" s="121" t="s">
        <v>397</v>
      </c>
      <c r="BC7" s="121" t="s">
        <v>397</v>
      </c>
      <c r="BD7" s="121" t="s">
        <v>397</v>
      </c>
      <c r="BE7" s="121" t="s">
        <v>397</v>
      </c>
      <c r="BF7" s="113" t="s">
        <v>8</v>
      </c>
      <c r="BG7" s="113" t="s">
        <v>9</v>
      </c>
      <c r="BI7" s="4"/>
      <c r="BK7" s="9" t="s">
        <v>245</v>
      </c>
      <c r="BM7" s="10" t="s">
        <v>13</v>
      </c>
    </row>
    <row r="8" spans="1:67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352</v>
      </c>
      <c r="M8" s="108" t="s">
        <v>352</v>
      </c>
      <c r="N8" s="108" t="s">
        <v>361</v>
      </c>
      <c r="O8" s="108" t="s">
        <v>382</v>
      </c>
      <c r="P8" s="108" t="s">
        <v>397</v>
      </c>
      <c r="Q8" s="108" t="s">
        <v>397</v>
      </c>
      <c r="R8" s="108" t="s">
        <v>409</v>
      </c>
      <c r="S8" s="108" t="s">
        <v>411</v>
      </c>
      <c r="T8" s="108" t="s">
        <v>411</v>
      </c>
      <c r="U8" s="108" t="s">
        <v>381</v>
      </c>
      <c r="V8" s="108" t="s">
        <v>337</v>
      </c>
      <c r="W8" s="108" t="s">
        <v>337</v>
      </c>
      <c r="X8" s="108" t="s">
        <v>296</v>
      </c>
      <c r="Y8" s="108" t="s">
        <v>444</v>
      </c>
      <c r="Z8" s="108" t="s">
        <v>334</v>
      </c>
      <c r="AA8" s="108" t="s">
        <v>409</v>
      </c>
      <c r="AB8" s="108" t="s">
        <v>411</v>
      </c>
      <c r="AC8" s="108" t="s">
        <v>411</v>
      </c>
      <c r="AD8" s="108" t="s">
        <v>477</v>
      </c>
      <c r="AE8" s="108" t="s">
        <v>478</v>
      </c>
      <c r="AF8" s="108" t="s">
        <v>492</v>
      </c>
      <c r="AG8" s="108" t="s">
        <v>492</v>
      </c>
      <c r="AH8" s="108" t="s">
        <v>497</v>
      </c>
      <c r="AI8" s="121" t="s">
        <v>397</v>
      </c>
      <c r="AJ8" s="121" t="s">
        <v>523</v>
      </c>
      <c r="AK8" s="121" t="s">
        <v>533</v>
      </c>
      <c r="AL8" s="121" t="s">
        <v>541</v>
      </c>
      <c r="AM8" s="108" t="s">
        <v>352</v>
      </c>
      <c r="AN8" s="108" t="s">
        <v>550</v>
      </c>
      <c r="AO8" s="108" t="s">
        <v>557</v>
      </c>
      <c r="AP8" s="108" t="s">
        <v>444</v>
      </c>
      <c r="AQ8" s="108" t="s">
        <v>574</v>
      </c>
      <c r="AR8" s="108" t="s">
        <v>576</v>
      </c>
      <c r="AS8" s="108" t="s">
        <v>576</v>
      </c>
      <c r="AT8" s="108"/>
      <c r="AU8" s="108" t="s">
        <v>296</v>
      </c>
      <c r="AV8" s="108" t="s">
        <v>382</v>
      </c>
      <c r="AW8" s="108" t="s">
        <v>382</v>
      </c>
      <c r="AX8" s="108" t="s">
        <v>334</v>
      </c>
      <c r="AY8" s="108" t="s">
        <v>444</v>
      </c>
      <c r="AZ8" s="108" t="s">
        <v>632</v>
      </c>
      <c r="BA8" s="108" t="s">
        <v>334</v>
      </c>
      <c r="BB8" s="108" t="s">
        <v>444</v>
      </c>
      <c r="BC8" s="108" t="s">
        <v>444</v>
      </c>
      <c r="BD8" s="108" t="s">
        <v>632</v>
      </c>
      <c r="BE8" s="108" t="s">
        <v>282</v>
      </c>
      <c r="BF8" s="113" t="s">
        <v>11</v>
      </c>
      <c r="BG8" s="113" t="s">
        <v>12</v>
      </c>
      <c r="BI8" s="4"/>
      <c r="BK8" s="327" t="s">
        <v>617</v>
      </c>
      <c r="BM8" s="10" t="s">
        <v>263</v>
      </c>
    </row>
    <row r="9" spans="1:67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353</v>
      </c>
      <c r="M9" s="108" t="s">
        <v>362</v>
      </c>
      <c r="N9" s="108" t="s">
        <v>362</v>
      </c>
      <c r="O9" s="108" t="s">
        <v>383</v>
      </c>
      <c r="P9" s="108" t="s">
        <v>398</v>
      </c>
      <c r="Q9" s="108"/>
      <c r="R9" s="108" t="s">
        <v>398</v>
      </c>
      <c r="S9" s="108" t="s">
        <v>398</v>
      </c>
      <c r="T9" s="108" t="s">
        <v>362</v>
      </c>
      <c r="U9" s="108" t="s">
        <v>430</v>
      </c>
      <c r="V9" s="108" t="s">
        <v>436</v>
      </c>
      <c r="W9" s="108" t="s">
        <v>436</v>
      </c>
      <c r="X9" s="108" t="s">
        <v>442</v>
      </c>
      <c r="Y9" s="108" t="s">
        <v>14</v>
      </c>
      <c r="Z9" s="108" t="s">
        <v>14</v>
      </c>
      <c r="AA9" s="108" t="s">
        <v>398</v>
      </c>
      <c r="AB9" s="108" t="s">
        <v>398</v>
      </c>
      <c r="AC9" s="108" t="s">
        <v>362</v>
      </c>
      <c r="AD9" s="108"/>
      <c r="AE9" s="108"/>
      <c r="AF9" s="108" t="s">
        <v>353</v>
      </c>
      <c r="AG9" s="108" t="s">
        <v>362</v>
      </c>
      <c r="AH9" s="108" t="s">
        <v>362</v>
      </c>
      <c r="AI9" s="108" t="s">
        <v>516</v>
      </c>
      <c r="AJ9" s="108"/>
      <c r="AK9" s="108" t="s">
        <v>14</v>
      </c>
      <c r="AL9" s="108"/>
      <c r="AM9" s="108" t="s">
        <v>353</v>
      </c>
      <c r="AN9" s="108" t="s">
        <v>362</v>
      </c>
      <c r="AO9" s="108" t="s">
        <v>362</v>
      </c>
      <c r="AP9" s="108" t="s">
        <v>563</v>
      </c>
      <c r="AQ9" s="108"/>
      <c r="AR9" s="108"/>
      <c r="AS9" s="108"/>
      <c r="AT9" s="108"/>
      <c r="AU9" s="108" t="s">
        <v>603</v>
      </c>
      <c r="AV9" s="108"/>
      <c r="AW9" s="108" t="s">
        <v>616</v>
      </c>
      <c r="AX9" s="108" t="s">
        <v>335</v>
      </c>
      <c r="AY9" s="108" t="s">
        <v>14</v>
      </c>
      <c r="AZ9" s="108" t="s">
        <v>563</v>
      </c>
      <c r="BA9" s="108" t="s">
        <v>14</v>
      </c>
      <c r="BB9" s="108" t="s">
        <v>563</v>
      </c>
      <c r="BC9" s="108" t="s">
        <v>563</v>
      </c>
      <c r="BD9" s="108" t="s">
        <v>282</v>
      </c>
      <c r="BE9" s="108"/>
      <c r="BF9" s="113" t="s">
        <v>15</v>
      </c>
      <c r="BG9" s="113" t="s">
        <v>16</v>
      </c>
      <c r="BH9" s="186"/>
      <c r="BI9" s="8"/>
      <c r="BK9" s="211">
        <v>2023</v>
      </c>
      <c r="BM9" s="10"/>
    </row>
    <row r="10" spans="1:67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350</v>
      </c>
      <c r="M10" s="109" t="s">
        <v>357</v>
      </c>
      <c r="N10" s="109" t="s">
        <v>359</v>
      </c>
      <c r="O10" s="109" t="s">
        <v>378</v>
      </c>
      <c r="P10" s="109" t="s">
        <v>305</v>
      </c>
      <c r="Q10" s="109" t="s">
        <v>305</v>
      </c>
      <c r="R10" s="109" t="s">
        <v>359</v>
      </c>
      <c r="S10" s="109" t="s">
        <v>350</v>
      </c>
      <c r="T10" s="109" t="s">
        <v>357</v>
      </c>
      <c r="U10" s="109" t="s">
        <v>429</v>
      </c>
      <c r="V10" s="109" t="s">
        <v>313</v>
      </c>
      <c r="W10" s="109" t="s">
        <v>359</v>
      </c>
      <c r="X10" s="109" t="s">
        <v>301</v>
      </c>
      <c r="Y10" s="109" t="s">
        <v>313</v>
      </c>
      <c r="Z10" s="109" t="s">
        <v>313</v>
      </c>
      <c r="AA10" s="109" t="s">
        <v>359</v>
      </c>
      <c r="AB10" s="109" t="s">
        <v>350</v>
      </c>
      <c r="AC10" s="109" t="s">
        <v>357</v>
      </c>
      <c r="AD10" s="109" t="s">
        <v>301</v>
      </c>
      <c r="AE10" s="109" t="s">
        <v>490</v>
      </c>
      <c r="AF10" s="109" t="s">
        <v>350</v>
      </c>
      <c r="AG10" s="109" t="s">
        <v>357</v>
      </c>
      <c r="AH10" s="109" t="s">
        <v>359</v>
      </c>
      <c r="AI10" s="109" t="s">
        <v>305</v>
      </c>
      <c r="AJ10" s="109" t="s">
        <v>524</v>
      </c>
      <c r="AK10" s="109" t="s">
        <v>18</v>
      </c>
      <c r="AL10" s="109" t="s">
        <v>305</v>
      </c>
      <c r="AM10" s="109" t="s">
        <v>350</v>
      </c>
      <c r="AN10" s="109" t="s">
        <v>359</v>
      </c>
      <c r="AO10" s="109" t="s">
        <v>357</v>
      </c>
      <c r="AP10" s="109" t="s">
        <v>313</v>
      </c>
      <c r="AQ10" s="109" t="s">
        <v>359</v>
      </c>
      <c r="AR10" s="109" t="s">
        <v>359</v>
      </c>
      <c r="AS10" s="109" t="s">
        <v>357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09" t="s">
        <v>313</v>
      </c>
      <c r="BB10" s="109" t="s">
        <v>313</v>
      </c>
      <c r="BC10" s="109" t="s">
        <v>313</v>
      </c>
      <c r="BD10" s="109" t="s">
        <v>313</v>
      </c>
      <c r="BE10" s="109" t="s">
        <v>305</v>
      </c>
      <c r="BF10" s="114" t="s">
        <v>14</v>
      </c>
      <c r="BG10" s="115"/>
      <c r="BI10" s="14"/>
      <c r="BK10" s="15"/>
      <c r="BM10" s="16"/>
    </row>
    <row r="11" spans="1:67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4">
        <f>IF(SUM(D11:BE11)=0,"",SUM(D11:BE11))</f>
        <v>8811</v>
      </c>
      <c r="BG11" s="19"/>
      <c r="BH11" s="20"/>
      <c r="BI11" s="21" t="s">
        <v>19</v>
      </c>
      <c r="BK11" s="111">
        <v>9251</v>
      </c>
      <c r="BM11" s="18"/>
    </row>
    <row r="12" spans="1:67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8"/>
      <c r="AY12" s="328"/>
      <c r="AZ12" s="331"/>
      <c r="BA12" s="336">
        <v>8</v>
      </c>
      <c r="BB12" s="339"/>
      <c r="BC12" s="341"/>
      <c r="BD12" s="344"/>
      <c r="BE12" s="347"/>
      <c r="BF12" s="144">
        <f>IF(SUM(D12:BE12)=0,"",SUM(D12:BE12))</f>
        <v>69</v>
      </c>
      <c r="BG12" s="113">
        <f>IF(COUNTA(D12:BE12)=0,"",COUNTA(D12:BE12))</f>
        <v>9</v>
      </c>
      <c r="BH12" s="350" t="s">
        <v>644</v>
      </c>
      <c r="BI12" s="24" t="s">
        <v>21</v>
      </c>
      <c r="BK12" s="113">
        <v>73</v>
      </c>
      <c r="BM12" s="18"/>
      <c r="BN12" s="195"/>
      <c r="BO12" s="196"/>
    </row>
    <row r="13" spans="1:67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>
        <f t="shared" ref="BF13:BF19" si="0">IF(BF11="","",BF11/BF12)</f>
        <v>127.69565217391305</v>
      </c>
      <c r="BG13" s="25"/>
      <c r="BH13" s="159"/>
      <c r="BI13" s="132" t="s">
        <v>23</v>
      </c>
      <c r="BK13" s="137">
        <f>IF(BK11="","",BK11/BK12)</f>
        <v>126.72602739726027</v>
      </c>
      <c r="BM13" s="140">
        <f>BF13-A13</f>
        <v>-4.0793478260869591</v>
      </c>
      <c r="BN13" s="195"/>
      <c r="BO13" s="196"/>
    </row>
    <row r="14" spans="1:67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44">
        <f t="shared" ref="BF14:BF15" si="1">IF(SUM(D14:BE14)=0,"",SUM(D14:BE14))</f>
        <v>2818</v>
      </c>
      <c r="BG14" s="19"/>
      <c r="BH14" s="159"/>
      <c r="BI14" s="37" t="s">
        <v>235</v>
      </c>
      <c r="BK14" s="138">
        <v>5035</v>
      </c>
      <c r="BM14" s="149"/>
      <c r="BN14" s="180"/>
      <c r="BO14" s="196"/>
    </row>
    <row r="15" spans="1:67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44">
        <f t="shared" si="1"/>
        <v>24</v>
      </c>
      <c r="BG15" s="113">
        <f t="shared" ref="BG15" si="2">IF(COUNTA(D15:BE15)=0,"",COUNTA(D15:BE15))</f>
        <v>3</v>
      </c>
      <c r="BH15" s="159" t="s">
        <v>614</v>
      </c>
      <c r="BI15" s="133" t="s">
        <v>236</v>
      </c>
      <c r="BK15" s="138">
        <v>44</v>
      </c>
      <c r="BM15" s="149"/>
      <c r="BN15" s="195"/>
      <c r="BO15" s="195"/>
    </row>
    <row r="16" spans="1:67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>
        <f t="shared" si="0"/>
        <v>117.41666666666667</v>
      </c>
      <c r="BG16" s="25"/>
      <c r="BH16" s="159"/>
      <c r="BI16" s="133" t="s">
        <v>237</v>
      </c>
      <c r="BK16" s="137">
        <f>IF(BK14="","",BK14/BK15)</f>
        <v>114.43181818181819</v>
      </c>
      <c r="BM16" s="140">
        <f>BF16-A16</f>
        <v>4.6282051282051384</v>
      </c>
      <c r="BN16" s="195"/>
      <c r="BO16" s="195"/>
    </row>
    <row r="17" spans="1:67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>
        <f t="shared" ref="BF17:BF18" si="3">IF(SUM(D17:BE17)=0,"",SUM(D17:BE17))</f>
        <v>9650</v>
      </c>
      <c r="BG17" s="19"/>
      <c r="BH17" s="23"/>
      <c r="BI17" s="26" t="s">
        <v>25</v>
      </c>
      <c r="BK17" s="138">
        <v>8329</v>
      </c>
      <c r="BM17" s="144"/>
      <c r="BN17" s="196"/>
      <c r="BO17" s="180"/>
    </row>
    <row r="18" spans="1:67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>
        <f t="shared" si="3"/>
        <v>55</v>
      </c>
      <c r="BG18" s="113">
        <f t="shared" ref="BG18" si="4">IF(COUNTA(D18:BE18)=0,"",COUNTA(D18:BE18))</f>
        <v>7</v>
      </c>
      <c r="BH18" s="159" t="s">
        <v>611</v>
      </c>
      <c r="BI18" s="27" t="s">
        <v>26</v>
      </c>
      <c r="BK18" s="138">
        <v>47</v>
      </c>
      <c r="BM18" s="144"/>
    </row>
    <row r="19" spans="1:67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>
        <f t="shared" si="0"/>
        <v>175.45454545454547</v>
      </c>
      <c r="BG19" s="25"/>
      <c r="BH19" s="159"/>
      <c r="BI19" s="134" t="s">
        <v>27</v>
      </c>
      <c r="BK19" s="137">
        <f>IF(BK17="","",BK17/BK18)</f>
        <v>177.21276595744681</v>
      </c>
      <c r="BM19" s="140">
        <f>BF19-A19</f>
        <v>-17.46212121212119</v>
      </c>
    </row>
    <row r="20" spans="1:67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4" t="str">
        <f>IF(SUM(D20:F20)=0,"",SUM(D20:F20))</f>
        <v/>
      </c>
      <c r="BG20" s="19"/>
      <c r="BH20" s="28"/>
      <c r="BI20" s="29" t="s">
        <v>28</v>
      </c>
      <c r="BK20" s="138">
        <v>533</v>
      </c>
      <c r="BM20" s="144"/>
    </row>
    <row r="21" spans="1:67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4" t="str">
        <f>IF(SUM(D21:F21)=0,"",SUM(D21:F21))</f>
        <v/>
      </c>
      <c r="BG21" s="113" t="str">
        <f>IF(COUNTA(D21:F21)=0,"",COUNTA(D21:F21))</f>
        <v/>
      </c>
      <c r="BH21" s="159"/>
      <c r="BI21" s="27" t="s">
        <v>29</v>
      </c>
      <c r="BK21" s="138">
        <v>5</v>
      </c>
      <c r="BM21" s="144"/>
    </row>
    <row r="22" spans="1:67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37" t="str">
        <f t="shared" ref="BF22:BF25" si="5">IF(BF20="","",BF20/BF21)</f>
        <v/>
      </c>
      <c r="BG22" s="25"/>
      <c r="BH22" s="28"/>
      <c r="BI22" s="160" t="s">
        <v>30</v>
      </c>
      <c r="BK22" s="137">
        <f>IF(BK20="","",BK20/BK21)</f>
        <v>106.6</v>
      </c>
      <c r="BM22" s="140"/>
    </row>
    <row r="23" spans="1:67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44" t="str">
        <f>IF(SUM(D23:F23)=0,"",SUM(D23:F23))</f>
        <v/>
      </c>
      <c r="BG23" s="19"/>
      <c r="BH23" s="30"/>
      <c r="BI23" s="21" t="s">
        <v>31</v>
      </c>
      <c r="BK23" s="111"/>
      <c r="BM23" s="144"/>
    </row>
    <row r="24" spans="1:67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44" t="str">
        <f>IF(SUM(D24:F24)=0,"",SUM(D24:F24))</f>
        <v/>
      </c>
      <c r="BG24" s="113" t="str">
        <f>IF(COUNTA(D24:F24)=0,"",COUNTA(D24:F24))</f>
        <v/>
      </c>
      <c r="BH24" s="159"/>
      <c r="BI24" s="31" t="s">
        <v>32</v>
      </c>
      <c r="BJ24" s="32"/>
      <c r="BK24" s="111"/>
      <c r="BM24" s="144"/>
    </row>
    <row r="25" spans="1:67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37" t="str">
        <f t="shared" si="5"/>
        <v/>
      </c>
      <c r="BG25" s="25"/>
      <c r="BH25" s="23"/>
      <c r="BI25" s="132" t="s">
        <v>33</v>
      </c>
      <c r="BJ25" s="32"/>
      <c r="BK25" s="137" t="str">
        <f>IF(BK23="","",BK23/BK24)</f>
        <v/>
      </c>
      <c r="BL25" s="30"/>
      <c r="BM25" s="140"/>
    </row>
    <row r="26" spans="1:67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44">
        <f t="shared" ref="BF26:BF27" si="6">IF(SUM(D26:BE26)=0,"",SUM(D26:BE26))</f>
        <v>1353</v>
      </c>
      <c r="BG26" s="19"/>
      <c r="BH26" s="23"/>
      <c r="BI26" s="33" t="s">
        <v>31</v>
      </c>
      <c r="BJ26" s="32"/>
      <c r="BK26" s="111">
        <v>2421</v>
      </c>
      <c r="BL26" s="34"/>
      <c r="BM26" s="144"/>
    </row>
    <row r="27" spans="1:67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44">
        <f t="shared" si="6"/>
        <v>8</v>
      </c>
      <c r="BG27" s="113">
        <f t="shared" ref="BG27" si="7">IF(COUNTA(D27:BE27)=0,"",COUNTA(D27:BE27))</f>
        <v>1</v>
      </c>
      <c r="BH27" s="159" t="s">
        <v>449</v>
      </c>
      <c r="BI27" s="27" t="s">
        <v>34</v>
      </c>
      <c r="BJ27" s="32"/>
      <c r="BK27" s="111">
        <v>15</v>
      </c>
      <c r="BL27" s="34"/>
      <c r="BM27" s="144"/>
    </row>
    <row r="28" spans="1:67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37">
        <f t="shared" ref="BF28:BF91" si="8">IF(BF26="","",BF26/BF27)</f>
        <v>169.125</v>
      </c>
      <c r="BG28" s="25"/>
      <c r="BH28" s="23"/>
      <c r="BI28" s="134" t="s">
        <v>35</v>
      </c>
      <c r="BJ28" s="32"/>
      <c r="BK28" s="137">
        <f>IF(BK26="","",BK26/BK27)</f>
        <v>161.4</v>
      </c>
      <c r="BL28" s="30"/>
      <c r="BM28" s="140">
        <f>BF28-A28</f>
        <v>16.553571428571416</v>
      </c>
    </row>
    <row r="29" spans="1:67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44">
        <f t="shared" ref="BF29:BF30" si="9">IF(SUM(D29:BE29)=0,"",SUM(D29:BE29))</f>
        <v>36964</v>
      </c>
      <c r="BG29" s="19"/>
      <c r="BH29" s="20"/>
      <c r="BI29" s="36" t="s">
        <v>36</v>
      </c>
      <c r="BJ29" s="30"/>
      <c r="BK29" s="111">
        <v>42699</v>
      </c>
      <c r="BL29" s="30"/>
      <c r="BM29" s="144"/>
    </row>
    <row r="30" spans="1:67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44">
        <f t="shared" si="9"/>
        <v>211</v>
      </c>
      <c r="BG30" s="113">
        <f t="shared" ref="BG30" si="10">IF(COUNTA(D30:BE30)=0,"",COUNTA(D30:BE30))</f>
        <v>19</v>
      </c>
      <c r="BH30" s="310" t="s">
        <v>665</v>
      </c>
      <c r="BI30" s="31" t="s">
        <v>37</v>
      </c>
      <c r="BJ30" s="30"/>
      <c r="BK30" s="111">
        <v>244</v>
      </c>
      <c r="BL30" s="30"/>
      <c r="BM30" s="144"/>
    </row>
    <row r="31" spans="1:67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 t="shared" si="8"/>
        <v>175.18483412322274</v>
      </c>
      <c r="BG31" s="25"/>
      <c r="BH31" s="159"/>
      <c r="BI31" s="132" t="s">
        <v>38</v>
      </c>
      <c r="BJ31" s="30"/>
      <c r="BK31" s="137">
        <f>IF(BK29="","",BK29/BK30)</f>
        <v>174.99590163934425</v>
      </c>
      <c r="BL31" s="30"/>
      <c r="BM31" s="140">
        <f>BF31-A31</f>
        <v>0.37816745655607065</v>
      </c>
    </row>
    <row r="32" spans="1:67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44">
        <f t="shared" ref="BF32:BF33" si="11">IF(SUM(D32:BE32)=0,"",SUM(D32:BE32))</f>
        <v>11685</v>
      </c>
      <c r="BG32" s="19"/>
      <c r="BH32" s="184"/>
      <c r="BI32" s="37" t="s">
        <v>39</v>
      </c>
      <c r="BJ32" s="30"/>
      <c r="BK32" s="111">
        <v>12767</v>
      </c>
      <c r="BL32" s="30"/>
      <c r="BM32" s="144"/>
    </row>
    <row r="33" spans="1:65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44">
        <f t="shared" si="11"/>
        <v>63</v>
      </c>
      <c r="BG33" s="113">
        <f t="shared" ref="BG33" si="12">IF(COUNTA(D33:BE33)=0,"",COUNTA(D33:BE33))</f>
        <v>8</v>
      </c>
      <c r="BH33" s="310" t="s">
        <v>660</v>
      </c>
      <c r="BI33" s="27" t="s">
        <v>40</v>
      </c>
      <c r="BJ33" s="30"/>
      <c r="BK33" s="111">
        <v>70</v>
      </c>
      <c r="BL33" s="30"/>
      <c r="BM33" s="144"/>
    </row>
    <row r="34" spans="1:65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37">
        <f t="shared" si="8"/>
        <v>185.47619047619048</v>
      </c>
      <c r="BG34" s="25"/>
      <c r="BH34" s="159"/>
      <c r="BI34" s="134" t="s">
        <v>41</v>
      </c>
      <c r="BJ34" s="30"/>
      <c r="BK34" s="137">
        <f>IF(BK32="","",BK32/BK33)</f>
        <v>182.38571428571427</v>
      </c>
      <c r="BL34" s="30"/>
      <c r="BM34" s="140">
        <f>BF34-A34</f>
        <v>4.7875112309074552</v>
      </c>
    </row>
    <row r="35" spans="1:65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44">
        <f t="shared" ref="BF35:BF36" si="13">IF(SUM(D35:BE35)=0,"",SUM(D35:BE35))</f>
        <v>5068</v>
      </c>
      <c r="BG35" s="19"/>
      <c r="BH35" s="23"/>
      <c r="BI35" s="37" t="s">
        <v>39</v>
      </c>
      <c r="BK35" s="111">
        <v>3346</v>
      </c>
      <c r="BM35" s="144"/>
    </row>
    <row r="36" spans="1:65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44">
        <f t="shared" si="13"/>
        <v>26</v>
      </c>
      <c r="BG36" s="113">
        <f t="shared" ref="BG36" si="14">IF(COUNTA(D36:BE36)=0,"",COUNTA(D36:BE36))</f>
        <v>3</v>
      </c>
      <c r="BH36" s="159" t="s">
        <v>583</v>
      </c>
      <c r="BI36" s="27" t="s">
        <v>42</v>
      </c>
      <c r="BK36" s="111">
        <v>17</v>
      </c>
      <c r="BM36" s="144"/>
    </row>
    <row r="37" spans="1:65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68">
        <f t="shared" si="8"/>
        <v>194.92307692307693</v>
      </c>
      <c r="BG37" s="25"/>
      <c r="BH37" s="23"/>
      <c r="BI37" s="134" t="s">
        <v>43</v>
      </c>
      <c r="BJ37" s="30"/>
      <c r="BK37" s="137">
        <f>IF(BK35="","",BK35/BK36)</f>
        <v>196.8235294117647</v>
      </c>
      <c r="BL37" s="30"/>
      <c r="BM37" s="140">
        <f>BF37-A37</f>
        <v>4.113553113553138</v>
      </c>
    </row>
    <row r="38" spans="1:65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44">
        <f t="shared" ref="BF38:BF39" si="15">IF(SUM(D38:BE38)=0,"",SUM(D38:BE38))</f>
        <v>19890</v>
      </c>
      <c r="BG38" s="19"/>
      <c r="BH38" s="316"/>
      <c r="BI38" s="37" t="s">
        <v>44</v>
      </c>
      <c r="BK38" s="111">
        <v>19244</v>
      </c>
      <c r="BM38" s="144"/>
    </row>
    <row r="39" spans="1:65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44">
        <f t="shared" si="15"/>
        <v>110</v>
      </c>
      <c r="BG39" s="113">
        <f t="shared" ref="BG39" si="16">IF(COUNTA(D39:BE39)=0,"",COUNTA(D39:BE39))</f>
        <v>13</v>
      </c>
      <c r="BH39" s="159" t="s">
        <v>610</v>
      </c>
      <c r="BI39" s="27" t="s">
        <v>45</v>
      </c>
      <c r="BK39" s="111">
        <v>106</v>
      </c>
      <c r="BM39" s="144"/>
    </row>
    <row r="40" spans="1:65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>
        <f t="shared" si="8"/>
        <v>180.81818181818181</v>
      </c>
      <c r="BG40" s="25"/>
      <c r="BH40" s="159"/>
      <c r="BI40" s="134" t="s">
        <v>46</v>
      </c>
      <c r="BJ40" s="30"/>
      <c r="BK40" s="137">
        <f>IF(BK38="","",BK38/BK39)</f>
        <v>181.54716981132074</v>
      </c>
      <c r="BL40" s="30"/>
      <c r="BM40" s="140">
        <f>BF40-A40</f>
        <v>-2.2785923753665713</v>
      </c>
    </row>
    <row r="41" spans="1:65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44">
        <f t="shared" ref="BF41:BF42" si="20">IF(SUM(D41:BE41)=0,"",SUM(D41:BE41))</f>
        <v>22235</v>
      </c>
      <c r="BG41" s="19"/>
      <c r="BH41" s="159"/>
      <c r="BI41" s="36" t="s">
        <v>44</v>
      </c>
      <c r="BJ41" s="30"/>
      <c r="BK41" s="111">
        <v>14931</v>
      </c>
      <c r="BL41" s="30"/>
      <c r="BM41" s="144"/>
    </row>
    <row r="42" spans="1:65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44">
        <f t="shared" si="20"/>
        <v>135</v>
      </c>
      <c r="BG42" s="113">
        <f t="shared" ref="BG42" si="21">IF(COUNTA(D42:BE42)=0,"",COUNTA(D42:BE42))</f>
        <v>14</v>
      </c>
      <c r="BH42" s="310" t="s">
        <v>664</v>
      </c>
      <c r="BI42" s="38" t="s">
        <v>47</v>
      </c>
      <c r="BJ42" s="30"/>
      <c r="BK42" s="111">
        <v>92</v>
      </c>
      <c r="BL42" s="30"/>
      <c r="BM42" s="144"/>
    </row>
    <row r="43" spans="1:65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>
        <f t="shared" si="8"/>
        <v>164.7037037037037</v>
      </c>
      <c r="BG43" s="25"/>
      <c r="BH43" s="23"/>
      <c r="BI43" s="132" t="s">
        <v>48</v>
      </c>
      <c r="BJ43" s="30"/>
      <c r="BK43" s="137">
        <f>IF(BK41="","",BK41/BK42)</f>
        <v>162.29347826086956</v>
      </c>
      <c r="BL43" s="30"/>
      <c r="BM43" s="140">
        <f>BF43-A43</f>
        <v>3.9456391875746704</v>
      </c>
    </row>
    <row r="44" spans="1:65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44">
        <f t="shared" ref="BF44:BF45" si="23">IF(SUM(D44:BE44)=0,"",SUM(D44:BE44))</f>
        <v>2542</v>
      </c>
      <c r="BG44" s="19"/>
      <c r="BH44" s="23"/>
      <c r="BI44" s="36" t="s">
        <v>44</v>
      </c>
      <c r="BJ44" s="30"/>
      <c r="BK44" s="111">
        <v>3872</v>
      </c>
      <c r="BL44" s="30"/>
      <c r="BM44" s="144"/>
    </row>
    <row r="45" spans="1:65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44">
        <f t="shared" si="23"/>
        <v>16</v>
      </c>
      <c r="BG45" s="113">
        <f t="shared" ref="BG45" si="24">IF(COUNTA(D45:BE45)=0,"",COUNTA(D45:BE45))</f>
        <v>2</v>
      </c>
      <c r="BH45" s="310" t="s">
        <v>643</v>
      </c>
      <c r="BI45" s="31" t="s">
        <v>49</v>
      </c>
      <c r="BJ45" s="30"/>
      <c r="BK45" s="111">
        <v>26</v>
      </c>
      <c r="BL45" s="30"/>
      <c r="BM45" s="144"/>
    </row>
    <row r="46" spans="1:65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>
        <f t="shared" si="8"/>
        <v>158.875</v>
      </c>
      <c r="BG46" s="25"/>
      <c r="BH46" s="23"/>
      <c r="BI46" s="132" t="s">
        <v>50</v>
      </c>
      <c r="BJ46" s="30"/>
      <c r="BK46" s="137">
        <f>IF(BK44="","",BK44/BK45)</f>
        <v>148.92307692307693</v>
      </c>
      <c r="BL46" s="30"/>
      <c r="BM46" s="140">
        <f>BF46-A46</f>
        <v>15.597222222222229</v>
      </c>
    </row>
    <row r="47" spans="1:65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44">
        <f t="shared" ref="BF47:BF48" si="25">IF(SUM(D47:BE47)=0,"",SUM(D47:BE47))</f>
        <v>3535</v>
      </c>
      <c r="BG47" s="19"/>
      <c r="BH47" s="23"/>
      <c r="BI47" s="37" t="s">
        <v>44</v>
      </c>
      <c r="BJ47" s="30"/>
      <c r="BK47" s="138">
        <v>5988</v>
      </c>
      <c r="BL47" s="30"/>
      <c r="BM47" s="149"/>
    </row>
    <row r="48" spans="1:65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44">
        <f t="shared" si="25"/>
        <v>23</v>
      </c>
      <c r="BG48" s="113">
        <f t="shared" ref="BG48" si="26">IF(COUNTA(D48:BE48)=0,"",COUNTA(D48:BE48))</f>
        <v>4</v>
      </c>
      <c r="BH48" s="159" t="s">
        <v>624</v>
      </c>
      <c r="BI48" s="27" t="s">
        <v>241</v>
      </c>
      <c r="BJ48" s="30"/>
      <c r="BK48" s="138">
        <v>39</v>
      </c>
      <c r="BL48" s="30"/>
      <c r="BM48" s="149"/>
    </row>
    <row r="49" spans="1:65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>
        <f t="shared" si="8"/>
        <v>153.69565217391303</v>
      </c>
      <c r="BG49" s="25"/>
      <c r="BH49" s="23"/>
      <c r="BI49" s="134" t="s">
        <v>242</v>
      </c>
      <c r="BJ49" s="30"/>
      <c r="BK49" s="137">
        <f>IF(BK47="","",BK47/BK48)</f>
        <v>153.53846153846155</v>
      </c>
      <c r="BL49" s="30"/>
      <c r="BM49" s="140">
        <f>BF49-A49</f>
        <v>-3.5088932806324351</v>
      </c>
    </row>
    <row r="50" spans="1:65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f t="shared" ref="BF50:BF51" si="27">IF(SUM(D50:BE50)=0,"",SUM(D50:BE50))</f>
        <v>31641</v>
      </c>
      <c r="BG50" s="19"/>
      <c r="BH50" s="159"/>
      <c r="BI50" s="37" t="s">
        <v>51</v>
      </c>
      <c r="BJ50" s="39"/>
      <c r="BK50" s="111">
        <v>39062</v>
      </c>
      <c r="BL50" s="39"/>
      <c r="BM50" s="144"/>
    </row>
    <row r="51" spans="1:65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f t="shared" si="27"/>
        <v>171</v>
      </c>
      <c r="BG51" s="113">
        <f t="shared" ref="BG51" si="28">IF(COUNTA(D51:BE51)=0,"",COUNTA(D51:BE51))</f>
        <v>16</v>
      </c>
      <c r="BH51" s="310" t="s">
        <v>610</v>
      </c>
      <c r="BI51" s="27" t="s">
        <v>52</v>
      </c>
      <c r="BJ51" s="39"/>
      <c r="BK51" s="111">
        <v>209</v>
      </c>
      <c r="BL51" s="39"/>
      <c r="BM51" s="144"/>
    </row>
    <row r="52" spans="1:65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 t="shared" si="8"/>
        <v>185.03508771929825</v>
      </c>
      <c r="BG52" s="25"/>
      <c r="BH52" s="192"/>
      <c r="BI52" s="134" t="s">
        <v>53</v>
      </c>
      <c r="BJ52" s="39"/>
      <c r="BK52" s="137">
        <f>IF(BK50="","",BK50/BK51)</f>
        <v>186.89952153110048</v>
      </c>
      <c r="BL52" s="39"/>
      <c r="BM52" s="140">
        <f>BF52-A52</f>
        <v>-6.6896829229035859</v>
      </c>
    </row>
    <row r="53" spans="1:65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44">
        <f t="shared" ref="BF53:BF54" si="29">IF(SUM(D53:BE53)=0,"",SUM(D53:BE53))</f>
        <v>2842</v>
      </c>
      <c r="BG53" s="19"/>
      <c r="BH53" s="192"/>
      <c r="BI53" s="37" t="s">
        <v>288</v>
      </c>
      <c r="BJ53" s="39"/>
      <c r="BK53" s="138">
        <v>2842</v>
      </c>
      <c r="BL53" s="39"/>
      <c r="BM53" s="149"/>
    </row>
    <row r="54" spans="1:65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44">
        <f t="shared" si="29"/>
        <v>22</v>
      </c>
      <c r="BG54" s="113">
        <f t="shared" ref="BG54" si="30">IF(COUNTA(D54:BE54)=0,"",COUNTA(D54:BE54))</f>
        <v>4</v>
      </c>
      <c r="BH54" s="159" t="s">
        <v>559</v>
      </c>
      <c r="BI54" s="133" t="s">
        <v>289</v>
      </c>
      <c r="BJ54" s="39"/>
      <c r="BK54" s="138">
        <v>22</v>
      </c>
      <c r="BL54" s="39"/>
      <c r="BM54" s="149"/>
    </row>
    <row r="55" spans="1:65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>
        <f t="shared" si="8"/>
        <v>129.18181818181819</v>
      </c>
      <c r="BG55" s="25"/>
      <c r="BH55" s="192"/>
      <c r="BI55" s="134" t="s">
        <v>290</v>
      </c>
      <c r="BJ55" s="39"/>
      <c r="BK55" s="137">
        <f>IF(BK53="","",BK53/BK54)</f>
        <v>129.18181818181819</v>
      </c>
      <c r="BL55" s="39"/>
      <c r="BM55" s="140"/>
    </row>
    <row r="56" spans="1:65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f t="shared" ref="BF56:BF57" si="31">IF(SUM(D56:BE56)=0,"",SUM(D56:BE56))</f>
        <v>26341</v>
      </c>
      <c r="BG56" s="19"/>
      <c r="BH56" s="23"/>
      <c r="BI56" s="37" t="s">
        <v>54</v>
      </c>
      <c r="BJ56" s="39"/>
      <c r="BK56" s="110">
        <v>30939</v>
      </c>
      <c r="BL56" s="39"/>
      <c r="BM56" s="144"/>
    </row>
    <row r="57" spans="1:65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f t="shared" si="31"/>
        <v>142</v>
      </c>
      <c r="BG57" s="113">
        <f t="shared" ref="BG57" si="32">IF(COUNTA(D57:BE57)=0,"",COUNTA(D57:BE57))</f>
        <v>14</v>
      </c>
      <c r="BH57" s="159" t="s">
        <v>609</v>
      </c>
      <c r="BI57" s="27" t="s">
        <v>55</v>
      </c>
      <c r="BJ57" s="39"/>
      <c r="BK57" s="113">
        <v>162</v>
      </c>
      <c r="BL57" s="39"/>
      <c r="BM57" s="144"/>
    </row>
    <row r="58" spans="1:65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 t="shared" si="8"/>
        <v>185.5</v>
      </c>
      <c r="BG58" s="25"/>
      <c r="BH58" s="159"/>
      <c r="BI58" s="134" t="s">
        <v>56</v>
      </c>
      <c r="BJ58" s="39"/>
      <c r="BK58" s="137">
        <f>IF(BK56="","",BK56/BK57)</f>
        <v>190.9814814814815</v>
      </c>
      <c r="BL58" s="39"/>
      <c r="BM58" s="140">
        <f>BF58-A58</f>
        <v>-6.2522123893805315</v>
      </c>
    </row>
    <row r="59" spans="1:65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>
        <f t="shared" ref="BF59:BF60" si="33">IF(SUM(D59:BE59)=0,"",SUM(D59:BE59))</f>
        <v>6674</v>
      </c>
      <c r="BG59" s="19"/>
      <c r="BH59" s="23"/>
      <c r="BI59" s="37" t="s">
        <v>57</v>
      </c>
      <c r="BJ59" s="39"/>
      <c r="BK59" s="113">
        <v>6789</v>
      </c>
      <c r="BL59" s="39"/>
      <c r="BM59" s="144"/>
    </row>
    <row r="60" spans="1:65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>
        <f t="shared" si="33"/>
        <v>46</v>
      </c>
      <c r="BG60" s="113">
        <f t="shared" ref="BG60" si="34">IF(COUNTA(D60:BE60)=0,"",COUNTA(D60:BE60))</f>
        <v>6</v>
      </c>
      <c r="BH60" s="310" t="s">
        <v>642</v>
      </c>
      <c r="BI60" s="27" t="s">
        <v>58</v>
      </c>
      <c r="BJ60" s="39"/>
      <c r="BK60" s="113">
        <v>46</v>
      </c>
      <c r="BL60" s="39"/>
      <c r="BM60" s="144"/>
    </row>
    <row r="61" spans="1:65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>
        <f t="shared" si="8"/>
        <v>145.08695652173913</v>
      </c>
      <c r="BG61" s="25"/>
      <c r="BH61" s="159"/>
      <c r="BI61" s="134" t="s">
        <v>59</v>
      </c>
      <c r="BJ61" s="39"/>
      <c r="BK61" s="137">
        <f>IF(BK59="","",BK59/BK60)</f>
        <v>147.58695652173913</v>
      </c>
      <c r="BL61" s="39"/>
      <c r="BM61" s="140">
        <f>BF61-A61</f>
        <v>-5.2409123307198797</v>
      </c>
    </row>
    <row r="62" spans="1:65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>
        <f t="shared" ref="BF62:BF63" si="36">IF(SUM(D62:BE62)=0,"",SUM(D62:BE62))</f>
        <v>460</v>
      </c>
      <c r="BG62" s="19"/>
      <c r="BH62" s="23"/>
      <c r="BI62" s="37" t="s">
        <v>60</v>
      </c>
      <c r="BJ62" s="39"/>
      <c r="BK62" s="111">
        <v>460</v>
      </c>
      <c r="BL62" s="39"/>
      <c r="BM62" s="144"/>
    </row>
    <row r="63" spans="1:65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>
        <f t="shared" si="36"/>
        <v>3</v>
      </c>
      <c r="BG63" s="113">
        <f t="shared" ref="BG63" si="37">IF(COUNTA(D63:BE63)=0,"",COUNTA(D63:BE63))</f>
        <v>1</v>
      </c>
      <c r="BH63" s="159" t="s">
        <v>372</v>
      </c>
      <c r="BI63" s="27" t="s">
        <v>34</v>
      </c>
      <c r="BJ63" s="39"/>
      <c r="BK63" s="111">
        <v>3</v>
      </c>
      <c r="BL63" s="39"/>
      <c r="BM63" s="144"/>
    </row>
    <row r="64" spans="1:65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>
        <f t="shared" si="8"/>
        <v>153.33333333333334</v>
      </c>
      <c r="BG64" s="25"/>
      <c r="BH64" s="159"/>
      <c r="BI64" s="134" t="s">
        <v>61</v>
      </c>
      <c r="BJ64" s="39"/>
      <c r="BK64" s="137">
        <f>IF(BK62="","",BK62/BK63)</f>
        <v>153.33333333333334</v>
      </c>
      <c r="BL64" s="39"/>
      <c r="BM64" s="140">
        <f>BF64-A64</f>
        <v>-12</v>
      </c>
    </row>
    <row r="65" spans="1:65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>
        <f t="shared" ref="BF65:BF66" si="38">IF(SUM(D65:BE65)=0,"",SUM(D65:BE65))</f>
        <v>10352</v>
      </c>
      <c r="BG65" s="19"/>
      <c r="BH65" s="23"/>
      <c r="BI65" s="40" t="s">
        <v>62</v>
      </c>
      <c r="BJ65" s="39"/>
      <c r="BK65" s="111">
        <v>9313</v>
      </c>
      <c r="BL65" s="39"/>
      <c r="BM65" s="144"/>
    </row>
    <row r="66" spans="1:65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>
        <f t="shared" si="38"/>
        <v>77</v>
      </c>
      <c r="BG66" s="113">
        <f t="shared" ref="BG66" si="39">IF(COUNTA(D66:BE66)=0,"",COUNTA(D66:BE66))</f>
        <v>10</v>
      </c>
      <c r="BH66" s="326" t="s">
        <v>641</v>
      </c>
      <c r="BI66" s="31" t="s">
        <v>63</v>
      </c>
      <c r="BJ66" s="39"/>
      <c r="BK66" s="111">
        <v>69</v>
      </c>
      <c r="BL66" s="39"/>
      <c r="BM66" s="144"/>
    </row>
    <row r="67" spans="1:65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>
        <f t="shared" si="8"/>
        <v>134.44155844155844</v>
      </c>
      <c r="BG67" s="25"/>
      <c r="BH67" s="159"/>
      <c r="BI67" s="132" t="s">
        <v>64</v>
      </c>
      <c r="BJ67" s="39"/>
      <c r="BK67" s="137">
        <f>IF(BK65="","",BK65/BK66)</f>
        <v>134.97101449275362</v>
      </c>
      <c r="BL67" s="39"/>
      <c r="BM67" s="140">
        <f>BF67-A67</f>
        <v>-8.4917748917748952</v>
      </c>
    </row>
    <row r="68" spans="1:65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>
        <f t="shared" ref="BF68:BF69" si="41">IF(SUM(D68:BE68)=0,"",SUM(D68:BE68))</f>
        <v>29873</v>
      </c>
      <c r="BG68" s="19"/>
      <c r="BH68" s="23"/>
      <c r="BI68" s="35" t="s">
        <v>65</v>
      </c>
      <c r="BJ68" s="39"/>
      <c r="BK68" s="111">
        <v>28688</v>
      </c>
      <c r="BL68" s="39"/>
      <c r="BM68" s="144"/>
    </row>
    <row r="69" spans="1:65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>
        <f t="shared" si="41"/>
        <v>169</v>
      </c>
      <c r="BG69" s="113">
        <f t="shared" ref="BG69" si="42">IF(COUNTA(D69:BE69)=0,"",COUNTA(D69:BE69))</f>
        <v>18</v>
      </c>
      <c r="BH69" s="310" t="s">
        <v>661</v>
      </c>
      <c r="BI69" s="27" t="s">
        <v>66</v>
      </c>
      <c r="BJ69" s="39"/>
      <c r="BK69" s="111">
        <v>161</v>
      </c>
      <c r="BL69" s="39"/>
      <c r="BM69" s="144"/>
    </row>
    <row r="70" spans="1:65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>
        <f t="shared" si="8"/>
        <v>176.76331360946745</v>
      </c>
      <c r="BG70" s="25"/>
      <c r="BH70" s="159"/>
      <c r="BI70" s="134" t="s">
        <v>67</v>
      </c>
      <c r="BJ70" s="39"/>
      <c r="BK70" s="137">
        <f>IF(BK68="","",BK68/BK69)</f>
        <v>178.1863354037267</v>
      </c>
      <c r="BL70" s="39"/>
      <c r="BM70" s="140">
        <f>BF70-A70</f>
        <v>-4.4711361512981114</v>
      </c>
    </row>
    <row r="71" spans="1:65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>
        <f t="shared" ref="BF71:BF72" si="44">IF(SUM(D71:BE71)=0,"",SUM(D71:BE71))</f>
        <v>7537</v>
      </c>
      <c r="BG71" s="19"/>
      <c r="BH71" s="23"/>
      <c r="BI71" s="37" t="s">
        <v>68</v>
      </c>
      <c r="BJ71" s="39"/>
      <c r="BK71" s="111">
        <v>11615</v>
      </c>
      <c r="BL71" s="39"/>
      <c r="BM71" s="144"/>
    </row>
    <row r="72" spans="1:65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>
        <f t="shared" si="44"/>
        <v>43</v>
      </c>
      <c r="BG72" s="113">
        <f t="shared" ref="BG72" si="45">IF(COUNTA(D72:BE72)=0,"",COUNTA(D72:BE72))</f>
        <v>5</v>
      </c>
      <c r="BH72" s="159" t="s">
        <v>582</v>
      </c>
      <c r="BI72" s="27" t="s">
        <v>69</v>
      </c>
      <c r="BJ72" s="39"/>
      <c r="BK72" s="111">
        <v>66</v>
      </c>
      <c r="BL72" s="39"/>
      <c r="BM72" s="144"/>
    </row>
    <row r="73" spans="1:65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>
        <f t="shared" si="8"/>
        <v>175.27906976744185</v>
      </c>
      <c r="BG73" s="25"/>
      <c r="BH73" s="159"/>
      <c r="BI73" s="134" t="s">
        <v>70</v>
      </c>
      <c r="BJ73" s="39"/>
      <c r="BK73" s="137">
        <f>IF(BK71="","",BK71/BK72)</f>
        <v>175.9848484848485</v>
      </c>
      <c r="BL73" s="39"/>
      <c r="BM73" s="140">
        <f>BF73-A73</f>
        <v>-5.8782336033446541</v>
      </c>
    </row>
    <row r="74" spans="1:65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>
        <f t="shared" ref="BF74:BF75" si="47">IF(SUM(D74:BE74)=0,"",SUM(D74:BE74))</f>
        <v>5777</v>
      </c>
      <c r="BG74" s="19"/>
      <c r="BH74" s="20"/>
      <c r="BI74" s="40" t="s">
        <v>68</v>
      </c>
      <c r="BJ74" s="39"/>
      <c r="BK74" s="138">
        <v>11464</v>
      </c>
      <c r="BL74" s="39"/>
      <c r="BM74" s="144"/>
    </row>
    <row r="75" spans="1:65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>
        <f t="shared" si="47"/>
        <v>35</v>
      </c>
      <c r="BG75" s="113">
        <f t="shared" ref="BG75" si="48">IF(COUNTA(D75:BE75)=0,"",COUNTA(D75:BE75))</f>
        <v>4</v>
      </c>
      <c r="BH75" s="159" t="s">
        <v>580</v>
      </c>
      <c r="BI75" s="31" t="s">
        <v>71</v>
      </c>
      <c r="BJ75" s="39"/>
      <c r="BK75" s="138">
        <v>66</v>
      </c>
      <c r="BL75" s="39"/>
      <c r="BM75" s="144"/>
    </row>
    <row r="76" spans="1:65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>
        <f t="shared" si="8"/>
        <v>165.05714285714285</v>
      </c>
      <c r="BG76" s="25"/>
      <c r="BH76" s="159"/>
      <c r="BI76" s="132" t="s">
        <v>72</v>
      </c>
      <c r="BJ76" s="39"/>
      <c r="BK76" s="137">
        <f>IF(BK74="","",BK74/BK75)</f>
        <v>173.69696969696969</v>
      </c>
      <c r="BL76" s="39"/>
      <c r="BM76" s="140">
        <f>BF76-A76</f>
        <v>-10.179699248120301</v>
      </c>
    </row>
    <row r="77" spans="1:65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44">
        <f t="shared" ref="BF77:BF78" si="50">IF(SUM(D77:BE77)=0,"",SUM(D77:BE77))</f>
        <v>2941</v>
      </c>
      <c r="BG77" s="19"/>
      <c r="BH77" s="159"/>
      <c r="BI77" s="219" t="s">
        <v>291</v>
      </c>
      <c r="BJ77" s="39"/>
      <c r="BK77" s="138">
        <v>2941</v>
      </c>
      <c r="BL77" s="39"/>
      <c r="BM77" s="149"/>
    </row>
    <row r="78" spans="1:65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44">
        <f t="shared" si="50"/>
        <v>22</v>
      </c>
      <c r="BG78" s="113">
        <f t="shared" ref="BG78" si="51">IF(COUNTA(D78:BE78)=0,"",COUNTA(D78:BE78))</f>
        <v>4</v>
      </c>
      <c r="BH78" s="159" t="s">
        <v>560</v>
      </c>
      <c r="BI78" s="218" t="s">
        <v>292</v>
      </c>
      <c r="BJ78" s="39"/>
      <c r="BK78" s="138">
        <v>22</v>
      </c>
      <c r="BL78" s="39"/>
      <c r="BM78" s="149"/>
    </row>
    <row r="79" spans="1:65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>
        <f t="shared" si="8"/>
        <v>133.68181818181819</v>
      </c>
      <c r="BG79" s="25"/>
      <c r="BH79" s="159"/>
      <c r="BI79" s="220" t="s">
        <v>293</v>
      </c>
      <c r="BJ79" s="39"/>
      <c r="BK79" s="137">
        <f>IF(BK77="","",BK77/BK78)</f>
        <v>133.68181818181819</v>
      </c>
      <c r="BL79" s="39"/>
      <c r="BM79" s="140"/>
    </row>
    <row r="80" spans="1:65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44">
        <f t="shared" ref="BF80:BF81" si="52">IF(SUM(D80:BE80)=0,"",SUM(D80:BE80))</f>
        <v>27874</v>
      </c>
      <c r="BG80" s="19"/>
      <c r="BH80" s="159"/>
      <c r="BI80" s="219" t="s">
        <v>259</v>
      </c>
      <c r="BJ80" s="39"/>
      <c r="BK80" s="138">
        <v>38050</v>
      </c>
      <c r="BL80" s="39"/>
      <c r="BM80" s="149"/>
    </row>
    <row r="81" spans="1:67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44">
        <f t="shared" si="52"/>
        <v>149</v>
      </c>
      <c r="BG81" s="113">
        <f t="shared" ref="BG81" si="53">IF(COUNTA(D81:BE81)=0,"",COUNTA(D81:BE81))</f>
        <v>15</v>
      </c>
      <c r="BH81" s="310" t="s">
        <v>662</v>
      </c>
      <c r="BI81" s="218" t="s">
        <v>26</v>
      </c>
      <c r="BJ81" s="39"/>
      <c r="BK81" s="138">
        <v>203</v>
      </c>
      <c r="BL81" s="39"/>
      <c r="BM81" s="149"/>
    </row>
    <row r="82" spans="1:67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 t="shared" si="8"/>
        <v>187.07382550335569</v>
      </c>
      <c r="BG82" s="25"/>
      <c r="BH82" s="159"/>
      <c r="BI82" s="220" t="s">
        <v>270</v>
      </c>
      <c r="BJ82" s="39"/>
      <c r="BK82" s="137">
        <f>IF(BK80="","",BK80/BK81)</f>
        <v>187.4384236453202</v>
      </c>
      <c r="BL82" s="39"/>
      <c r="BM82" s="140">
        <f>BF82-A82</f>
        <v>-1.2409893114591171</v>
      </c>
    </row>
    <row r="83" spans="1:67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>
        <f t="shared" ref="BF83:BF84" si="55">IF(SUM(D83:BE83)=0,"",SUM(D83:BE83))</f>
        <v>13395</v>
      </c>
      <c r="BG83" s="19"/>
      <c r="BH83" s="159"/>
      <c r="BI83" s="40" t="s">
        <v>73</v>
      </c>
      <c r="BJ83" s="39"/>
      <c r="BK83" s="111">
        <v>14847</v>
      </c>
      <c r="BL83" s="39"/>
      <c r="BM83" s="144"/>
      <c r="BO83" s="181"/>
    </row>
    <row r="84" spans="1:67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>
        <f t="shared" si="55"/>
        <v>90</v>
      </c>
      <c r="BG84" s="113">
        <f t="shared" ref="BG84" si="56">IF(COUNTA(D84:BE84)=0,"",COUNTA(D84:BE84))</f>
        <v>10</v>
      </c>
      <c r="BH84" s="159" t="s">
        <v>579</v>
      </c>
      <c r="BI84" s="31" t="s">
        <v>74</v>
      </c>
      <c r="BJ84" s="39"/>
      <c r="BK84" s="111">
        <v>100</v>
      </c>
      <c r="BL84" s="39"/>
      <c r="BM84" s="144"/>
      <c r="BO84" s="181"/>
    </row>
    <row r="85" spans="1:67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>
        <f t="shared" si="8"/>
        <v>148.83333333333334</v>
      </c>
      <c r="BG85" s="25"/>
      <c r="BH85" s="20"/>
      <c r="BI85" s="132" t="s">
        <v>75</v>
      </c>
      <c r="BJ85" s="39"/>
      <c r="BK85" s="137">
        <f>IF(BK83="","",BK83/BK84)</f>
        <v>148.47</v>
      </c>
      <c r="BL85" s="39"/>
      <c r="BM85" s="140">
        <f>BF85-A85</f>
        <v>-3.4861111111111143</v>
      </c>
      <c r="BO85" s="180"/>
    </row>
    <row r="86" spans="1:67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44">
        <f t="shared" ref="BF86:BF87" si="57">IF(SUM(D86:BE86)=0,"",SUM(D86:BE86))</f>
        <v>10062</v>
      </c>
      <c r="BG86" s="19"/>
      <c r="BH86" s="20"/>
      <c r="BI86" s="222" t="s">
        <v>76</v>
      </c>
      <c r="BJ86" s="39"/>
      <c r="BK86" s="138">
        <v>7885</v>
      </c>
      <c r="BL86" s="39"/>
      <c r="BM86" s="149"/>
      <c r="BO86" s="180"/>
    </row>
    <row r="87" spans="1:67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44">
        <f t="shared" si="57"/>
        <v>61</v>
      </c>
      <c r="BG87" s="113">
        <f t="shared" ref="BG87" si="58">IF(COUNTA(D87:BE87)=0,"",COUNTA(D87:BE87))</f>
        <v>7</v>
      </c>
      <c r="BH87" s="310" t="s">
        <v>666</v>
      </c>
      <c r="BI87" s="221" t="s">
        <v>260</v>
      </c>
      <c r="BJ87" s="39"/>
      <c r="BK87" s="138">
        <v>48</v>
      </c>
      <c r="BL87" s="39"/>
      <c r="BM87" s="149"/>
      <c r="BO87" s="180"/>
    </row>
    <row r="88" spans="1:67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>
        <f t="shared" si="8"/>
        <v>164.95081967213116</v>
      </c>
      <c r="BG88" s="25"/>
      <c r="BH88" s="20"/>
      <c r="BI88" s="223" t="s">
        <v>271</v>
      </c>
      <c r="BJ88" s="39"/>
      <c r="BK88" s="137">
        <f>IF(BK86="","",BK86/BK87)</f>
        <v>164.27083333333334</v>
      </c>
      <c r="BL88" s="39"/>
      <c r="BM88" s="140"/>
      <c r="BO88" s="180"/>
    </row>
    <row r="89" spans="1:67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>
        <f t="shared" ref="BF89:BF90" si="59">IF(SUM(D89:BE89)=0,"",SUM(D89:BE89))</f>
        <v>4173</v>
      </c>
      <c r="BG89" s="19"/>
      <c r="BH89" s="23"/>
      <c r="BI89" s="37" t="s">
        <v>76</v>
      </c>
      <c r="BJ89" s="39"/>
      <c r="BK89" s="138">
        <v>3955</v>
      </c>
      <c r="BL89" s="39"/>
      <c r="BM89" s="144"/>
      <c r="BO89" s="179"/>
    </row>
    <row r="90" spans="1:67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>
        <f t="shared" si="59"/>
        <v>27</v>
      </c>
      <c r="BG90" s="113">
        <f t="shared" ref="BG90" si="60">IF(COUNTA(D90:BE90)=0,"",COUNTA(D90:BE90))</f>
        <v>4</v>
      </c>
      <c r="BH90" s="159" t="s">
        <v>625</v>
      </c>
      <c r="BI90" s="27" t="s">
        <v>77</v>
      </c>
      <c r="BJ90" s="39"/>
      <c r="BK90" s="138">
        <v>26</v>
      </c>
      <c r="BL90" s="39"/>
      <c r="BM90" s="144"/>
      <c r="BO90" s="179"/>
    </row>
    <row r="91" spans="1:67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>
        <f t="shared" si="8"/>
        <v>154.55555555555554</v>
      </c>
      <c r="BG91" s="25"/>
      <c r="BH91" s="23"/>
      <c r="BI91" s="134" t="s">
        <v>78</v>
      </c>
      <c r="BJ91" s="39"/>
      <c r="BK91" s="137">
        <f>IF(BK89="","",BK89/BK90)</f>
        <v>152.11538461538461</v>
      </c>
      <c r="BL91" s="39"/>
      <c r="BM91" s="140"/>
      <c r="BO91" s="180"/>
    </row>
    <row r="92" spans="1:67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>
        <f t="shared" ref="BF92:BF93" si="63">IF(SUM(D92:BE92)=0,"",SUM(D92:BE92))</f>
        <v>3097</v>
      </c>
      <c r="BG92" s="19"/>
      <c r="BH92" s="159"/>
      <c r="BI92" s="40" t="s">
        <v>79</v>
      </c>
      <c r="BJ92" s="39"/>
      <c r="BK92" s="111">
        <v>4094</v>
      </c>
      <c r="BL92" s="39"/>
      <c r="BM92" s="144"/>
      <c r="BO92" s="181"/>
    </row>
    <row r="93" spans="1:67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>
        <f t="shared" si="63"/>
        <v>19</v>
      </c>
      <c r="BG93" s="113">
        <f t="shared" ref="BG93" si="64">IF(COUNTA(D93:BE93)=0,"",COUNTA(D93:BE93))</f>
        <v>3</v>
      </c>
      <c r="BH93" s="315" t="s">
        <v>581</v>
      </c>
      <c r="BI93" s="31" t="s">
        <v>80</v>
      </c>
      <c r="BJ93" s="39"/>
      <c r="BK93" s="111">
        <v>25</v>
      </c>
      <c r="BL93" s="39"/>
      <c r="BM93" s="144"/>
      <c r="BO93" s="181"/>
    </row>
    <row r="94" spans="1:67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37">
        <f t="shared" ref="BF94:BF127" si="65">IF(BF92="","",BF92/BF93)</f>
        <v>163</v>
      </c>
      <c r="BG94" s="25"/>
      <c r="BH94" s="23"/>
      <c r="BI94" s="132" t="s">
        <v>81</v>
      </c>
      <c r="BJ94" s="39"/>
      <c r="BK94" s="137">
        <f>IF(BK92="","",BK92/BK93)</f>
        <v>163.76</v>
      </c>
      <c r="BL94" s="39"/>
      <c r="BM94" s="140"/>
      <c r="BO94" s="180"/>
    </row>
    <row r="95" spans="1:67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>
        <f t="shared" ref="BF95:BF96" si="66">IF(SUM(D95:BE95)=0,"",SUM(D95:BE95))</f>
        <v>1707</v>
      </c>
      <c r="BG95" s="19"/>
      <c r="BH95" s="23"/>
      <c r="BI95" s="37" t="s">
        <v>82</v>
      </c>
      <c r="BJ95" s="39"/>
      <c r="BK95" s="111">
        <v>0</v>
      </c>
      <c r="BL95" s="39"/>
      <c r="BM95" s="149"/>
      <c r="BO95" s="181"/>
    </row>
    <row r="96" spans="1:67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>
        <f t="shared" si="66"/>
        <v>11</v>
      </c>
      <c r="BG96" s="113">
        <f t="shared" ref="BG96" si="67">IF(COUNTA(D96:BE96)=0,"",COUNTA(D96:BE96))</f>
        <v>1</v>
      </c>
      <c r="BH96" s="159" t="s">
        <v>601</v>
      </c>
      <c r="BI96" s="27" t="s">
        <v>83</v>
      </c>
      <c r="BJ96" s="39"/>
      <c r="BK96" s="113">
        <v>0</v>
      </c>
      <c r="BL96" s="39"/>
      <c r="BM96" s="144"/>
      <c r="BO96" s="182"/>
    </row>
    <row r="97" spans="1:67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>
        <f t="shared" si="65"/>
        <v>155.18181818181819</v>
      </c>
      <c r="BG97" s="25"/>
      <c r="BH97" s="23"/>
      <c r="BI97" s="134" t="s">
        <v>84</v>
      </c>
      <c r="BJ97" s="39"/>
      <c r="BK97" s="137" t="e">
        <f>IF(BK95="","",BK95/BK96)</f>
        <v>#DIV/0!</v>
      </c>
      <c r="BL97" s="39"/>
      <c r="BM97" s="140"/>
      <c r="BO97" s="180"/>
    </row>
    <row r="98" spans="1:67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>
        <f t="shared" ref="BF98:BF99" si="68">IF(SUM(D98:BE98)=0,"",SUM(D98:BE98))</f>
        <v>8422</v>
      </c>
      <c r="BG98" s="19"/>
      <c r="BH98" s="159"/>
      <c r="BI98" s="40" t="s">
        <v>85</v>
      </c>
      <c r="BJ98" s="39"/>
      <c r="BK98" s="113">
        <v>9339</v>
      </c>
      <c r="BL98" s="39"/>
      <c r="BM98" s="144"/>
      <c r="BO98" s="182"/>
    </row>
    <row r="99" spans="1:67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>
        <f t="shared" si="68"/>
        <v>50</v>
      </c>
      <c r="BG99" s="113">
        <f t="shared" ref="BG99" si="69">IF(COUNTA(D99:BE99)=0,"",COUNTA(D99:BE99))</f>
        <v>6</v>
      </c>
      <c r="BH99" s="159" t="s">
        <v>562</v>
      </c>
      <c r="BI99" s="31" t="s">
        <v>86</v>
      </c>
      <c r="BJ99" s="39"/>
      <c r="BK99" s="113">
        <v>56</v>
      </c>
      <c r="BL99" s="39"/>
      <c r="BM99" s="144"/>
      <c r="BO99" s="182"/>
    </row>
    <row r="100" spans="1:67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>
        <f t="shared" si="65"/>
        <v>168.44</v>
      </c>
      <c r="BG100" s="25"/>
      <c r="BH100" s="23"/>
      <c r="BI100" s="132" t="s">
        <v>87</v>
      </c>
      <c r="BJ100" s="39"/>
      <c r="BK100" s="137">
        <f>IF(BK98="","",BK98/BK99)</f>
        <v>166.76785714285714</v>
      </c>
      <c r="BL100" s="39"/>
      <c r="BM100" s="140">
        <f>BF100-A100</f>
        <v>15.606666666666655</v>
      </c>
      <c r="BO100" s="180"/>
    </row>
    <row r="101" spans="1:67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>
        <f t="shared" ref="BF101:BF102" si="70">IF(SUM(D101:BE101)=0,"",SUM(D101:BE101))</f>
        <v>8354</v>
      </c>
      <c r="BG101" s="19"/>
      <c r="BH101" s="20"/>
      <c r="BI101" s="37" t="s">
        <v>88</v>
      </c>
      <c r="BJ101" s="39"/>
      <c r="BK101" s="138">
        <v>9603</v>
      </c>
      <c r="BL101" s="39"/>
      <c r="BM101" s="144"/>
      <c r="BO101" s="179"/>
    </row>
    <row r="102" spans="1:67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>
        <f t="shared" si="70"/>
        <v>44</v>
      </c>
      <c r="BG102" s="113">
        <f t="shared" ref="BG102" si="71">IF(COUNTA(D102:BE102)=0,"",COUNTA(D102:BE102))</f>
        <v>5</v>
      </c>
      <c r="BH102" s="159" t="s">
        <v>633</v>
      </c>
      <c r="BI102" s="27" t="s">
        <v>89</v>
      </c>
      <c r="BJ102" s="39"/>
      <c r="BK102" s="138">
        <v>51</v>
      </c>
      <c r="BL102" s="39"/>
      <c r="BM102" s="144"/>
      <c r="BO102" s="179"/>
    </row>
    <row r="103" spans="1:67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>
        <f t="shared" si="65"/>
        <v>189.86363636363637</v>
      </c>
      <c r="BG103" s="25"/>
      <c r="BH103" s="202"/>
      <c r="BI103" s="134" t="s">
        <v>90</v>
      </c>
      <c r="BJ103" s="39"/>
      <c r="BK103" s="137">
        <f>IF(BK101="","",BK101/BK102)</f>
        <v>188.29411764705881</v>
      </c>
      <c r="BL103" s="39"/>
      <c r="BM103" s="140">
        <f>BF103-A103</f>
        <v>-1.886363636363626</v>
      </c>
      <c r="BO103" s="180"/>
    </row>
    <row r="104" spans="1:67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>
        <f t="shared" ref="BF104:BF105" si="72">IF(SUM(D104:BE104)=0,"",SUM(D104:BE104))</f>
        <v>12603</v>
      </c>
      <c r="BG104" s="19"/>
      <c r="BH104" s="159"/>
      <c r="BI104" s="40" t="s">
        <v>88</v>
      </c>
      <c r="BJ104" s="39"/>
      <c r="BK104" s="111">
        <v>11151</v>
      </c>
      <c r="BL104" s="39"/>
      <c r="BM104" s="144"/>
      <c r="BO104" s="181"/>
    </row>
    <row r="105" spans="1:67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>
        <f t="shared" si="72"/>
        <v>73</v>
      </c>
      <c r="BG105" s="113">
        <f t="shared" ref="BG105" si="73">IF(COUNTA(D105:BE105)=0,"",COUNTA(D105:BE105))</f>
        <v>7</v>
      </c>
      <c r="BH105" s="310" t="s">
        <v>667</v>
      </c>
      <c r="BI105" s="31" t="s">
        <v>91</v>
      </c>
      <c r="BJ105" s="39"/>
      <c r="BK105" s="111">
        <v>64</v>
      </c>
      <c r="BL105" s="39"/>
      <c r="BM105" s="144"/>
      <c r="BO105" s="181"/>
    </row>
    <row r="106" spans="1:67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>
        <f t="shared" si="65"/>
        <v>172.64383561643837</v>
      </c>
      <c r="BG106" s="25"/>
      <c r="BH106" s="159"/>
      <c r="BI106" s="132" t="s">
        <v>92</v>
      </c>
      <c r="BJ106" s="39"/>
      <c r="BK106" s="137">
        <f>IF(BK104="","",BK104/BK105)</f>
        <v>174.234375</v>
      </c>
      <c r="BL106" s="39"/>
      <c r="BM106" s="140">
        <f>BF106-A106</f>
        <v>-3.3774409793063285</v>
      </c>
      <c r="BO106" s="180"/>
    </row>
    <row r="107" spans="1:67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>
        <f t="shared" ref="BF107:BF108" si="75">IF(SUM(D107:BE107)=0,"",SUM(D107:BE107))</f>
        <v>4840</v>
      </c>
      <c r="BG107" s="19"/>
      <c r="BH107" s="23"/>
      <c r="BI107" s="40" t="s">
        <v>93</v>
      </c>
      <c r="BJ107" s="39"/>
      <c r="BK107" s="111">
        <v>5187</v>
      </c>
      <c r="BL107" s="39"/>
      <c r="BM107" s="144"/>
      <c r="BO107" s="181"/>
    </row>
    <row r="108" spans="1:67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>
        <f t="shared" si="75"/>
        <v>30</v>
      </c>
      <c r="BG108" s="113">
        <f t="shared" ref="BG108" si="76">IF(COUNTA(D108:BE108)=0,"",COUNTA(D108:BE108))</f>
        <v>5</v>
      </c>
      <c r="BH108" s="310" t="s">
        <v>668</v>
      </c>
      <c r="BI108" s="31" t="s">
        <v>94</v>
      </c>
      <c r="BJ108" s="39"/>
      <c r="BK108" s="111">
        <v>32</v>
      </c>
      <c r="BL108" s="39"/>
      <c r="BM108" s="144"/>
      <c r="BO108" s="181"/>
    </row>
    <row r="109" spans="1:67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>
        <f t="shared" si="65"/>
        <v>161.33333333333334</v>
      </c>
      <c r="BG109" s="25"/>
      <c r="BH109" s="23"/>
      <c r="BI109" s="132" t="s">
        <v>95</v>
      </c>
      <c r="BJ109" s="39"/>
      <c r="BK109" s="137">
        <f>IF(BK107="","",BK107/BK108)</f>
        <v>162.09375</v>
      </c>
      <c r="BL109" s="39"/>
      <c r="BM109" s="140">
        <f>BF109-A109</f>
        <v>-4.3809523809523796</v>
      </c>
      <c r="BO109" s="180"/>
    </row>
    <row r="110" spans="1:67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44">
        <f t="shared" ref="BF110:BF111" si="77">IF(SUM(D110:BE110)=0,"",SUM(D110:BE110))</f>
        <v>13182</v>
      </c>
      <c r="BG110" s="19"/>
      <c r="BH110" s="23"/>
      <c r="BI110" s="40" t="s">
        <v>211</v>
      </c>
      <c r="BJ110" s="39"/>
      <c r="BK110" s="138">
        <v>15325</v>
      </c>
      <c r="BL110" s="39"/>
      <c r="BM110" s="149"/>
      <c r="BO110" s="180"/>
    </row>
    <row r="111" spans="1:67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44">
        <f t="shared" si="77"/>
        <v>99</v>
      </c>
      <c r="BG111" s="113">
        <f t="shared" ref="BG111" si="78">IF(COUNTA(D111:BE111)=0,"",COUNTA(D111:BE111))</f>
        <v>12</v>
      </c>
      <c r="BH111" s="326" t="s">
        <v>669</v>
      </c>
      <c r="BI111" s="131" t="s">
        <v>258</v>
      </c>
      <c r="BJ111" s="39"/>
      <c r="BK111" s="138">
        <v>113</v>
      </c>
      <c r="BL111" s="39"/>
      <c r="BM111" s="149"/>
      <c r="BO111" s="180"/>
    </row>
    <row r="112" spans="1:67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>
        <f t="shared" si="65"/>
        <v>133.15151515151516</v>
      </c>
      <c r="BG112" s="25"/>
      <c r="BH112" s="23"/>
      <c r="BI112" s="132" t="s">
        <v>269</v>
      </c>
      <c r="BJ112" s="39"/>
      <c r="BK112" s="137">
        <f>IF(BK110="","",BK110/BK111)</f>
        <v>135.61946902654867</v>
      </c>
      <c r="BL112" s="39"/>
      <c r="BM112" s="140">
        <f>BF112-A112</f>
        <v>-6.6937229437229462</v>
      </c>
      <c r="BO112" s="180"/>
    </row>
    <row r="113" spans="1:65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f t="shared" ref="BF113:BF114" si="79">IF(SUM(D113:BE113)=0,"",SUM(D113:BE113))</f>
        <v>21748</v>
      </c>
      <c r="BG113" s="19"/>
      <c r="BH113" s="23"/>
      <c r="BI113" s="40" t="s">
        <v>211</v>
      </c>
      <c r="BJ113" s="39"/>
      <c r="BK113" s="138">
        <v>30358</v>
      </c>
      <c r="BL113" s="39"/>
      <c r="BM113" s="149"/>
    </row>
    <row r="114" spans="1:65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f t="shared" si="79"/>
        <v>125</v>
      </c>
      <c r="BG114" s="113">
        <f t="shared" ref="BG114" si="80">IF(COUNTA(D114:BE114)=0,"",COUNTA(D114:BE114))</f>
        <v>11</v>
      </c>
      <c r="BH114" s="310" t="s">
        <v>663</v>
      </c>
      <c r="BI114" s="131" t="s">
        <v>212</v>
      </c>
      <c r="BJ114" s="39"/>
      <c r="BK114" s="138">
        <v>174</v>
      </c>
      <c r="BL114" s="39"/>
      <c r="BM114" s="149"/>
    </row>
    <row r="115" spans="1:65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 t="shared" si="65"/>
        <v>173.98400000000001</v>
      </c>
      <c r="BG115" s="25"/>
      <c r="BH115" s="159"/>
      <c r="BI115" s="176" t="s">
        <v>215</v>
      </c>
      <c r="BJ115" s="39"/>
      <c r="BK115" s="137">
        <f>IF(BK113="","",BK113/BK114)</f>
        <v>174.4712643678161</v>
      </c>
      <c r="BL115" s="39"/>
      <c r="BM115" s="140">
        <f>BF115-A115</f>
        <v>-2.4569937888198581</v>
      </c>
    </row>
    <row r="116" spans="1:65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>
        <f t="shared" ref="BF116:BF117" si="81">IF(SUM(D116:BE116)=0,"",SUM(D116:BE116))</f>
        <v>7771</v>
      </c>
      <c r="BG116" s="19"/>
      <c r="BH116" s="23"/>
      <c r="BI116" s="40" t="s">
        <v>96</v>
      </c>
      <c r="BJ116" s="39"/>
      <c r="BK116" s="111">
        <v>10653</v>
      </c>
      <c r="BL116" s="39"/>
      <c r="BM116" s="144"/>
    </row>
    <row r="117" spans="1:65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>
        <f t="shared" si="81"/>
        <v>48</v>
      </c>
      <c r="BG117" s="113">
        <f t="shared" ref="BG117" si="82">IF(COUNTA(D117:BE117)=0,"",COUNTA(D117:BE117))</f>
        <v>7</v>
      </c>
      <c r="BH117" s="310" t="s">
        <v>670</v>
      </c>
      <c r="BI117" s="31" t="s">
        <v>97</v>
      </c>
      <c r="BJ117" s="39"/>
      <c r="BK117" s="111">
        <v>65</v>
      </c>
      <c r="BL117" s="39"/>
      <c r="BM117" s="144"/>
    </row>
    <row r="118" spans="1:65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>
        <f t="shared" si="65"/>
        <v>161.89583333333334</v>
      </c>
      <c r="BG118" s="25"/>
      <c r="BH118" s="23"/>
      <c r="BI118" s="132" t="s">
        <v>98</v>
      </c>
      <c r="BJ118" s="39"/>
      <c r="BK118" s="137">
        <f>IF(BK116="","",BK116/BK117)</f>
        <v>163.8923076923077</v>
      </c>
      <c r="BL118" s="39"/>
      <c r="BM118" s="140">
        <f>BF118-A118</f>
        <v>-4.5785256410256352</v>
      </c>
    </row>
    <row r="119" spans="1:65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>
        <f t="shared" ref="BF119:BF120" si="83">IF(SUM(D119:BE119)=0,"",SUM(D119:BE119))</f>
        <v>15992</v>
      </c>
      <c r="BG119" s="19"/>
      <c r="BH119" s="23"/>
      <c r="BI119" s="37" t="s">
        <v>205</v>
      </c>
      <c r="BJ119" s="39"/>
      <c r="BK119" s="138">
        <v>17731</v>
      </c>
      <c r="BL119" s="39"/>
      <c r="BM119" s="149"/>
    </row>
    <row r="120" spans="1:65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>
        <f t="shared" si="83"/>
        <v>92</v>
      </c>
      <c r="BG120" s="113">
        <f t="shared" ref="BG120" si="84">IF(COUNTA(D120:BE120)=0,"",COUNTA(D120:BE120))</f>
        <v>12</v>
      </c>
      <c r="BH120" s="159" t="s">
        <v>636</v>
      </c>
      <c r="BI120" s="37" t="s">
        <v>206</v>
      </c>
      <c r="BJ120" s="39"/>
      <c r="BK120" s="138">
        <v>101</v>
      </c>
      <c r="BL120" s="39"/>
      <c r="BM120" s="149"/>
    </row>
    <row r="121" spans="1:65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>
        <f t="shared" si="65"/>
        <v>173.82608695652175</v>
      </c>
      <c r="BG121" s="25"/>
      <c r="BH121" s="23"/>
      <c r="BI121" s="134" t="s">
        <v>207</v>
      </c>
      <c r="BJ121" s="39"/>
      <c r="BK121" s="137">
        <f>IF(BK119="","",BK119/BK120)</f>
        <v>175.55445544554456</v>
      </c>
      <c r="BL121" s="39"/>
      <c r="BM121" s="140">
        <f>BF121-A121</f>
        <v>-7.673913043478251</v>
      </c>
    </row>
    <row r="122" spans="1:65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>
        <f t="shared" ref="BF122:BF123" si="85">IF(SUM(D122:BE122)=0,"",SUM(D122:BE122))</f>
        <v>7699</v>
      </c>
      <c r="BG122" s="19"/>
      <c r="BH122" s="23"/>
      <c r="BI122" s="37" t="s">
        <v>99</v>
      </c>
      <c r="BJ122" s="39"/>
      <c r="BK122" s="138">
        <v>6377</v>
      </c>
      <c r="BL122" s="39"/>
      <c r="BM122" s="149"/>
    </row>
    <row r="123" spans="1:65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>
        <f t="shared" si="85"/>
        <v>52</v>
      </c>
      <c r="BG123" s="113">
        <f t="shared" ref="BG123" si="86">IF(COUNTA(D123:BE123)=0,"",COUNTA(D123:BE123))</f>
        <v>8</v>
      </c>
      <c r="BH123" s="351" t="s">
        <v>640</v>
      </c>
      <c r="BI123" s="27" t="s">
        <v>100</v>
      </c>
      <c r="BJ123" s="39"/>
      <c r="BK123" s="138">
        <v>43</v>
      </c>
      <c r="BL123" s="39"/>
      <c r="BM123" s="149"/>
    </row>
    <row r="124" spans="1:65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>
        <f t="shared" si="65"/>
        <v>148.05769230769232</v>
      </c>
      <c r="BG124" s="25"/>
      <c r="BH124" s="41"/>
      <c r="BI124" s="134" t="s">
        <v>101</v>
      </c>
      <c r="BJ124" s="39"/>
      <c r="BK124" s="137">
        <f>IF(BK122="","",BK122/BK123)</f>
        <v>148.30232558139534</v>
      </c>
      <c r="BL124" s="39"/>
      <c r="BM124" s="140">
        <f>BF124-A124</f>
        <v>1.6248564867968014</v>
      </c>
    </row>
    <row r="125" spans="1:65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>
        <f t="shared" ref="BF125:BF126" si="87">IF(SUM(D125:BE125)=0,"",SUM(D125:BE125))</f>
        <v>2288</v>
      </c>
      <c r="BG125" s="19"/>
      <c r="BH125" s="23"/>
      <c r="BI125" s="37" t="s">
        <v>102</v>
      </c>
      <c r="BJ125" s="39"/>
      <c r="BK125" s="138">
        <v>3443</v>
      </c>
      <c r="BL125" s="39"/>
      <c r="BM125" s="144"/>
    </row>
    <row r="126" spans="1:65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>
        <f t="shared" si="87"/>
        <v>12</v>
      </c>
      <c r="BG126" s="113">
        <f t="shared" ref="BG126" si="88">IF(COUNTA(D126:BE126)=0,"",COUNTA(D126:BE126))</f>
        <v>2</v>
      </c>
      <c r="BH126" s="159" t="s">
        <v>561</v>
      </c>
      <c r="BI126" s="27" t="s">
        <v>26</v>
      </c>
      <c r="BJ126" s="39"/>
      <c r="BK126" s="138">
        <v>19</v>
      </c>
      <c r="BL126" s="39"/>
      <c r="BM126" s="144"/>
    </row>
    <row r="127" spans="1:65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37">
        <f t="shared" si="65"/>
        <v>190.66666666666666</v>
      </c>
      <c r="BG127" s="25"/>
      <c r="BH127" s="159"/>
      <c r="BI127" s="134" t="s">
        <v>103</v>
      </c>
      <c r="BJ127" s="39"/>
      <c r="BK127" s="137">
        <f>IF(BK125="","",BK125/BK126)</f>
        <v>181.21052631578948</v>
      </c>
      <c r="BL127" s="39"/>
      <c r="BM127" s="140">
        <f>BF127-A127</f>
        <v>21.309523809523796</v>
      </c>
    </row>
    <row r="128" spans="1:65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4" t="str">
        <f>IF(SUM(D128:F128)=0,"",SUM(D128:F128))</f>
        <v/>
      </c>
      <c r="BG128" s="19"/>
      <c r="BH128" s="28"/>
      <c r="BI128" s="42" t="s">
        <v>104</v>
      </c>
      <c r="BJ128" s="39"/>
      <c r="BK128" s="138">
        <v>0</v>
      </c>
      <c r="BL128" s="39"/>
      <c r="BM128" s="154"/>
    </row>
    <row r="129" spans="1:65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4" t="str">
        <f>IF(SUM(D129:F129)=0,"",SUM(D129:F129))</f>
        <v/>
      </c>
      <c r="BG129" s="113" t="str">
        <f>IF(COUNTA(D129:F129)=0,"",COUNTA(D129:F129))</f>
        <v/>
      </c>
      <c r="BH129" s="159"/>
      <c r="BI129" s="31" t="s">
        <v>74</v>
      </c>
      <c r="BJ129" s="39"/>
      <c r="BK129" s="138">
        <v>0</v>
      </c>
      <c r="BL129" s="39"/>
      <c r="BM129" s="149"/>
    </row>
    <row r="130" spans="1:65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37" t="str">
        <f t="shared" ref="BF130" si="89">IF(BF128="","",BF128/BF129)</f>
        <v/>
      </c>
      <c r="BG130" s="25"/>
      <c r="BH130" s="28"/>
      <c r="BI130" s="132" t="s">
        <v>105</v>
      </c>
      <c r="BJ130" s="39"/>
      <c r="BK130" s="137"/>
      <c r="BL130" s="39"/>
      <c r="BM130" s="140"/>
    </row>
    <row r="131" spans="1:65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8">
        <f>SUM(D131:BE131)</f>
        <v>412196</v>
      </c>
      <c r="BG131" s="145"/>
      <c r="BH131" s="44"/>
      <c r="BI131" s="43"/>
      <c r="BJ131" s="44"/>
      <c r="BK131" s="139">
        <f>BK11+BK14+BK17+BK20+BK23+BK26+BK29+BK32+BK35+BK38+BK41+BK44+BK47+BK50+BK53+BK56+BK59+BK62+BK65+BK68+BK71+BK74+BK77+BK80+BK83+BK86+BK89+BK92+BK95+BK98++BK101+BK104+BK107+BK110+BK113+BK116+BK119+BK122+BK125+BK128</f>
        <v>460527</v>
      </c>
      <c r="BL131" s="44"/>
      <c r="BM131" s="44"/>
    </row>
    <row r="132" spans="1:65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5">D12+D15+D18+D21+D24+D27+D30+D33+D36+D39+D42+D45+D48+D51+D54+D57+D60+D63+D66+D69+D72+D75+D78+D81+D84+D87+D90+D93+D96+D99+D102+D105+D108+D111+D114+D117+D120+D123+D126+D129</f>
        <v>48</v>
      </c>
      <c r="E132" s="144">
        <f t="shared" si="105"/>
        <v>15</v>
      </c>
      <c r="F132" s="144">
        <f t="shared" si="105"/>
        <v>150</v>
      </c>
      <c r="G132" s="144">
        <f t="shared" si="105"/>
        <v>8</v>
      </c>
      <c r="H132" s="144">
        <f t="shared" si="105"/>
        <v>111</v>
      </c>
      <c r="I132" s="144">
        <f t="shared" si="105"/>
        <v>128</v>
      </c>
      <c r="J132" s="144">
        <f t="shared" si="105"/>
        <v>48</v>
      </c>
      <c r="K132" s="144">
        <f t="shared" si="105"/>
        <v>64</v>
      </c>
      <c r="L132" s="144">
        <f t="shared" si="105"/>
        <v>27</v>
      </c>
      <c r="M132" s="144">
        <f t="shared" si="105"/>
        <v>45</v>
      </c>
      <c r="N132" s="144">
        <f t="shared" si="105"/>
        <v>20</v>
      </c>
      <c r="O132" s="144">
        <f t="shared" si="105"/>
        <v>112</v>
      </c>
      <c r="P132" s="144">
        <f t="shared" si="105"/>
        <v>33</v>
      </c>
      <c r="Q132" s="144">
        <f t="shared" si="105"/>
        <v>84</v>
      </c>
      <c r="R132" s="144">
        <f t="shared" si="105"/>
        <v>44</v>
      </c>
      <c r="S132" s="144">
        <f t="shared" si="105"/>
        <v>28</v>
      </c>
      <c r="T132" s="144">
        <f t="shared" si="105"/>
        <v>45</v>
      </c>
      <c r="U132" s="144">
        <f t="shared" si="105"/>
        <v>48</v>
      </c>
      <c r="V132" s="144">
        <f t="shared" si="105"/>
        <v>36</v>
      </c>
      <c r="W132" s="144">
        <f t="shared" si="105"/>
        <v>12</v>
      </c>
      <c r="X132" s="144">
        <f t="shared" si="105"/>
        <v>8</v>
      </c>
      <c r="Y132" s="144">
        <f t="shared" si="105"/>
        <v>72</v>
      </c>
      <c r="Z132" s="144">
        <f t="shared" si="105"/>
        <v>16</v>
      </c>
      <c r="AA132" s="144">
        <f t="shared" si="105"/>
        <v>44</v>
      </c>
      <c r="AB132" s="144">
        <f t="shared" si="105"/>
        <v>28</v>
      </c>
      <c r="AC132" s="144">
        <f t="shared" si="105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06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6"/>
        <v>22</v>
      </c>
      <c r="AJ132" s="144">
        <f t="shared" ref="AJ132:AK132" si="107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7"/>
        <v>108</v>
      </c>
      <c r="AL132" s="144">
        <f t="shared" ref="AL132:AM132" si="108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08"/>
        <v>27</v>
      </c>
      <c r="AN132" s="144">
        <f t="shared" ref="AN132:AO132" si="109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09"/>
        <v>45</v>
      </c>
      <c r="AP132" s="144">
        <f t="shared" ref="AP132:AS132" si="110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1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1"/>
        <v>28</v>
      </c>
      <c r="AS132" s="144">
        <f t="shared" si="110"/>
        <v>45</v>
      </c>
      <c r="AT132" s="144">
        <f t="shared" ref="AT132:AU132" si="112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2"/>
        <v>8</v>
      </c>
      <c r="AV132" s="144">
        <f t="shared" ref="AV132:AW132" si="113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3"/>
        <v>16</v>
      </c>
      <c r="AX132" s="144">
        <f t="shared" ref="AX132:AY132" si="114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4"/>
        <v>56</v>
      </c>
      <c r="AZ132" s="144">
        <f t="shared" ref="AZ132:BA132" si="115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5"/>
        <v>48</v>
      </c>
      <c r="BB132" s="144">
        <f t="shared" ref="BB132:BC132" si="116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16"/>
        <v>16</v>
      </c>
      <c r="BD132" s="144">
        <f t="shared" ref="BD132" si="117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" si="118">BE12+BE15+BE18+BE21+BE24+BE27+BE30+BE33+BE36+BE39+BE42+BE45+BE48+BE51+BE54+BE57+BE60+BE63+BE66+BE69+BE72+BE75+BE78+BE81+BE84+BE87+BE90+BE93+BE96+BE99+BE102+BE105+BE108+BE111+BE114+BE117+BE120+BE123+BE126+BE129</f>
        <v>70</v>
      </c>
      <c r="BF132" s="138">
        <f>SUM(D132:BE132)</f>
        <v>2452</v>
      </c>
      <c r="BG132" s="52">
        <f>SUM(BG12:BG129)</f>
        <v>280</v>
      </c>
      <c r="BH132" s="44"/>
      <c r="BI132" s="45"/>
      <c r="BJ132" s="44"/>
      <c r="BK132" s="144">
        <f>BK12+BK15+BK18+BK21+BK24+BK27+BK30+BK33+BK36+BK39+BK42+BK45+BK48+BK51+BK54+BK57+BK60+BK63+BK66+BK69+BK72+BK75+BK78+BK81+BK84+BK87+BK90+BK93+BK96+BK99++BK102+BK105+BK108+BK111+BK114+BK117+BK120+BK123+BK126+BK129</f>
        <v>2724</v>
      </c>
      <c r="BL132" s="44"/>
      <c r="BM132" s="44"/>
    </row>
    <row r="133" spans="1:65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19">IF(D132=0,"",(D131/D132))</f>
        <v>175.35416666666666</v>
      </c>
      <c r="E133" s="140">
        <f t="shared" si="119"/>
        <v>179.53333333333333</v>
      </c>
      <c r="F133" s="140">
        <f t="shared" si="119"/>
        <v>177.01333333333332</v>
      </c>
      <c r="G133" s="140">
        <f t="shared" si="119"/>
        <v>136.25</v>
      </c>
      <c r="H133" s="140">
        <f t="shared" si="119"/>
        <v>172.53153153153153</v>
      </c>
      <c r="I133" s="140">
        <f t="shared" si="119"/>
        <v>166.9140625</v>
      </c>
      <c r="J133" s="140">
        <f t="shared" si="119"/>
        <v>180.85416666666666</v>
      </c>
      <c r="K133" s="140">
        <f t="shared" si="119"/>
        <v>143.25</v>
      </c>
      <c r="L133" s="140">
        <f t="shared" si="119"/>
        <v>135.85185185185185</v>
      </c>
      <c r="M133" s="140">
        <f t="shared" si="119"/>
        <v>187.88888888888889</v>
      </c>
      <c r="N133" s="140">
        <f t="shared" si="119"/>
        <v>140.35</v>
      </c>
      <c r="O133" s="140">
        <f t="shared" si="119"/>
        <v>162.39285714285714</v>
      </c>
      <c r="P133" s="140">
        <f t="shared" si="119"/>
        <v>161.03030303030303</v>
      </c>
      <c r="Q133" s="140">
        <f t="shared" si="119"/>
        <v>183.4047619047619</v>
      </c>
      <c r="R133" s="140">
        <f t="shared" si="119"/>
        <v>169.56818181818181</v>
      </c>
      <c r="S133" s="140">
        <f t="shared" si="119"/>
        <v>152.64285714285714</v>
      </c>
      <c r="T133" s="140">
        <f t="shared" si="119"/>
        <v>180.8</v>
      </c>
      <c r="U133" s="140">
        <f t="shared" si="119"/>
        <v>174.5625</v>
      </c>
      <c r="V133" s="140">
        <f t="shared" si="119"/>
        <v>171.02777777777777</v>
      </c>
      <c r="W133" s="140">
        <f t="shared" si="119"/>
        <v>181.16666666666666</v>
      </c>
      <c r="X133" s="140">
        <f t="shared" si="119"/>
        <v>95.75</v>
      </c>
      <c r="Y133" s="140">
        <f t="shared" si="119"/>
        <v>162.20833333333334</v>
      </c>
      <c r="Z133" s="140">
        <f t="shared" si="119"/>
        <v>141</v>
      </c>
      <c r="AA133" s="140">
        <f t="shared" si="119"/>
        <v>162.97727272727272</v>
      </c>
      <c r="AB133" s="140">
        <f t="shared" si="119"/>
        <v>165.25</v>
      </c>
      <c r="AC133" s="140">
        <f t="shared" si="119"/>
        <v>188.73333333333332</v>
      </c>
      <c r="AD133" s="140">
        <f t="shared" ref="AD133" si="120">IF(AD132=0,"",(AD131/AD132))</f>
        <v>178.20833333333334</v>
      </c>
      <c r="AE133" s="140">
        <f t="shared" ref="AE133:AG133" si="121">IF(AE132=0,"",(AE131/AE132))</f>
        <v>153.22784810126583</v>
      </c>
      <c r="AF133" s="140">
        <f t="shared" si="121"/>
        <v>141.14814814814815</v>
      </c>
      <c r="AG133" s="140">
        <f t="shared" si="121"/>
        <v>178.2</v>
      </c>
      <c r="AH133" s="140">
        <f t="shared" ref="AH133:AI133" si="122">IF(AH132=0,"",(AH131/AH132))</f>
        <v>128.75</v>
      </c>
      <c r="AI133" s="140">
        <f t="shared" si="122"/>
        <v>182.45454545454547</v>
      </c>
      <c r="AJ133" s="140">
        <f t="shared" ref="AJ133:AK133" si="123">IF(AJ132=0,"",(AJ131/AJ132))</f>
        <v>182.64285714285714</v>
      </c>
      <c r="AK133" s="140">
        <f t="shared" si="123"/>
        <v>168.41666666666666</v>
      </c>
      <c r="AL133" s="140">
        <f t="shared" ref="AL133:AM133" si="124">IF(AL132=0,"",(AL131/AL132))</f>
        <v>177</v>
      </c>
      <c r="AM133" s="140">
        <f t="shared" si="124"/>
        <v>140.88888888888889</v>
      </c>
      <c r="AN133" s="140">
        <f t="shared" ref="AN133:AO133" si="125">IF(AN132=0,"",(AN131/AN132))</f>
        <v>139.5</v>
      </c>
      <c r="AO133" s="140">
        <f t="shared" si="125"/>
        <v>188.97777777777779</v>
      </c>
      <c r="AP133" s="140">
        <f t="shared" ref="AP133:AS133" si="126">IF(AP132=0,"",(AP131/AP132))</f>
        <v>169.95833333333334</v>
      </c>
      <c r="AQ133" s="140">
        <f t="shared" ref="AQ133:AR133" si="127">IF(AQ132=0,"",(AQ131/AQ132))</f>
        <v>171.11363636363637</v>
      </c>
      <c r="AR133" s="140">
        <f t="shared" si="127"/>
        <v>166</v>
      </c>
      <c r="AS133" s="140">
        <f t="shared" si="126"/>
        <v>180.33333333333334</v>
      </c>
      <c r="AT133" s="140">
        <f t="shared" ref="AT133:AU133" si="128">IF(AT132=0,"",(AT131/AT132))</f>
        <v>167.06060606060606</v>
      </c>
      <c r="AU133" s="140">
        <f t="shared" si="128"/>
        <v>120.25</v>
      </c>
      <c r="AV133" s="140">
        <f t="shared" ref="AV133:AW133" si="129">IF(AV132=0,"",(AV131/AV132))</f>
        <v>171.11764705882354</v>
      </c>
      <c r="AW133" s="140">
        <f t="shared" si="129"/>
        <v>132.4375</v>
      </c>
      <c r="AX133" s="140">
        <f t="shared" ref="AX133:AY133" si="130">IF(AX132=0,"",(AX131/AX132))</f>
        <v>152.25</v>
      </c>
      <c r="AY133" s="140">
        <f t="shared" si="130"/>
        <v>179.375</v>
      </c>
      <c r="AZ133" s="140">
        <f t="shared" ref="AZ133:BA133" si="131">IF(AZ132=0,"",(AZ131/AZ132))</f>
        <v>174.78571428571428</v>
      </c>
      <c r="BA133" s="140">
        <f t="shared" si="131"/>
        <v>144.64583333333334</v>
      </c>
      <c r="BB133" s="140">
        <f t="shared" ref="BB133:BC133" si="132">IF(BB132=0,"",(BB131/BB132))</f>
        <v>164.75</v>
      </c>
      <c r="BC133" s="140">
        <f t="shared" si="132"/>
        <v>169.4375</v>
      </c>
      <c r="BD133" s="140">
        <f t="shared" ref="BD133" si="133">IF(BD132=0,"",(BD131/BD132))</f>
        <v>166.52777777777777</v>
      </c>
      <c r="BE133" s="140">
        <f t="shared" ref="BE133" si="134">IF(BE132=0,"",(BE131/BE132))</f>
        <v>175.02857142857144</v>
      </c>
      <c r="BF133" s="47">
        <f>BF131/BF132</f>
        <v>168.10603588907014</v>
      </c>
      <c r="BG133" s="48"/>
      <c r="BH133" s="49"/>
      <c r="BI133" s="43"/>
      <c r="BJ133" s="49"/>
      <c r="BK133" s="140">
        <f>IF(BK132=0,"",(BK131/BK132))</f>
        <v>169.06277533039648</v>
      </c>
      <c r="BL133" s="49"/>
      <c r="BM133" s="49"/>
    </row>
    <row r="134" spans="1:65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G134" s="50"/>
      <c r="BH134" s="189" t="s">
        <v>201</v>
      </c>
      <c r="BI134" s="155">
        <f>COUNTA(BI10:BI130)/3</f>
        <v>40</v>
      </c>
    </row>
    <row r="135" spans="1:65" x14ac:dyDescent="0.25">
      <c r="A135" s="51"/>
      <c r="B135" s="32" t="s">
        <v>106</v>
      </c>
      <c r="D135" s="62">
        <f t="shared" ref="D135:Z135" si="135">COUNTA(D11:D130)/3</f>
        <v>6</v>
      </c>
      <c r="E135" s="62">
        <f t="shared" si="135"/>
        <v>1</v>
      </c>
      <c r="F135" s="62">
        <f t="shared" si="135"/>
        <v>10</v>
      </c>
      <c r="G135" s="62">
        <f t="shared" si="135"/>
        <v>1</v>
      </c>
      <c r="H135" s="62">
        <f t="shared" si="135"/>
        <v>7</v>
      </c>
      <c r="I135" s="62">
        <f t="shared" si="135"/>
        <v>10</v>
      </c>
      <c r="J135" s="62">
        <f t="shared" si="135"/>
        <v>6</v>
      </c>
      <c r="K135" s="62">
        <f t="shared" si="135"/>
        <v>8</v>
      </c>
      <c r="L135" s="62">
        <f t="shared" si="135"/>
        <v>4</v>
      </c>
      <c r="M135" s="62">
        <f t="shared" si="135"/>
        <v>6</v>
      </c>
      <c r="N135" s="62">
        <f t="shared" si="135"/>
        <v>4</v>
      </c>
      <c r="O135" s="62">
        <f t="shared" si="135"/>
        <v>14</v>
      </c>
      <c r="P135" s="62">
        <f t="shared" si="135"/>
        <v>3</v>
      </c>
      <c r="Q135" s="62">
        <f t="shared" si="135"/>
        <v>6</v>
      </c>
      <c r="R135" s="62">
        <f t="shared" si="135"/>
        <v>5</v>
      </c>
      <c r="S135" s="62">
        <f t="shared" si="135"/>
        <v>5</v>
      </c>
      <c r="T135" s="62">
        <f t="shared" si="135"/>
        <v>6</v>
      </c>
      <c r="U135" s="62">
        <f t="shared" si="135"/>
        <v>6</v>
      </c>
      <c r="V135" s="62">
        <f t="shared" si="135"/>
        <v>6</v>
      </c>
      <c r="W135" s="62">
        <f t="shared" si="135"/>
        <v>2</v>
      </c>
      <c r="X135" s="62">
        <f t="shared" si="135"/>
        <v>1</v>
      </c>
      <c r="Y135" s="62">
        <f t="shared" si="135"/>
        <v>9</v>
      </c>
      <c r="Z135" s="62">
        <f t="shared" si="135"/>
        <v>2</v>
      </c>
      <c r="AA135" s="62">
        <f t="shared" ref="AA135:AC135" si="136">COUNTA(AA11:AA130)/3</f>
        <v>5</v>
      </c>
      <c r="AB135" s="62">
        <f t="shared" si="136"/>
        <v>5</v>
      </c>
      <c r="AC135" s="62">
        <f t="shared" si="136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37">COUNTA(AF11:AF130)/3</f>
        <v>3</v>
      </c>
      <c r="AG135" s="62">
        <f t="shared" si="137"/>
        <v>6</v>
      </c>
      <c r="AH135" s="62">
        <f t="shared" ref="AH135:AI135" si="138">COUNTA(AH11:AH130)/3</f>
        <v>5</v>
      </c>
      <c r="AI135" s="62">
        <f t="shared" si="138"/>
        <v>2</v>
      </c>
      <c r="AJ135" s="62">
        <f t="shared" ref="AJ135:AK135" si="139">COUNTA(AJ11:AJ130)/3</f>
        <v>3</v>
      </c>
      <c r="AK135" s="62">
        <f t="shared" si="139"/>
        <v>18</v>
      </c>
      <c r="AL135" s="62">
        <f t="shared" ref="AL135:AM135" si="140">COUNTA(AL11:AL130)/3</f>
        <v>7</v>
      </c>
      <c r="AM135" s="62">
        <f t="shared" si="140"/>
        <v>4</v>
      </c>
      <c r="AN135" s="62">
        <f t="shared" ref="AN135:AO135" si="141">COUNTA(AN11:AN130)/3</f>
        <v>4</v>
      </c>
      <c r="AO135" s="62">
        <f t="shared" si="141"/>
        <v>6</v>
      </c>
      <c r="AP135" s="62">
        <f t="shared" ref="AP135:AS135" si="142">COUNTA(AP11:AP130)/3</f>
        <v>3</v>
      </c>
      <c r="AQ135" s="62">
        <f t="shared" si="142"/>
        <v>5</v>
      </c>
      <c r="AR135" s="62">
        <f t="shared" si="142"/>
        <v>5</v>
      </c>
      <c r="AS135" s="62">
        <f t="shared" si="142"/>
        <v>6</v>
      </c>
      <c r="AT135" s="62">
        <f t="shared" ref="AT135:AU135" si="143">COUNTA(AT11:AT130)/3</f>
        <v>3</v>
      </c>
      <c r="AU135" s="62">
        <f t="shared" si="143"/>
        <v>1</v>
      </c>
      <c r="AV135" s="62">
        <f t="shared" ref="AV135:AW135" si="144">COUNTA(AV11:AV130)/3</f>
        <v>9</v>
      </c>
      <c r="AW135" s="62">
        <f t="shared" si="144"/>
        <v>2</v>
      </c>
      <c r="AX135" s="62">
        <f t="shared" ref="AX135:AY135" si="145">COUNTA(AX11:AX130)/3</f>
        <v>3</v>
      </c>
      <c r="AY135" s="62">
        <f t="shared" si="145"/>
        <v>7</v>
      </c>
      <c r="AZ135" s="62">
        <f t="shared" ref="AZ135:BC135" si="146">COUNTA(AZ11:AZ130)/3</f>
        <v>2</v>
      </c>
      <c r="BA135" s="62">
        <f t="shared" si="146"/>
        <v>6</v>
      </c>
      <c r="BB135" s="62">
        <f t="shared" si="146"/>
        <v>2</v>
      </c>
      <c r="BC135" s="62">
        <f t="shared" si="146"/>
        <v>2</v>
      </c>
      <c r="BD135" s="62">
        <f t="shared" ref="BD135" si="147">COUNTA(BD11:BD130)/3</f>
        <v>4</v>
      </c>
      <c r="BE135" s="62">
        <f t="shared" ref="BE135" si="148">COUNTA(BE11:BE130)/3</f>
        <v>5</v>
      </c>
      <c r="BF135" s="156">
        <f>SUM(D135:BE135)</f>
        <v>280</v>
      </c>
      <c r="BG135" s="8"/>
      <c r="BI135" s="53"/>
    </row>
    <row r="136" spans="1:65" x14ac:dyDescent="0.25">
      <c r="BB136" s="195"/>
      <c r="BC136" s="195"/>
      <c r="BD136" s="195"/>
      <c r="BE136" s="195"/>
    </row>
    <row r="137" spans="1:65" x14ac:dyDescent="0.25">
      <c r="BB137" s="196"/>
      <c r="BC137" s="196"/>
      <c r="BD137" s="196"/>
      <c r="BE137" s="196"/>
    </row>
    <row r="138" spans="1:65" x14ac:dyDescent="0.25">
      <c r="BB138" s="81"/>
      <c r="BC138" s="81"/>
      <c r="BD138" s="81"/>
      <c r="BE138" s="81"/>
    </row>
    <row r="139" spans="1:65" x14ac:dyDescent="0.25">
      <c r="BB139" s="62"/>
      <c r="BC139" s="62"/>
      <c r="BD139" s="62"/>
      <c r="BE139" s="62"/>
    </row>
  </sheetData>
  <mergeCells count="1">
    <mergeCell ref="BF5:BG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1"/>
  <sheetViews>
    <sheetView workbookViewId="0">
      <selection activeCell="J281" sqref="J28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349</v>
      </c>
      <c r="E56" s="63"/>
      <c r="F56" s="240" t="s">
        <v>350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349</v>
      </c>
      <c r="E57" s="63"/>
      <c r="F57" s="240" t="s">
        <v>350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349</v>
      </c>
      <c r="E58" s="63"/>
      <c r="F58" s="240" t="s">
        <v>350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349</v>
      </c>
      <c r="E59" s="63"/>
      <c r="F59" s="240" t="s">
        <v>350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356</v>
      </c>
      <c r="E60" s="63"/>
      <c r="F60" s="242" t="s">
        <v>357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356</v>
      </c>
      <c r="E61" s="63"/>
      <c r="F61" s="242" t="s">
        <v>357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356</v>
      </c>
      <c r="E62" s="63"/>
      <c r="F62" s="242" t="s">
        <v>357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356</v>
      </c>
      <c r="E63" s="63"/>
      <c r="F63" s="242" t="s">
        <v>357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356</v>
      </c>
      <c r="E64" s="63"/>
      <c r="F64" s="242" t="s">
        <v>357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356</v>
      </c>
      <c r="E65" s="63"/>
      <c r="F65" s="242" t="s">
        <v>357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358</v>
      </c>
      <c r="E66" s="63"/>
      <c r="F66" s="242" t="s">
        <v>359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360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358</v>
      </c>
      <c r="E67" s="63"/>
      <c r="F67" s="242" t="s">
        <v>359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360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358</v>
      </c>
      <c r="E68" s="63"/>
      <c r="F68" s="242" t="s">
        <v>359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360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358</v>
      </c>
      <c r="E69" s="63"/>
      <c r="F69" s="242" t="s">
        <v>359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360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374</v>
      </c>
      <c r="E70" s="63"/>
      <c r="F70" s="244" t="s">
        <v>378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373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374</v>
      </c>
      <c r="E71" s="63"/>
      <c r="F71" s="244" t="s">
        <v>378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375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374</v>
      </c>
      <c r="E72" s="63"/>
      <c r="F72" s="244" t="s">
        <v>378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374</v>
      </c>
      <c r="E73" s="63"/>
      <c r="F73" s="244" t="s">
        <v>378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376</v>
      </c>
      <c r="E74" s="63"/>
      <c r="F74" s="244" t="s">
        <v>378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373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376</v>
      </c>
      <c r="E75" s="63"/>
      <c r="F75" s="244" t="s">
        <v>378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376</v>
      </c>
      <c r="E76" s="63"/>
      <c r="F76" s="244" t="s">
        <v>378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376</v>
      </c>
      <c r="E77" s="63"/>
      <c r="F77" s="244" t="s">
        <v>378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376</v>
      </c>
      <c r="E78" s="63"/>
      <c r="F78" s="244" t="s">
        <v>378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375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376</v>
      </c>
      <c r="E79" s="63"/>
      <c r="F79" s="244" t="s">
        <v>378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376</v>
      </c>
      <c r="E80" s="63"/>
      <c r="F80" s="244" t="s">
        <v>378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377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376</v>
      </c>
      <c r="E81" s="63"/>
      <c r="F81" s="244" t="s">
        <v>378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379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376</v>
      </c>
      <c r="E82" s="63"/>
      <c r="F82" s="244" t="s">
        <v>378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376</v>
      </c>
      <c r="E83" s="63"/>
      <c r="F83" s="244" t="s">
        <v>378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380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395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396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395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396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395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379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399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399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399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400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399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400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399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401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399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401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405</v>
      </c>
      <c r="E93" s="63"/>
      <c r="F93" s="250" t="s">
        <v>407</v>
      </c>
      <c r="G93" s="63" t="s">
        <v>406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418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405</v>
      </c>
      <c r="E94" s="63"/>
      <c r="F94" s="251" t="s">
        <v>407</v>
      </c>
      <c r="G94" s="63" t="s">
        <v>406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418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405</v>
      </c>
      <c r="E95" s="63"/>
      <c r="F95" s="251" t="s">
        <v>407</v>
      </c>
      <c r="G95" s="63" t="s">
        <v>406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418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405</v>
      </c>
      <c r="E96" s="63"/>
      <c r="F96" s="251" t="s">
        <v>407</v>
      </c>
      <c r="G96" s="63" t="s">
        <v>406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418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405</v>
      </c>
      <c r="E97" s="63"/>
      <c r="F97" s="251" t="s">
        <v>407</v>
      </c>
      <c r="G97" s="63" t="s">
        <v>406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418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412</v>
      </c>
      <c r="E98" s="63"/>
      <c r="F98" s="251" t="s">
        <v>407</v>
      </c>
      <c r="G98" s="63" t="s">
        <v>413</v>
      </c>
      <c r="H98" s="71" t="s">
        <v>414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419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412</v>
      </c>
      <c r="E99" s="63"/>
      <c r="F99" s="251" t="s">
        <v>407</v>
      </c>
      <c r="G99" s="63" t="s">
        <v>413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419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412</v>
      </c>
      <c r="E100" s="63"/>
      <c r="F100" s="251" t="s">
        <v>407</v>
      </c>
      <c r="G100" s="63" t="s">
        <v>413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419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412</v>
      </c>
      <c r="E101" s="63"/>
      <c r="F101" s="251" t="s">
        <v>407</v>
      </c>
      <c r="G101" s="63" t="s">
        <v>413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419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412</v>
      </c>
      <c r="E102" s="63"/>
      <c r="F102" s="251" t="s">
        <v>407</v>
      </c>
      <c r="G102" s="63" t="s">
        <v>413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419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412</v>
      </c>
      <c r="E103" s="63"/>
      <c r="F103" s="252" t="s">
        <v>407</v>
      </c>
      <c r="G103" s="63" t="s">
        <v>413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419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417</v>
      </c>
      <c r="E104" s="63"/>
      <c r="F104" s="252" t="s">
        <v>407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427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417</v>
      </c>
      <c r="E105" s="63"/>
      <c r="F105" s="252" t="s">
        <v>407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427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417</v>
      </c>
      <c r="E106" s="63"/>
      <c r="F106" s="252" t="s">
        <v>407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427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417</v>
      </c>
      <c r="E107" s="63"/>
      <c r="F107" s="252" t="s">
        <v>407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427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417</v>
      </c>
      <c r="E108" s="63"/>
      <c r="F108" s="252" t="s">
        <v>407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427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428</v>
      </c>
      <c r="E109" s="63"/>
      <c r="F109" s="257" t="s">
        <v>429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428</v>
      </c>
      <c r="E110" s="63"/>
      <c r="F110" s="257" t="s">
        <v>429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428</v>
      </c>
      <c r="E111" s="63"/>
      <c r="F111" s="257" t="s">
        <v>429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428</v>
      </c>
      <c r="E112" s="63"/>
      <c r="F112" s="257" t="s">
        <v>429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428</v>
      </c>
      <c r="E113" s="63"/>
      <c r="F113" s="257" t="s">
        <v>429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428</v>
      </c>
      <c r="E114" s="63"/>
      <c r="F114" s="257" t="s">
        <v>429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432</v>
      </c>
      <c r="E115" s="63"/>
      <c r="F115" s="261" t="s">
        <v>313</v>
      </c>
      <c r="G115" s="63" t="s">
        <v>431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432</v>
      </c>
      <c r="E116" s="63"/>
      <c r="F116" s="261" t="s">
        <v>313</v>
      </c>
      <c r="G116" s="63" t="s">
        <v>431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432</v>
      </c>
      <c r="E117" s="63"/>
      <c r="F117" s="261" t="s">
        <v>313</v>
      </c>
      <c r="G117" s="63" t="s">
        <v>431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432</v>
      </c>
      <c r="E118" s="63"/>
      <c r="F118" s="261" t="s">
        <v>313</v>
      </c>
      <c r="G118" s="63" t="s">
        <v>431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432</v>
      </c>
      <c r="E119" s="63"/>
      <c r="F119" s="261" t="s">
        <v>313</v>
      </c>
      <c r="G119" s="63" t="s">
        <v>431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377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432</v>
      </c>
      <c r="E120" s="63"/>
      <c r="F120" s="261" t="s">
        <v>313</v>
      </c>
      <c r="G120" s="63" t="s">
        <v>431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434</v>
      </c>
      <c r="E121" s="63"/>
      <c r="F121" s="261" t="s">
        <v>359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433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434</v>
      </c>
      <c r="E122" s="63"/>
      <c r="F122" s="261" t="s">
        <v>359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433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439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441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441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441</v>
      </c>
      <c r="E126" s="63"/>
      <c r="F126" s="263" t="s">
        <v>313</v>
      </c>
      <c r="G126" s="63" t="s">
        <v>118</v>
      </c>
      <c r="H126" s="178" t="s">
        <v>440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433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441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433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441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441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441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396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441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396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441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377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445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445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451</v>
      </c>
      <c r="E135" s="63"/>
      <c r="F135" s="268" t="s">
        <v>359</v>
      </c>
      <c r="G135" s="63" t="s">
        <v>450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462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451</v>
      </c>
      <c r="E136" s="63"/>
      <c r="F136" s="268" t="s">
        <v>359</v>
      </c>
      <c r="G136" s="63" t="s">
        <v>450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462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451</v>
      </c>
      <c r="E137" s="63"/>
      <c r="F137" s="268" t="s">
        <v>359</v>
      </c>
      <c r="G137" s="63" t="s">
        <v>450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462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451</v>
      </c>
      <c r="E138" s="63"/>
      <c r="F138" s="268" t="s">
        <v>359</v>
      </c>
      <c r="G138" s="63" t="s">
        <v>450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462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451</v>
      </c>
      <c r="E139" s="63"/>
      <c r="F139" s="268" t="s">
        <v>359</v>
      </c>
      <c r="G139" s="63" t="s">
        <v>450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462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459</v>
      </c>
      <c r="E140" s="63"/>
      <c r="F140" s="269" t="s">
        <v>407</v>
      </c>
      <c r="G140" s="63" t="s">
        <v>118</v>
      </c>
      <c r="H140" s="71" t="s">
        <v>414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460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459</v>
      </c>
      <c r="E141" s="63"/>
      <c r="F141" s="269" t="s">
        <v>407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460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459</v>
      </c>
      <c r="E142" s="63"/>
      <c r="F142" s="269" t="s">
        <v>407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460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459</v>
      </c>
      <c r="E143" s="63"/>
      <c r="F143" s="269" t="s">
        <v>407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460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459</v>
      </c>
      <c r="E144" s="63"/>
      <c r="F144" s="269" t="s">
        <v>407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460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459</v>
      </c>
      <c r="E145" s="63"/>
      <c r="F145" s="269" t="s">
        <v>407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460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461</v>
      </c>
      <c r="E146" s="63"/>
      <c r="F146" s="269" t="s">
        <v>407</v>
      </c>
      <c r="G146" s="63" t="s">
        <v>413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452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461</v>
      </c>
      <c r="E147" s="63"/>
      <c r="F147" s="269" t="s">
        <v>407</v>
      </c>
      <c r="G147" s="63" t="s">
        <v>413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452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461</v>
      </c>
      <c r="E148" s="63"/>
      <c r="F148" s="269" t="s">
        <v>407</v>
      </c>
      <c r="G148" s="63" t="s">
        <v>413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452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461</v>
      </c>
      <c r="E149" s="63"/>
      <c r="F149" s="269" t="s">
        <v>407</v>
      </c>
      <c r="G149" s="63" t="s">
        <v>413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452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461</v>
      </c>
      <c r="E150" s="63"/>
      <c r="F150" s="269" t="s">
        <v>407</v>
      </c>
      <c r="G150" s="63" t="s">
        <v>413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452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474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373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474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474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379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475</v>
      </c>
      <c r="E154" s="63"/>
      <c r="F154" s="273" t="s">
        <v>490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475</v>
      </c>
      <c r="E155" s="63"/>
      <c r="F155" s="273" t="s">
        <v>490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481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475</v>
      </c>
      <c r="E156" s="63"/>
      <c r="F156" s="273" t="s">
        <v>490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380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475</v>
      </c>
      <c r="E157" s="63"/>
      <c r="F157" s="273" t="s">
        <v>490</v>
      </c>
      <c r="G157" s="63" t="s">
        <v>118</v>
      </c>
      <c r="H157" s="178" t="s">
        <v>138</v>
      </c>
      <c r="I157" s="275" t="s">
        <v>486</v>
      </c>
      <c r="J157" s="64">
        <v>1174</v>
      </c>
      <c r="K157" s="62">
        <v>7</v>
      </c>
      <c r="L157" s="65">
        <f t="shared" si="1"/>
        <v>167.71428571428572</v>
      </c>
      <c r="M157" s="273" t="s">
        <v>483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475</v>
      </c>
      <c r="E158" s="63"/>
      <c r="F158" s="273" t="s">
        <v>490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482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475</v>
      </c>
      <c r="E159" s="63"/>
      <c r="F159" s="273" t="s">
        <v>490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484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475</v>
      </c>
      <c r="E160" s="63"/>
      <c r="F160" s="273" t="s">
        <v>490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377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475</v>
      </c>
      <c r="E161" s="63"/>
      <c r="F161" s="273" t="s">
        <v>490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481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475</v>
      </c>
      <c r="E162" s="63"/>
      <c r="F162" s="273" t="s">
        <v>490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373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475</v>
      </c>
      <c r="E163" s="63"/>
      <c r="F163" s="273" t="s">
        <v>490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485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491</v>
      </c>
      <c r="E164" s="63"/>
      <c r="F164" s="278" t="s">
        <v>350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500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491</v>
      </c>
      <c r="E165" s="63"/>
      <c r="F165" s="278" t="s">
        <v>350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500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491</v>
      </c>
      <c r="E166" s="63"/>
      <c r="F166" s="278" t="s">
        <v>350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500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493</v>
      </c>
      <c r="E167" s="63"/>
      <c r="F167" s="278" t="s">
        <v>357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503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493</v>
      </c>
      <c r="E168" s="63"/>
      <c r="F168" s="279" t="s">
        <v>357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503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493</v>
      </c>
      <c r="E169" s="63"/>
      <c r="F169" s="279" t="s">
        <v>357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503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493</v>
      </c>
      <c r="E170" s="63"/>
      <c r="F170" s="279" t="s">
        <v>357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503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493</v>
      </c>
      <c r="E171" s="63"/>
      <c r="F171" s="279" t="s">
        <v>357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503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493</v>
      </c>
      <c r="E172" s="63"/>
      <c r="F172" s="279" t="s">
        <v>357</v>
      </c>
      <c r="G172" s="63" t="s">
        <v>133</v>
      </c>
      <c r="H172" s="178" t="s">
        <v>508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503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502</v>
      </c>
      <c r="E173" s="63"/>
      <c r="F173" s="278" t="s">
        <v>407</v>
      </c>
      <c r="G173" s="63" t="s">
        <v>499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503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502</v>
      </c>
      <c r="E174" s="63"/>
      <c r="F174" s="279" t="s">
        <v>407</v>
      </c>
      <c r="G174" s="63" t="s">
        <v>499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503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502</v>
      </c>
      <c r="E175" s="63"/>
      <c r="F175" s="279" t="s">
        <v>407</v>
      </c>
      <c r="G175" s="63" t="s">
        <v>499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503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502</v>
      </c>
      <c r="E176" s="63"/>
      <c r="F176" s="279" t="s">
        <v>407</v>
      </c>
      <c r="G176" s="63" t="s">
        <v>499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503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502</v>
      </c>
      <c r="E177" s="63"/>
      <c r="F177" s="279" t="s">
        <v>407</v>
      </c>
      <c r="G177" s="63" t="s">
        <v>499</v>
      </c>
      <c r="H177" s="178" t="s">
        <v>509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503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514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514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515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519</v>
      </c>
      <c r="E180" s="63"/>
      <c r="F180" s="284" t="s">
        <v>520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519</v>
      </c>
      <c r="E181" s="63"/>
      <c r="F181" s="284" t="s">
        <v>520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519</v>
      </c>
      <c r="E182" s="63"/>
      <c r="F182" s="284" t="s">
        <v>520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521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525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527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525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527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525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527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525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528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525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528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525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528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525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526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525</v>
      </c>
      <c r="E190" s="63"/>
      <c r="F190" s="286" t="s">
        <v>18</v>
      </c>
      <c r="G190" s="63" t="s">
        <v>118</v>
      </c>
      <c r="H190" s="178" t="s">
        <v>509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526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525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526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525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529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525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529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525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529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525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530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525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530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525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530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525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531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525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531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525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531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538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540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538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540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538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531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538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531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538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539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538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539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538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530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543</v>
      </c>
      <c r="E208" s="63"/>
      <c r="F208" s="294" t="s">
        <v>350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543</v>
      </c>
      <c r="E209" s="63"/>
      <c r="F209" s="294" t="s">
        <v>350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543</v>
      </c>
      <c r="E210" s="63"/>
      <c r="F210" s="294" t="s">
        <v>350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543</v>
      </c>
      <c r="E211" s="63"/>
      <c r="F211" s="294" t="s">
        <v>350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547</v>
      </c>
      <c r="E212" s="63"/>
      <c r="F212" s="298" t="s">
        <v>359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547</v>
      </c>
      <c r="E213" s="63"/>
      <c r="F213" s="298" t="s">
        <v>359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547</v>
      </c>
      <c r="E214" s="63"/>
      <c r="F214" s="298" t="s">
        <v>359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547</v>
      </c>
      <c r="E215" s="63"/>
      <c r="F215" s="298" t="s">
        <v>359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554</v>
      </c>
      <c r="E216" s="63"/>
      <c r="F216" s="301" t="s">
        <v>357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554</v>
      </c>
      <c r="E217" s="63"/>
      <c r="F217" s="301" t="s">
        <v>357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554</v>
      </c>
      <c r="E218" s="63"/>
      <c r="F218" s="301" t="s">
        <v>357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554</v>
      </c>
      <c r="E219" s="63"/>
      <c r="F219" s="301" t="s">
        <v>357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554</v>
      </c>
      <c r="E220" s="63"/>
      <c r="F220" s="301" t="s">
        <v>357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554</v>
      </c>
      <c r="E221" s="63"/>
      <c r="F221" s="301" t="s">
        <v>357</v>
      </c>
      <c r="G221" s="63" t="s">
        <v>118</v>
      </c>
      <c r="H221" s="178" t="s">
        <v>508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564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565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564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565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564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515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566</v>
      </c>
      <c r="E225" s="63"/>
      <c r="F225" s="308" t="s">
        <v>359</v>
      </c>
      <c r="G225" s="63" t="s">
        <v>567</v>
      </c>
      <c r="H225" s="178" t="s">
        <v>246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584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566</v>
      </c>
      <c r="E226" s="63"/>
      <c r="F226" s="308" t="s">
        <v>359</v>
      </c>
      <c r="G226" s="63" t="s">
        <v>567</v>
      </c>
      <c r="H226" s="178" t="s">
        <v>223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584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566</v>
      </c>
      <c r="E227" s="63"/>
      <c r="F227" s="308" t="s">
        <v>359</v>
      </c>
      <c r="G227" s="63" t="s">
        <v>567</v>
      </c>
      <c r="H227" s="178" t="s">
        <v>277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584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566</v>
      </c>
      <c r="E228" s="63"/>
      <c r="F228" s="308" t="s">
        <v>359</v>
      </c>
      <c r="G228" s="63" t="s">
        <v>567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584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566</v>
      </c>
      <c r="E229" s="63"/>
      <c r="F229" s="308" t="s">
        <v>359</v>
      </c>
      <c r="G229" s="63" t="s">
        <v>567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584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568</v>
      </c>
      <c r="E230" s="63"/>
      <c r="F230" s="308" t="s">
        <v>407</v>
      </c>
      <c r="G230" s="63" t="s">
        <v>569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585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568</v>
      </c>
      <c r="E231" s="63"/>
      <c r="F231" s="308" t="s">
        <v>407</v>
      </c>
      <c r="G231" s="63" t="s">
        <v>569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585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568</v>
      </c>
      <c r="E232" s="63"/>
      <c r="F232" s="308" t="s">
        <v>407</v>
      </c>
      <c r="G232" s="63" t="s">
        <v>569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585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568</v>
      </c>
      <c r="E233" s="63"/>
      <c r="F233" s="308" t="s">
        <v>407</v>
      </c>
      <c r="G233" s="63" t="s">
        <v>569</v>
      </c>
      <c r="H233" s="178" t="s">
        <v>278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585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568</v>
      </c>
      <c r="E234" s="63"/>
      <c r="F234" s="308" t="s">
        <v>407</v>
      </c>
      <c r="G234" s="63" t="s">
        <v>569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585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570</v>
      </c>
      <c r="E235" s="63"/>
      <c r="F235" s="308" t="s">
        <v>407</v>
      </c>
      <c r="G235" s="63" t="s">
        <v>571</v>
      </c>
      <c r="H235" s="71" t="s">
        <v>414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586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570</v>
      </c>
      <c r="E236" s="63"/>
      <c r="F236" s="308" t="s">
        <v>407</v>
      </c>
      <c r="G236" s="63" t="s">
        <v>571</v>
      </c>
      <c r="H236" s="178" t="s">
        <v>279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586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570</v>
      </c>
      <c r="E237" s="63"/>
      <c r="F237" s="308" t="s">
        <v>407</v>
      </c>
      <c r="G237" s="63" t="s">
        <v>571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586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570</v>
      </c>
      <c r="E238" s="63"/>
      <c r="F238" s="308" t="s">
        <v>407</v>
      </c>
      <c r="G238" s="63" t="s">
        <v>571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586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570</v>
      </c>
      <c r="E239" s="63"/>
      <c r="F239" s="308" t="s">
        <v>407</v>
      </c>
      <c r="G239" s="63" t="s">
        <v>571</v>
      </c>
      <c r="H239" s="178" t="s">
        <v>239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586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570</v>
      </c>
      <c r="E240" s="63"/>
      <c r="F240" s="308" t="s">
        <v>407</v>
      </c>
      <c r="G240" s="63" t="s">
        <v>571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586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598</v>
      </c>
      <c r="E241" s="63"/>
      <c r="F241" s="313" t="s">
        <v>18</v>
      </c>
      <c r="G241" s="63" t="s">
        <v>596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597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598</v>
      </c>
      <c r="E242" s="63"/>
      <c r="F242" s="313" t="s">
        <v>18</v>
      </c>
      <c r="G242" s="63" t="s">
        <v>596</v>
      </c>
      <c r="H242" s="178" t="s">
        <v>224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597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598</v>
      </c>
      <c r="E243" s="63"/>
      <c r="F243" s="313" t="s">
        <v>18</v>
      </c>
      <c r="G243" s="63" t="s">
        <v>596</v>
      </c>
      <c r="H243" s="178" t="s">
        <v>595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597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602</v>
      </c>
      <c r="E244" s="63"/>
      <c r="F244" s="318" t="s">
        <v>301</v>
      </c>
      <c r="G244" s="63" t="s">
        <v>118</v>
      </c>
      <c r="H244" s="178" t="s">
        <v>238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379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604</v>
      </c>
      <c r="E245" s="63"/>
      <c r="F245" s="320" t="s">
        <v>305</v>
      </c>
      <c r="G245" s="63" t="s">
        <v>118</v>
      </c>
      <c r="H245" s="178" t="s">
        <v>277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604</v>
      </c>
      <c r="E246" s="63"/>
      <c r="F246" s="320" t="s">
        <v>305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605</v>
      </c>
      <c r="E247" s="63"/>
      <c r="F247" s="320" t="s">
        <v>305</v>
      </c>
      <c r="G247" s="63" t="s">
        <v>118</v>
      </c>
      <c r="H247" s="71" t="s">
        <v>121</v>
      </c>
      <c r="I247" s="320" t="s">
        <v>226</v>
      </c>
      <c r="J247" s="64">
        <v>1370</v>
      </c>
      <c r="K247" s="62">
        <v>8</v>
      </c>
      <c r="L247" s="65">
        <f t="shared" si="3"/>
        <v>171.25</v>
      </c>
      <c r="M247" s="325" t="s">
        <v>608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605</v>
      </c>
      <c r="E248" s="63"/>
      <c r="F248" s="320" t="s">
        <v>305</v>
      </c>
      <c r="G248" s="63" t="s">
        <v>118</v>
      </c>
      <c r="H248" s="178" t="s">
        <v>239</v>
      </c>
      <c r="I248" s="320" t="s">
        <v>226</v>
      </c>
      <c r="J248" s="64">
        <v>1396</v>
      </c>
      <c r="K248" s="62">
        <v>8</v>
      </c>
      <c r="L248" s="65">
        <f t="shared" si="3"/>
        <v>174.5</v>
      </c>
      <c r="M248" s="325" t="s">
        <v>608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606</v>
      </c>
      <c r="E249" s="63"/>
      <c r="F249" s="320" t="s">
        <v>305</v>
      </c>
      <c r="G249" s="63" t="s">
        <v>118</v>
      </c>
      <c r="H249" s="178" t="s">
        <v>138</v>
      </c>
      <c r="I249" s="320" t="s">
        <v>225</v>
      </c>
      <c r="J249" s="64">
        <v>1321</v>
      </c>
      <c r="K249" s="62">
        <v>8</v>
      </c>
      <c r="L249" s="65">
        <f t="shared" si="3"/>
        <v>165.125</v>
      </c>
      <c r="M249" s="321" t="s">
        <v>565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606</v>
      </c>
      <c r="E250" s="63"/>
      <c r="F250" s="320" t="s">
        <v>305</v>
      </c>
      <c r="G250" s="63" t="s">
        <v>118</v>
      </c>
      <c r="H250" s="178" t="s">
        <v>607</v>
      </c>
      <c r="I250" s="320" t="s">
        <v>225</v>
      </c>
      <c r="J250" s="64">
        <v>1286</v>
      </c>
      <c r="K250" s="62">
        <v>8</v>
      </c>
      <c r="L250" s="65">
        <f t="shared" si="3"/>
        <v>160.75</v>
      </c>
      <c r="M250" s="321" t="s">
        <v>565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606</v>
      </c>
      <c r="E251" s="63"/>
      <c r="F251" s="320" t="s">
        <v>305</v>
      </c>
      <c r="G251" s="63" t="s">
        <v>118</v>
      </c>
      <c r="H251" s="178" t="s">
        <v>224</v>
      </c>
      <c r="I251" s="320" t="s">
        <v>316</v>
      </c>
      <c r="J251" s="64">
        <v>1376</v>
      </c>
      <c r="K251" s="62">
        <v>8</v>
      </c>
      <c r="L251" s="65">
        <f t="shared" si="3"/>
        <v>172</v>
      </c>
      <c r="M251" s="321" t="s">
        <v>608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606</v>
      </c>
      <c r="E252" s="63"/>
      <c r="F252" s="320" t="s">
        <v>305</v>
      </c>
      <c r="G252" s="63" t="s">
        <v>118</v>
      </c>
      <c r="H252" s="178" t="s">
        <v>131</v>
      </c>
      <c r="I252" s="320" t="s">
        <v>316</v>
      </c>
      <c r="J252" s="64">
        <v>1311</v>
      </c>
      <c r="K252" s="62">
        <v>8</v>
      </c>
      <c r="L252" s="65">
        <f t="shared" si="3"/>
        <v>163.875</v>
      </c>
      <c r="M252" s="321" t="s">
        <v>608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606</v>
      </c>
      <c r="E253" s="63"/>
      <c r="F253" s="320" t="s">
        <v>305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618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615</v>
      </c>
      <c r="E254" s="63"/>
      <c r="F254" s="323" t="s">
        <v>305</v>
      </c>
      <c r="G254" s="63" t="s">
        <v>229</v>
      </c>
      <c r="H254" s="178" t="s">
        <v>324</v>
      </c>
      <c r="I254" s="323" t="s">
        <v>317</v>
      </c>
      <c r="J254" s="64">
        <v>1097</v>
      </c>
      <c r="K254" s="62">
        <v>8</v>
      </c>
      <c r="L254" s="65">
        <f t="shared" si="3"/>
        <v>137.125</v>
      </c>
      <c r="M254" s="324" t="s">
        <v>565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615</v>
      </c>
      <c r="E255" s="63"/>
      <c r="F255" s="323" t="s">
        <v>305</v>
      </c>
      <c r="G255" s="63" t="s">
        <v>229</v>
      </c>
      <c r="H255" s="178" t="s">
        <v>308</v>
      </c>
      <c r="I255" s="323" t="s">
        <v>317</v>
      </c>
      <c r="J255" s="64">
        <v>1022</v>
      </c>
      <c r="K255" s="62">
        <v>8</v>
      </c>
      <c r="L255" s="65">
        <f t="shared" si="3"/>
        <v>127.75</v>
      </c>
      <c r="M255" s="324" t="s">
        <v>565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619</v>
      </c>
      <c r="E256" s="63"/>
      <c r="F256" s="329" t="s">
        <v>301</v>
      </c>
      <c r="G256" s="63" t="s">
        <v>229</v>
      </c>
      <c r="H256" s="178" t="s">
        <v>240</v>
      </c>
      <c r="I256" s="329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619</v>
      </c>
      <c r="E257" s="63"/>
      <c r="F257" s="329" t="s">
        <v>301</v>
      </c>
      <c r="G257" s="63" t="s">
        <v>229</v>
      </c>
      <c r="H257" s="178" t="s">
        <v>607</v>
      </c>
      <c r="I257" s="329"/>
      <c r="J257" s="64">
        <v>1189</v>
      </c>
      <c r="K257" s="62">
        <v>8</v>
      </c>
      <c r="L257" s="65">
        <f t="shared" si="3"/>
        <v>148.625</v>
      </c>
      <c r="M257" s="330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619</v>
      </c>
      <c r="E258" s="63"/>
      <c r="F258" s="329" t="s">
        <v>301</v>
      </c>
      <c r="G258" s="63" t="s">
        <v>229</v>
      </c>
      <c r="H258" s="178" t="s">
        <v>208</v>
      </c>
      <c r="I258" s="329"/>
      <c r="J258" s="64">
        <v>1160</v>
      </c>
      <c r="K258" s="62">
        <v>8</v>
      </c>
      <c r="L258" s="65">
        <f t="shared" si="3"/>
        <v>145</v>
      </c>
      <c r="M258" s="330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620</v>
      </c>
      <c r="E259" s="63"/>
      <c r="F259" s="329" t="s">
        <v>301</v>
      </c>
      <c r="G259" s="63" t="s">
        <v>118</v>
      </c>
      <c r="H259" s="178" t="s">
        <v>279</v>
      </c>
      <c r="I259" s="329"/>
      <c r="J259" s="64">
        <v>1566</v>
      </c>
      <c r="K259" s="62">
        <v>8</v>
      </c>
      <c r="L259" s="65">
        <f t="shared" si="3"/>
        <v>195.75</v>
      </c>
      <c r="M259" s="330" t="s">
        <v>621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620</v>
      </c>
      <c r="E260" s="63"/>
      <c r="F260" s="329" t="s">
        <v>301</v>
      </c>
      <c r="G260" s="63" t="s">
        <v>118</v>
      </c>
      <c r="H260" s="71" t="s">
        <v>125</v>
      </c>
      <c r="I260" s="329"/>
      <c r="J260" s="64">
        <v>1536</v>
      </c>
      <c r="K260" s="62">
        <v>8</v>
      </c>
      <c r="L260" s="65">
        <f t="shared" si="3"/>
        <v>192</v>
      </c>
      <c r="M260" s="330" t="s">
        <v>622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620</v>
      </c>
      <c r="E261" s="63"/>
      <c r="F261" s="334" t="s">
        <v>301</v>
      </c>
      <c r="G261" s="63" t="s">
        <v>118</v>
      </c>
      <c r="H261" s="178" t="s">
        <v>239</v>
      </c>
      <c r="I261" s="334"/>
      <c r="J261" s="64">
        <v>1348</v>
      </c>
      <c r="K261" s="62">
        <v>8</v>
      </c>
      <c r="L261" s="65">
        <f t="shared" si="3"/>
        <v>168.5</v>
      </c>
      <c r="M261" s="335" t="s">
        <v>635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620</v>
      </c>
      <c r="E262" s="63"/>
      <c r="F262" s="329" t="s">
        <v>301</v>
      </c>
      <c r="G262" s="63" t="s">
        <v>118</v>
      </c>
      <c r="H262" s="178" t="s">
        <v>246</v>
      </c>
      <c r="I262" s="329"/>
      <c r="J262" s="64">
        <v>1511</v>
      </c>
      <c r="K262" s="62">
        <v>8</v>
      </c>
      <c r="L262" s="65">
        <f t="shared" si="3"/>
        <v>188.875</v>
      </c>
      <c r="M262" s="197" t="s">
        <v>373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620</v>
      </c>
      <c r="E263" s="63"/>
      <c r="F263" s="329" t="s">
        <v>301</v>
      </c>
      <c r="G263" s="63" t="s">
        <v>118</v>
      </c>
      <c r="H263" s="71" t="s">
        <v>119</v>
      </c>
      <c r="I263" s="329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620</v>
      </c>
      <c r="E264" s="63"/>
      <c r="F264" s="329" t="s">
        <v>301</v>
      </c>
      <c r="G264" s="63" t="s">
        <v>118</v>
      </c>
      <c r="H264" s="178" t="s">
        <v>277</v>
      </c>
      <c r="I264" s="329"/>
      <c r="J264" s="64">
        <v>1334</v>
      </c>
      <c r="K264" s="62">
        <v>8</v>
      </c>
      <c r="L264" s="65">
        <f t="shared" si="3"/>
        <v>166.75</v>
      </c>
      <c r="M264" s="330" t="s">
        <v>623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620</v>
      </c>
      <c r="E265" s="63"/>
      <c r="F265" s="329" t="s">
        <v>301</v>
      </c>
      <c r="G265" s="63" t="s">
        <v>118</v>
      </c>
      <c r="H265" s="178" t="s">
        <v>223</v>
      </c>
      <c r="I265" s="329"/>
      <c r="J265" s="64">
        <v>1245</v>
      </c>
      <c r="K265" s="62">
        <v>8</v>
      </c>
      <c r="L265" s="65">
        <f t="shared" si="3"/>
        <v>155.625</v>
      </c>
      <c r="M265" s="330" t="s">
        <v>622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629</v>
      </c>
      <c r="E266" s="63"/>
      <c r="F266" s="332" t="s">
        <v>301</v>
      </c>
      <c r="G266" s="63" t="s">
        <v>630</v>
      </c>
      <c r="H266" s="178" t="s">
        <v>123</v>
      </c>
      <c r="I266" s="332"/>
      <c r="J266" s="64">
        <v>2597</v>
      </c>
      <c r="K266" s="62">
        <v>14</v>
      </c>
      <c r="L266" s="65">
        <f t="shared" si="3"/>
        <v>185.5</v>
      </c>
      <c r="M266" s="333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629</v>
      </c>
      <c r="E267" s="63"/>
      <c r="F267" s="332" t="s">
        <v>301</v>
      </c>
      <c r="G267" s="63" t="s">
        <v>630</v>
      </c>
      <c r="H267" s="178" t="s">
        <v>122</v>
      </c>
      <c r="I267" s="329"/>
      <c r="J267" s="64">
        <v>2297</v>
      </c>
      <c r="K267" s="62">
        <v>14</v>
      </c>
      <c r="L267" s="65">
        <f t="shared" si="3"/>
        <v>164.07142857142858</v>
      </c>
      <c r="M267" s="259" t="s">
        <v>628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637</v>
      </c>
      <c r="E268" s="63"/>
      <c r="F268" s="337" t="s">
        <v>313</v>
      </c>
      <c r="G268" s="63" t="s">
        <v>133</v>
      </c>
      <c r="H268" s="178" t="s">
        <v>324</v>
      </c>
      <c r="I268" s="337" t="s">
        <v>120</v>
      </c>
      <c r="J268" s="64">
        <v>1167</v>
      </c>
      <c r="K268" s="62">
        <v>8</v>
      </c>
      <c r="L268" s="65">
        <f t="shared" si="3"/>
        <v>145.875</v>
      </c>
      <c r="M268" s="338" t="s">
        <v>638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637</v>
      </c>
      <c r="E269" s="63"/>
      <c r="F269" s="337" t="s">
        <v>313</v>
      </c>
      <c r="G269" s="63" t="s">
        <v>133</v>
      </c>
      <c r="H269" s="178" t="s">
        <v>132</v>
      </c>
      <c r="I269" s="337" t="s">
        <v>120</v>
      </c>
      <c r="J269" s="64">
        <v>1130</v>
      </c>
      <c r="K269" s="62">
        <v>8</v>
      </c>
      <c r="L269" s="65">
        <f t="shared" si="3"/>
        <v>141.25</v>
      </c>
      <c r="M269" s="338" t="s">
        <v>638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637</v>
      </c>
      <c r="E270" s="63"/>
      <c r="F270" s="337" t="s">
        <v>313</v>
      </c>
      <c r="G270" s="63" t="s">
        <v>133</v>
      </c>
      <c r="H270" s="178" t="s">
        <v>308</v>
      </c>
      <c r="I270" s="337" t="s">
        <v>226</v>
      </c>
      <c r="J270" s="64">
        <v>1029</v>
      </c>
      <c r="K270" s="62">
        <v>8</v>
      </c>
      <c r="L270" s="65">
        <f t="shared" si="3"/>
        <v>128.625</v>
      </c>
      <c r="M270" s="338" t="s">
        <v>396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637</v>
      </c>
      <c r="E271" s="63"/>
      <c r="F271" s="337" t="s">
        <v>313</v>
      </c>
      <c r="G271" s="63" t="s">
        <v>133</v>
      </c>
      <c r="H271" s="178" t="s">
        <v>249</v>
      </c>
      <c r="I271" s="337" t="s">
        <v>226</v>
      </c>
      <c r="J271" s="64">
        <v>1249</v>
      </c>
      <c r="K271" s="62">
        <v>8</v>
      </c>
      <c r="L271" s="65">
        <f t="shared" si="3"/>
        <v>156.125</v>
      </c>
      <c r="M271" s="338" t="s">
        <v>396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637</v>
      </c>
      <c r="E272" s="63"/>
      <c r="F272" s="337" t="s">
        <v>313</v>
      </c>
      <c r="G272" s="63" t="s">
        <v>133</v>
      </c>
      <c r="H272" s="178" t="s">
        <v>230</v>
      </c>
      <c r="I272" s="337" t="s">
        <v>225</v>
      </c>
      <c r="J272" s="64">
        <v>1167</v>
      </c>
      <c r="K272" s="62">
        <v>8</v>
      </c>
      <c r="L272" s="65">
        <f t="shared" si="3"/>
        <v>145.875</v>
      </c>
      <c r="M272" s="338" t="s">
        <v>639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637</v>
      </c>
      <c r="E273" s="63"/>
      <c r="F273" s="337" t="s">
        <v>313</v>
      </c>
      <c r="G273" s="63" t="s">
        <v>133</v>
      </c>
      <c r="H273" s="178" t="s">
        <v>208</v>
      </c>
      <c r="I273" s="337" t="s">
        <v>225</v>
      </c>
      <c r="J273" s="64">
        <v>1201</v>
      </c>
      <c r="K273" s="62">
        <v>8</v>
      </c>
      <c r="L273" s="65">
        <f t="shared" si="3"/>
        <v>150.125</v>
      </c>
      <c r="M273" s="338" t="s">
        <v>639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646</v>
      </c>
      <c r="E274" s="63"/>
      <c r="F274" s="340" t="s">
        <v>313</v>
      </c>
      <c r="G274" s="63" t="s">
        <v>645</v>
      </c>
      <c r="H274" s="178" t="s">
        <v>129</v>
      </c>
      <c r="I274" s="340" t="s">
        <v>316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646</v>
      </c>
      <c r="E275" s="63"/>
      <c r="F275" s="340" t="s">
        <v>313</v>
      </c>
      <c r="G275" s="63" t="s">
        <v>645</v>
      </c>
      <c r="H275" s="178" t="s">
        <v>223</v>
      </c>
      <c r="I275" s="340" t="s">
        <v>316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646</v>
      </c>
      <c r="E276" s="63"/>
      <c r="F276" s="342" t="s">
        <v>313</v>
      </c>
      <c r="G276" s="63" t="s">
        <v>233</v>
      </c>
      <c r="H276" s="178" t="s">
        <v>131</v>
      </c>
      <c r="I276" s="342" t="s">
        <v>317</v>
      </c>
      <c r="J276" s="64">
        <v>1362</v>
      </c>
      <c r="K276" s="62">
        <v>8</v>
      </c>
      <c r="L276" s="65">
        <f t="shared" si="3"/>
        <v>170.25</v>
      </c>
      <c r="M276" s="343" t="s">
        <v>328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646</v>
      </c>
      <c r="E277" s="63"/>
      <c r="F277" s="342" t="s">
        <v>313</v>
      </c>
      <c r="G277" s="63" t="s">
        <v>233</v>
      </c>
      <c r="H277" s="71" t="s">
        <v>125</v>
      </c>
      <c r="I277" s="342" t="s">
        <v>317</v>
      </c>
      <c r="J277" s="64">
        <v>1349</v>
      </c>
      <c r="K277" s="62">
        <v>8</v>
      </c>
      <c r="L277" s="65">
        <f t="shared" si="3"/>
        <v>168.625</v>
      </c>
      <c r="M277" s="343" t="s">
        <v>328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651</v>
      </c>
      <c r="E278" s="63"/>
      <c r="F278" s="345" t="s">
        <v>313</v>
      </c>
      <c r="G278" s="63" t="s">
        <v>652</v>
      </c>
      <c r="H278" s="71" t="s">
        <v>119</v>
      </c>
      <c r="I278" s="345" t="s">
        <v>320</v>
      </c>
      <c r="J278" s="64">
        <v>2028</v>
      </c>
      <c r="K278" s="62">
        <v>12</v>
      </c>
      <c r="L278" s="65">
        <f t="shared" si="3"/>
        <v>169</v>
      </c>
      <c r="M278" s="346" t="s">
        <v>653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651</v>
      </c>
      <c r="E279" s="63"/>
      <c r="F279" s="345" t="s">
        <v>313</v>
      </c>
      <c r="G279" s="63" t="s">
        <v>652</v>
      </c>
      <c r="H279" s="178" t="s">
        <v>246</v>
      </c>
      <c r="I279" s="345" t="s">
        <v>320</v>
      </c>
      <c r="J279" s="64">
        <v>1983</v>
      </c>
      <c r="K279" s="62">
        <v>12</v>
      </c>
      <c r="L279" s="65">
        <f t="shared" si="3"/>
        <v>165.25</v>
      </c>
      <c r="M279" s="346" t="s">
        <v>653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651</v>
      </c>
      <c r="E280" s="63"/>
      <c r="F280" s="345" t="s">
        <v>313</v>
      </c>
      <c r="G280" s="63" t="s">
        <v>652</v>
      </c>
      <c r="H280" s="178" t="s">
        <v>278</v>
      </c>
      <c r="I280" s="345" t="s">
        <v>321</v>
      </c>
      <c r="J280" s="64">
        <v>988</v>
      </c>
      <c r="K280" s="62">
        <v>6</v>
      </c>
      <c r="L280" s="65">
        <f t="shared" si="3"/>
        <v>164.66666666666666</v>
      </c>
      <c r="M280" s="346" t="s">
        <v>654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651</v>
      </c>
      <c r="E281" s="63"/>
      <c r="F281" s="345" t="s">
        <v>313</v>
      </c>
      <c r="G281" s="63" t="s">
        <v>652</v>
      </c>
      <c r="H281" s="178" t="s">
        <v>122</v>
      </c>
      <c r="I281" s="345" t="s">
        <v>321</v>
      </c>
      <c r="J281" s="64">
        <v>996</v>
      </c>
      <c r="K281" s="62">
        <v>6</v>
      </c>
      <c r="L281" s="65">
        <f t="shared" si="3"/>
        <v>166</v>
      </c>
      <c r="M281" s="346" t="s">
        <v>654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656</v>
      </c>
      <c r="E282" s="63"/>
      <c r="F282" s="348" t="s">
        <v>305</v>
      </c>
      <c r="G282" s="63" t="s">
        <v>118</v>
      </c>
      <c r="H282" s="178" t="s">
        <v>277</v>
      </c>
      <c r="I282" s="348" t="s">
        <v>120</v>
      </c>
      <c r="J282" s="64">
        <v>2272</v>
      </c>
      <c r="K282" s="62">
        <v>14</v>
      </c>
      <c r="L282" s="65">
        <f t="shared" ref="L282:L286" si="4">J282/K282</f>
        <v>162.28571428571428</v>
      </c>
      <c r="M282" s="349" t="s">
        <v>657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656</v>
      </c>
      <c r="E283" s="63"/>
      <c r="F283" s="348" t="s">
        <v>305</v>
      </c>
      <c r="G283" s="63" t="s">
        <v>118</v>
      </c>
      <c r="H283" s="178" t="s">
        <v>279</v>
      </c>
      <c r="I283" s="348" t="s">
        <v>120</v>
      </c>
      <c r="J283" s="64">
        <v>2646</v>
      </c>
      <c r="K283" s="62">
        <v>14</v>
      </c>
      <c r="L283" s="65">
        <f t="shared" si="4"/>
        <v>189</v>
      </c>
      <c r="M283" s="349" t="s">
        <v>657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656</v>
      </c>
      <c r="E284" s="63"/>
      <c r="F284" s="348" t="s">
        <v>305</v>
      </c>
      <c r="G284" s="63" t="s">
        <v>118</v>
      </c>
      <c r="H284" s="71" t="s">
        <v>119</v>
      </c>
      <c r="I284" s="348"/>
      <c r="J284" s="64">
        <v>2473</v>
      </c>
      <c r="K284" s="62">
        <v>14</v>
      </c>
      <c r="L284" s="65">
        <f t="shared" si="4"/>
        <v>176.64285714285714</v>
      </c>
      <c r="M284" s="349" t="s">
        <v>658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656</v>
      </c>
      <c r="E285" s="63"/>
      <c r="F285" s="348" t="s">
        <v>305</v>
      </c>
      <c r="G285" s="63" t="s">
        <v>118</v>
      </c>
      <c r="H285" s="71" t="s">
        <v>121</v>
      </c>
      <c r="I285" s="348" t="s">
        <v>226</v>
      </c>
      <c r="J285" s="64">
        <v>2549</v>
      </c>
      <c r="K285" s="62">
        <v>14</v>
      </c>
      <c r="L285" s="65">
        <f t="shared" si="4"/>
        <v>182.07142857142858</v>
      </c>
      <c r="M285" s="349" t="s">
        <v>659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656</v>
      </c>
      <c r="E286" s="63"/>
      <c r="F286" s="348" t="s">
        <v>305</v>
      </c>
      <c r="G286" s="63" t="s">
        <v>118</v>
      </c>
      <c r="H286" s="178" t="s">
        <v>131</v>
      </c>
      <c r="I286" s="348" t="s">
        <v>226</v>
      </c>
      <c r="J286" s="64">
        <v>2312</v>
      </c>
      <c r="K286" s="62">
        <v>14</v>
      </c>
      <c r="L286" s="65">
        <f t="shared" si="4"/>
        <v>165.14285714285714</v>
      </c>
      <c r="M286" s="349" t="s">
        <v>659</v>
      </c>
    </row>
    <row r="287" spans="1:13" x14ac:dyDescent="0.25">
      <c r="A287" s="51"/>
      <c r="B287" s="51"/>
      <c r="C287" s="51"/>
      <c r="D287" s="32"/>
      <c r="E287" s="32"/>
      <c r="F287" s="53"/>
      <c r="G287" s="58"/>
      <c r="H287" s="70">
        <f>COUNTA(H7:H286)</f>
        <v>280</v>
      </c>
      <c r="I287" s="70"/>
      <c r="J287" s="157">
        <f>SUBTOTAL(9,J7:J286)</f>
        <v>412196</v>
      </c>
      <c r="K287" s="78">
        <f>SUBTOTAL(9,K7:K286)</f>
        <v>2452</v>
      </c>
      <c r="L287" s="158">
        <f t="shared" ref="L287" si="5">J287/K287</f>
        <v>168.10603588907014</v>
      </c>
    </row>
    <row r="289" spans="3:4" x14ac:dyDescent="0.25">
      <c r="C289" s="275" t="s">
        <v>486</v>
      </c>
      <c r="D289" t="s">
        <v>488</v>
      </c>
    </row>
    <row r="290" spans="3:4" x14ac:dyDescent="0.25">
      <c r="D290" t="s">
        <v>489</v>
      </c>
    </row>
    <row r="291" spans="3:4" x14ac:dyDescent="0.25">
      <c r="C291" s="296">
        <v>1855</v>
      </c>
      <c r="D291" t="s">
        <v>542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workbookViewId="0">
      <selection activeCell="C49" sqref="C4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55" t="s">
        <v>267</v>
      </c>
      <c r="B2" s="356"/>
      <c r="C2" s="356"/>
      <c r="D2" s="356"/>
      <c r="E2" s="356"/>
      <c r="F2" s="356"/>
      <c r="G2" s="356"/>
      <c r="H2" s="356"/>
      <c r="I2" s="357"/>
    </row>
    <row r="4" spans="1:10" x14ac:dyDescent="0.25">
      <c r="J4" s="62" t="s">
        <v>139</v>
      </c>
    </row>
    <row r="5" spans="1:10" ht="15.75" x14ac:dyDescent="0.25">
      <c r="A5" s="72" t="s">
        <v>626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388</v>
      </c>
      <c r="B7" s="76"/>
      <c r="C7" s="62"/>
      <c r="D7" s="66" t="s">
        <v>386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388</v>
      </c>
      <c r="B8" s="76"/>
      <c r="C8" s="62"/>
      <c r="D8" s="66" t="s">
        <v>387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389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389</v>
      </c>
      <c r="B10" s="76"/>
      <c r="C10" s="51"/>
      <c r="D10" s="66" t="s">
        <v>392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479</v>
      </c>
      <c r="B11" s="76"/>
      <c r="C11" s="51"/>
      <c r="D11" s="66" t="s">
        <v>387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487</v>
      </c>
      <c r="B12" s="76"/>
      <c r="C12" s="51"/>
      <c r="D12" s="66" t="s">
        <v>392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613</v>
      </c>
      <c r="B13" s="76"/>
      <c r="C13" s="51"/>
      <c r="D13" s="66" t="s">
        <v>612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620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71"/>
      <c r="B15" s="76"/>
      <c r="C15" s="76"/>
      <c r="D15" s="77"/>
      <c r="E15" s="71"/>
      <c r="F15" s="76"/>
      <c r="G15" s="76"/>
      <c r="H15" s="76"/>
      <c r="I15" s="76"/>
      <c r="J15" s="78">
        <f>SUM(J6:J14)</f>
        <v>11</v>
      </c>
    </row>
    <row r="16" spans="1:10" ht="15.75" x14ac:dyDescent="0.25">
      <c r="A16" s="72" t="s">
        <v>219</v>
      </c>
      <c r="D16" s="76"/>
      <c r="H16" s="62"/>
      <c r="I16" s="62"/>
      <c r="J16" s="62"/>
    </row>
    <row r="17" spans="1:10" x14ac:dyDescent="0.25">
      <c r="D17" s="76"/>
      <c r="J17" s="62"/>
    </row>
    <row r="18" spans="1:10" x14ac:dyDescent="0.25">
      <c r="A18" s="32"/>
      <c r="D18" s="53"/>
      <c r="E18" s="32"/>
      <c r="J18" s="62"/>
    </row>
    <row r="19" spans="1:10" ht="15.75" x14ac:dyDescent="0.25">
      <c r="A19" s="72" t="s">
        <v>199</v>
      </c>
      <c r="D19" s="53"/>
      <c r="E19" s="32"/>
      <c r="J19" s="62"/>
    </row>
    <row r="20" spans="1:10" ht="15.75" x14ac:dyDescent="0.25">
      <c r="A20" s="54"/>
      <c r="C20" s="62"/>
      <c r="D20" s="66"/>
      <c r="E20" s="32"/>
      <c r="J20" s="62"/>
    </row>
    <row r="21" spans="1:10" ht="15.75" x14ac:dyDescent="0.25">
      <c r="A21" s="72"/>
      <c r="D21" s="53"/>
      <c r="E21" s="32"/>
      <c r="J21" s="62"/>
    </row>
    <row r="22" spans="1:10" x14ac:dyDescent="0.25">
      <c r="B22" s="32"/>
      <c r="D22" s="32"/>
      <c r="F22" s="32"/>
      <c r="J22" s="78">
        <f>SUM(J20:J21)</f>
        <v>0</v>
      </c>
    </row>
    <row r="23" spans="1:10" ht="15.75" x14ac:dyDescent="0.25">
      <c r="A23" s="72" t="s">
        <v>213</v>
      </c>
      <c r="B23" s="32"/>
      <c r="D23" s="32"/>
      <c r="F23" s="32"/>
      <c r="J23" s="62"/>
    </row>
    <row r="24" spans="1:10" ht="15.75" x14ac:dyDescent="0.25">
      <c r="A24" s="72"/>
      <c r="B24" s="32"/>
      <c r="D24" s="32"/>
      <c r="F24" s="32"/>
      <c r="J24" s="62"/>
    </row>
    <row r="25" spans="1:10" x14ac:dyDescent="0.25">
      <c r="A25" s="358"/>
      <c r="B25" s="358"/>
      <c r="C25" s="71"/>
      <c r="D25" s="70"/>
      <c r="E25" s="71"/>
      <c r="F25" s="71"/>
      <c r="G25" s="76"/>
      <c r="H25" s="76"/>
      <c r="I25" s="76"/>
      <c r="J25" s="62"/>
    </row>
    <row r="26" spans="1:10" x14ac:dyDescent="0.25">
      <c r="A26" s="79"/>
      <c r="B26" s="71"/>
      <c r="C26" s="76"/>
      <c r="D26" s="70"/>
      <c r="E26" s="71"/>
      <c r="F26" s="71"/>
      <c r="G26" s="76"/>
      <c r="H26" s="76"/>
      <c r="I26" s="76"/>
      <c r="J26" s="78">
        <f>SUM(J25:J25)</f>
        <v>0</v>
      </c>
    </row>
    <row r="27" spans="1:10" x14ac:dyDescent="0.25">
      <c r="A27" s="73" t="s">
        <v>198</v>
      </c>
      <c r="B27" s="71"/>
      <c r="C27" s="76"/>
      <c r="D27" s="70"/>
      <c r="E27" s="71"/>
      <c r="F27" s="71"/>
      <c r="G27" s="76"/>
      <c r="H27" s="76"/>
      <c r="I27" s="76"/>
      <c r="J27" s="77"/>
    </row>
    <row r="28" spans="1:10" ht="15.75" x14ac:dyDescent="0.25">
      <c r="A28" s="54" t="s">
        <v>200</v>
      </c>
      <c r="C28" s="62" t="s">
        <v>232</v>
      </c>
      <c r="D28" s="66" t="s">
        <v>266</v>
      </c>
      <c r="E28" s="32"/>
      <c r="F28" s="32"/>
      <c r="J28" s="62">
        <v>3</v>
      </c>
    </row>
    <row r="29" spans="1:10" x14ac:dyDescent="0.25">
      <c r="J29" s="62"/>
    </row>
    <row r="30" spans="1:10" x14ac:dyDescent="0.25">
      <c r="J30" s="78">
        <f>SUM(J28:J29)</f>
        <v>3</v>
      </c>
    </row>
    <row r="31" spans="1:10" ht="15.75" x14ac:dyDescent="0.25">
      <c r="A31" s="72" t="s">
        <v>648</v>
      </c>
      <c r="J31" s="51"/>
    </row>
    <row r="32" spans="1:10" x14ac:dyDescent="0.25">
      <c r="J32" s="51"/>
    </row>
    <row r="33" spans="1:12" x14ac:dyDescent="0.25">
      <c r="A33" s="185" t="s">
        <v>647</v>
      </c>
      <c r="B33" s="80"/>
      <c r="C33" s="161"/>
      <c r="D33" s="66"/>
      <c r="E33" s="71"/>
      <c r="F33" s="63"/>
      <c r="G33" s="63"/>
      <c r="H33" s="63"/>
      <c r="I33" s="63"/>
      <c r="J33" s="62"/>
    </row>
    <row r="34" spans="1:12" x14ac:dyDescent="0.25">
      <c r="A34" s="162" t="s">
        <v>216</v>
      </c>
      <c r="B34" s="80"/>
      <c r="C34" s="62" t="s">
        <v>232</v>
      </c>
      <c r="D34" s="66" t="s">
        <v>228</v>
      </c>
      <c r="E34" s="71"/>
      <c r="F34" s="63"/>
      <c r="G34" s="63"/>
      <c r="H34" s="63"/>
      <c r="I34" s="63"/>
      <c r="J34" s="62">
        <v>2</v>
      </c>
    </row>
    <row r="35" spans="1:12" x14ac:dyDescent="0.25">
      <c r="A35" s="63" t="s">
        <v>312</v>
      </c>
      <c r="B35" s="80"/>
      <c r="C35" s="62" t="s">
        <v>133</v>
      </c>
      <c r="D35" s="66" t="s">
        <v>339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330</v>
      </c>
      <c r="B36" s="80"/>
      <c r="C36" s="62" t="s">
        <v>118</v>
      </c>
      <c r="D36" s="66" t="s">
        <v>340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330</v>
      </c>
      <c r="B37" s="80"/>
      <c r="C37" s="62" t="s">
        <v>118</v>
      </c>
      <c r="D37" s="66" t="s">
        <v>341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323</v>
      </c>
      <c r="B38" s="80"/>
      <c r="C38" s="62" t="s">
        <v>232</v>
      </c>
      <c r="D38" s="66" t="s">
        <v>342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323</v>
      </c>
      <c r="B39" s="80"/>
      <c r="C39" s="62" t="s">
        <v>232</v>
      </c>
      <c r="D39" s="66" t="s">
        <v>343</v>
      </c>
      <c r="E39" s="71"/>
      <c r="F39" s="63"/>
      <c r="G39" s="63"/>
      <c r="H39" s="63"/>
      <c r="I39" s="63"/>
      <c r="J39" s="62">
        <v>2</v>
      </c>
      <c r="K39" s="63" t="s">
        <v>389</v>
      </c>
    </row>
    <row r="40" spans="1:12" x14ac:dyDescent="0.25">
      <c r="A40" s="63" t="s">
        <v>367</v>
      </c>
      <c r="B40" s="80"/>
      <c r="C40" s="62" t="s">
        <v>118</v>
      </c>
      <c r="D40" s="63" t="s">
        <v>422</v>
      </c>
      <c r="E40" s="71"/>
      <c r="F40" s="63"/>
      <c r="G40" s="63"/>
      <c r="H40" s="63"/>
      <c r="I40" s="63"/>
      <c r="J40" s="62">
        <v>6</v>
      </c>
    </row>
    <row r="41" spans="1:12" x14ac:dyDescent="0.25">
      <c r="A41" s="63" t="s">
        <v>388</v>
      </c>
      <c r="B41" s="80"/>
      <c r="C41" s="62" t="s">
        <v>232</v>
      </c>
      <c r="D41" s="66" t="s">
        <v>150</v>
      </c>
      <c r="E41" s="71"/>
      <c r="F41" s="63"/>
      <c r="G41" s="63"/>
      <c r="H41" s="63"/>
      <c r="I41" s="63"/>
      <c r="J41" s="62">
        <v>1</v>
      </c>
    </row>
    <row r="42" spans="1:12" x14ac:dyDescent="0.25">
      <c r="A42" s="63" t="s">
        <v>389</v>
      </c>
      <c r="B42" s="80"/>
      <c r="C42" s="62" t="s">
        <v>232</v>
      </c>
      <c r="D42" s="66" t="s">
        <v>390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432</v>
      </c>
      <c r="B43" s="80"/>
      <c r="C43" s="62" t="s">
        <v>431</v>
      </c>
      <c r="D43" s="66" t="s">
        <v>438</v>
      </c>
      <c r="E43" s="71"/>
      <c r="F43" s="63"/>
      <c r="G43" s="63"/>
      <c r="H43" s="63"/>
      <c r="I43" s="63"/>
      <c r="J43" s="62">
        <v>2</v>
      </c>
      <c r="L43" s="66"/>
    </row>
    <row r="44" spans="1:12" x14ac:dyDescent="0.25">
      <c r="A44" s="63" t="s">
        <v>441</v>
      </c>
      <c r="B44" s="80"/>
      <c r="C44" s="62" t="s">
        <v>118</v>
      </c>
      <c r="D44" s="66" t="s">
        <v>446</v>
      </c>
      <c r="E44" s="71"/>
      <c r="F44" s="63"/>
      <c r="G44" s="63"/>
      <c r="H44" s="63"/>
      <c r="I44" s="63"/>
      <c r="J44" s="62">
        <v>2</v>
      </c>
    </row>
    <row r="45" spans="1:12" x14ac:dyDescent="0.25">
      <c r="A45" s="63" t="s">
        <v>487</v>
      </c>
      <c r="B45" s="80"/>
      <c r="C45" s="62" t="s">
        <v>118</v>
      </c>
      <c r="D45" s="63" t="s">
        <v>175</v>
      </c>
      <c r="E45" s="71"/>
      <c r="F45" s="63"/>
      <c r="G45" s="63"/>
      <c r="H45" s="63"/>
      <c r="I45" s="63"/>
      <c r="J45" s="62">
        <v>1</v>
      </c>
    </row>
    <row r="46" spans="1:12" x14ac:dyDescent="0.25">
      <c r="A46" s="63" t="s">
        <v>556</v>
      </c>
      <c r="B46" s="80"/>
      <c r="C46" s="62" t="s">
        <v>118</v>
      </c>
      <c r="D46" s="63" t="s">
        <v>553</v>
      </c>
      <c r="E46" s="71"/>
      <c r="F46" s="63"/>
      <c r="G46" s="63"/>
      <c r="H46" s="63"/>
      <c r="I46" s="63"/>
      <c r="J46" s="99">
        <v>6</v>
      </c>
    </row>
    <row r="47" spans="1:12" x14ac:dyDescent="0.25">
      <c r="A47" s="63" t="s">
        <v>620</v>
      </c>
      <c r="B47" s="80"/>
      <c r="C47" s="62" t="s">
        <v>118</v>
      </c>
      <c r="D47" s="66" t="s">
        <v>627</v>
      </c>
      <c r="E47" s="71"/>
      <c r="F47" s="63"/>
      <c r="G47" s="63"/>
      <c r="H47" s="63"/>
      <c r="I47" s="63"/>
      <c r="J47" s="99">
        <v>1</v>
      </c>
    </row>
    <row r="48" spans="1:12" x14ac:dyDescent="0.25">
      <c r="A48" s="63" t="s">
        <v>619</v>
      </c>
      <c r="B48" s="80"/>
      <c r="C48" s="62" t="s">
        <v>232</v>
      </c>
      <c r="D48" s="66" t="s">
        <v>248</v>
      </c>
      <c r="E48" s="71"/>
      <c r="F48" s="63"/>
      <c r="G48" s="63"/>
      <c r="H48" s="63"/>
      <c r="I48" s="63"/>
      <c r="J48" s="99">
        <v>1</v>
      </c>
    </row>
    <row r="49" spans="1:10" x14ac:dyDescent="0.25">
      <c r="A49" s="63" t="s">
        <v>646</v>
      </c>
      <c r="B49" s="80"/>
      <c r="C49" s="62" t="s">
        <v>645</v>
      </c>
      <c r="D49" s="66" t="s">
        <v>340</v>
      </c>
      <c r="E49" s="71"/>
      <c r="F49" s="63"/>
      <c r="G49" s="63"/>
      <c r="H49" s="63"/>
      <c r="I49" s="63"/>
      <c r="J49" s="99">
        <v>2</v>
      </c>
    </row>
    <row r="50" spans="1:10" x14ac:dyDescent="0.25">
      <c r="A50" s="63"/>
      <c r="B50" s="80"/>
      <c r="C50" s="63"/>
      <c r="D50" s="62"/>
      <c r="E50" s="66"/>
      <c r="F50" s="63"/>
      <c r="G50" s="63"/>
      <c r="H50" s="62"/>
      <c r="I50" s="62"/>
      <c r="J50" s="78">
        <f>SUM(J34:J49)</f>
        <v>35</v>
      </c>
    </row>
    <row r="51" spans="1:10" x14ac:dyDescent="0.25">
      <c r="A51" s="63"/>
      <c r="B51" s="80"/>
      <c r="C51" s="62"/>
      <c r="D51" s="199"/>
      <c r="E51" s="71"/>
      <c r="F51" s="63"/>
      <c r="G51" s="63"/>
      <c r="H51" s="63"/>
      <c r="I51" s="189"/>
      <c r="J51" s="99"/>
    </row>
    <row r="52" spans="1:10" x14ac:dyDescent="0.25">
      <c r="A52" s="185" t="s">
        <v>634</v>
      </c>
      <c r="B52" s="80"/>
      <c r="C52" s="190"/>
      <c r="D52" s="66"/>
      <c r="E52" s="71"/>
      <c r="F52" s="63"/>
      <c r="G52" s="63"/>
      <c r="H52" s="63"/>
      <c r="I52" s="63"/>
      <c r="J52" s="62"/>
    </row>
    <row r="53" spans="1:10" x14ac:dyDescent="0.25">
      <c r="A53" s="63" t="s">
        <v>312</v>
      </c>
      <c r="B53" s="80"/>
      <c r="C53" s="62" t="s">
        <v>133</v>
      </c>
      <c r="D53" s="66" t="s">
        <v>344</v>
      </c>
      <c r="E53" s="71"/>
      <c r="F53" s="63"/>
      <c r="G53" s="63"/>
      <c r="H53" s="63"/>
      <c r="I53" s="63"/>
      <c r="J53" s="62">
        <v>2</v>
      </c>
    </row>
    <row r="54" spans="1:10" x14ac:dyDescent="0.25">
      <c r="A54" s="63" t="s">
        <v>355</v>
      </c>
      <c r="B54" s="80"/>
      <c r="C54" s="62" t="s">
        <v>133</v>
      </c>
      <c r="D54" s="63" t="s">
        <v>354</v>
      </c>
      <c r="E54" s="71"/>
      <c r="F54" s="63"/>
      <c r="G54" s="63"/>
      <c r="H54" s="63"/>
      <c r="I54" s="63"/>
      <c r="J54" s="99">
        <v>4</v>
      </c>
    </row>
    <row r="55" spans="1:10" x14ac:dyDescent="0.25">
      <c r="A55" s="63" t="s">
        <v>389</v>
      </c>
      <c r="B55" s="80"/>
      <c r="C55" s="62" t="s">
        <v>232</v>
      </c>
      <c r="D55" s="66" t="s">
        <v>391</v>
      </c>
      <c r="E55" s="71"/>
      <c r="F55" s="63"/>
      <c r="G55" s="63"/>
      <c r="H55" s="63"/>
      <c r="I55" s="63"/>
      <c r="J55" s="99">
        <v>1</v>
      </c>
    </row>
    <row r="56" spans="1:10" x14ac:dyDescent="0.25">
      <c r="A56" s="254" t="s">
        <v>423</v>
      </c>
      <c r="C56" s="62" t="s">
        <v>406</v>
      </c>
      <c r="D56" s="63" t="s">
        <v>424</v>
      </c>
      <c r="E56" s="63"/>
      <c r="F56" s="63"/>
      <c r="G56" s="63"/>
      <c r="H56" s="63"/>
      <c r="I56" s="63"/>
      <c r="J56" s="99">
        <v>5</v>
      </c>
    </row>
    <row r="57" spans="1:10" x14ac:dyDescent="0.25">
      <c r="A57" s="255" t="s">
        <v>425</v>
      </c>
      <c r="C57" s="255" t="s">
        <v>233</v>
      </c>
      <c r="D57" s="66" t="s">
        <v>426</v>
      </c>
      <c r="E57" s="63"/>
      <c r="F57" s="63"/>
      <c r="G57" s="63"/>
      <c r="H57" s="63"/>
      <c r="I57" s="63"/>
      <c r="J57" s="99">
        <v>5</v>
      </c>
    </row>
    <row r="58" spans="1:10" x14ac:dyDescent="0.25">
      <c r="A58" s="268" t="s">
        <v>457</v>
      </c>
      <c r="C58" s="268" t="s">
        <v>413</v>
      </c>
      <c r="D58" s="66" t="s">
        <v>426</v>
      </c>
      <c r="E58" s="63"/>
      <c r="F58" s="63"/>
      <c r="G58" s="63"/>
      <c r="H58" s="63"/>
      <c r="I58" s="63"/>
      <c r="J58" s="99">
        <v>5</v>
      </c>
    </row>
    <row r="59" spans="1:10" x14ac:dyDescent="0.25">
      <c r="A59" s="63" t="s">
        <v>434</v>
      </c>
      <c r="C59" s="62" t="s">
        <v>232</v>
      </c>
      <c r="D59" s="63" t="s">
        <v>448</v>
      </c>
      <c r="E59" s="63"/>
      <c r="F59" s="63"/>
      <c r="G59" s="63"/>
      <c r="H59" s="63"/>
      <c r="I59" s="63"/>
      <c r="J59" s="99">
        <v>2</v>
      </c>
    </row>
    <row r="60" spans="1:10" x14ac:dyDescent="0.25">
      <c r="A60" s="63" t="s">
        <v>441</v>
      </c>
      <c r="C60" s="62" t="s">
        <v>118</v>
      </c>
      <c r="D60" s="63" t="s">
        <v>447</v>
      </c>
      <c r="E60" s="63"/>
      <c r="F60" s="63"/>
      <c r="G60" s="63"/>
      <c r="H60" s="63"/>
      <c r="I60" s="63"/>
      <c r="J60" s="99">
        <v>2</v>
      </c>
    </row>
    <row r="61" spans="1:10" x14ac:dyDescent="0.25">
      <c r="A61" s="63" t="s">
        <v>517</v>
      </c>
      <c r="C61" s="62" t="s">
        <v>133</v>
      </c>
      <c r="D61" s="66" t="s">
        <v>518</v>
      </c>
      <c r="E61" s="63"/>
      <c r="F61" s="63"/>
      <c r="G61" s="63"/>
      <c r="H61" s="63"/>
      <c r="I61" s="63"/>
      <c r="J61" s="99">
        <v>2</v>
      </c>
    </row>
    <row r="62" spans="1:10" x14ac:dyDescent="0.25">
      <c r="A62" s="63" t="s">
        <v>564</v>
      </c>
      <c r="C62" s="305" t="s">
        <v>233</v>
      </c>
      <c r="D62" s="66" t="s">
        <v>178</v>
      </c>
      <c r="E62" s="63"/>
      <c r="F62" s="63"/>
      <c r="G62" s="63"/>
      <c r="H62" s="63"/>
      <c r="I62" s="63"/>
      <c r="J62" s="99">
        <v>1</v>
      </c>
    </row>
    <row r="63" spans="1:10" x14ac:dyDescent="0.25">
      <c r="A63" s="63" t="s">
        <v>629</v>
      </c>
      <c r="C63" s="332" t="s">
        <v>630</v>
      </c>
      <c r="D63" s="66" t="s">
        <v>146</v>
      </c>
      <c r="E63" s="63"/>
      <c r="F63" s="63"/>
      <c r="G63" s="63"/>
      <c r="H63" s="63"/>
      <c r="I63" s="63"/>
      <c r="J63" s="99">
        <v>1</v>
      </c>
    </row>
    <row r="64" spans="1:10" x14ac:dyDescent="0.25">
      <c r="A64" s="62"/>
      <c r="B64" s="63"/>
      <c r="C64" s="62"/>
      <c r="D64" s="80"/>
      <c r="F64" s="63"/>
      <c r="G64" s="63"/>
      <c r="I64" s="62"/>
      <c r="J64" s="78">
        <f>SUM(J53:J63)</f>
        <v>30</v>
      </c>
    </row>
    <row r="65" spans="1:10" ht="15.75" x14ac:dyDescent="0.25">
      <c r="A65" s="72" t="s">
        <v>154</v>
      </c>
      <c r="I65" s="189"/>
      <c r="J65" s="62"/>
    </row>
    <row r="66" spans="1:10" ht="15.75" x14ac:dyDescent="0.25">
      <c r="A66" s="72"/>
      <c r="I66" s="189"/>
      <c r="J66" s="62"/>
    </row>
    <row r="67" spans="1:10" x14ac:dyDescent="0.25">
      <c r="A67" s="51"/>
      <c r="J67" s="51"/>
    </row>
    <row r="68" spans="1:10" ht="15.75" x14ac:dyDescent="0.25">
      <c r="A68" s="72" t="s">
        <v>155</v>
      </c>
      <c r="J68" s="51"/>
    </row>
    <row r="69" spans="1:10" x14ac:dyDescent="0.25">
      <c r="A69" s="63"/>
      <c r="B69" s="62"/>
      <c r="C69" s="212"/>
      <c r="D69" s="80"/>
      <c r="E69" s="71"/>
      <c r="F69" s="76"/>
      <c r="G69" s="76"/>
      <c r="H69" s="76"/>
      <c r="I69" s="76"/>
      <c r="J69" s="62"/>
    </row>
    <row r="70" spans="1:10" x14ac:dyDescent="0.25">
      <c r="A70" s="70"/>
      <c r="B70" s="80"/>
      <c r="C70" s="76"/>
      <c r="D70" s="76"/>
      <c r="E70" s="76"/>
      <c r="F70" s="76"/>
      <c r="G70" s="76"/>
      <c r="H70" s="76"/>
      <c r="I70" s="76"/>
      <c r="J70" s="78">
        <f>SUM(J69:J69)</f>
        <v>0</v>
      </c>
    </row>
    <row r="71" spans="1:10" ht="15.75" x14ac:dyDescent="0.25">
      <c r="A71" s="72" t="s">
        <v>156</v>
      </c>
      <c r="J71" s="51"/>
    </row>
    <row r="72" spans="1:10" x14ac:dyDescent="0.25">
      <c r="A72" s="254" t="s">
        <v>365</v>
      </c>
      <c r="B72" s="62" t="s">
        <v>136</v>
      </c>
      <c r="C72" s="62" t="s">
        <v>133</v>
      </c>
      <c r="D72" s="63" t="s">
        <v>354</v>
      </c>
      <c r="J72" s="51"/>
    </row>
    <row r="73" spans="1:10" x14ac:dyDescent="0.25">
      <c r="A73" s="278" t="s">
        <v>494</v>
      </c>
      <c r="B73" s="62" t="s">
        <v>506</v>
      </c>
      <c r="C73" s="62" t="s">
        <v>118</v>
      </c>
      <c r="D73" s="63" t="s">
        <v>501</v>
      </c>
      <c r="J73" s="51"/>
    </row>
    <row r="74" spans="1:10" x14ac:dyDescent="0.25">
      <c r="A74" s="294" t="s">
        <v>544</v>
      </c>
      <c r="B74" s="62" t="s">
        <v>546</v>
      </c>
      <c r="C74" s="62" t="s">
        <v>133</v>
      </c>
      <c r="D74" s="63" t="s">
        <v>354</v>
      </c>
      <c r="J74" s="51"/>
    </row>
    <row r="75" spans="1:10" x14ac:dyDescent="0.25">
      <c r="A75" s="242" t="s">
        <v>366</v>
      </c>
      <c r="B75" s="62" t="s">
        <v>135</v>
      </c>
      <c r="C75" s="62" t="s">
        <v>118</v>
      </c>
      <c r="D75" s="63" t="s">
        <v>422</v>
      </c>
      <c r="J75" s="51"/>
    </row>
    <row r="76" spans="1:10" x14ac:dyDescent="0.25">
      <c r="A76" s="278" t="s">
        <v>495</v>
      </c>
      <c r="B76" s="62" t="s">
        <v>513</v>
      </c>
      <c r="C76" s="62" t="s">
        <v>133</v>
      </c>
      <c r="D76" s="63" t="s">
        <v>504</v>
      </c>
      <c r="J76" s="51"/>
    </row>
    <row r="77" spans="1:10" x14ac:dyDescent="0.25">
      <c r="A77" s="298" t="s">
        <v>551</v>
      </c>
      <c r="B77" s="62" t="s">
        <v>552</v>
      </c>
      <c r="C77" s="62" t="s">
        <v>118</v>
      </c>
      <c r="D77" s="63" t="s">
        <v>504</v>
      </c>
      <c r="J77" s="51"/>
    </row>
    <row r="78" spans="1:10" x14ac:dyDescent="0.25">
      <c r="A78" s="242" t="s">
        <v>393</v>
      </c>
      <c r="B78" s="62" t="s">
        <v>302</v>
      </c>
      <c r="C78" s="242" t="s">
        <v>232</v>
      </c>
      <c r="D78" s="63" t="s">
        <v>394</v>
      </c>
      <c r="J78" s="51"/>
    </row>
    <row r="79" spans="1:10" x14ac:dyDescent="0.25">
      <c r="A79" s="278" t="s">
        <v>496</v>
      </c>
      <c r="B79" s="62" t="s">
        <v>507</v>
      </c>
      <c r="C79" s="278" t="s">
        <v>499</v>
      </c>
      <c r="D79" s="63" t="s">
        <v>505</v>
      </c>
      <c r="J79" s="51"/>
    </row>
    <row r="80" spans="1:10" x14ac:dyDescent="0.25">
      <c r="A80" s="298" t="s">
        <v>548</v>
      </c>
      <c r="B80" s="62" t="s">
        <v>549</v>
      </c>
      <c r="C80" s="62" t="s">
        <v>232</v>
      </c>
      <c r="D80" s="63" t="s">
        <v>394</v>
      </c>
      <c r="J80" s="51"/>
    </row>
    <row r="81" spans="1:10" x14ac:dyDescent="0.25">
      <c r="A81" s="254" t="s">
        <v>420</v>
      </c>
      <c r="B81" s="62" t="s">
        <v>380</v>
      </c>
      <c r="C81" s="62" t="s">
        <v>413</v>
      </c>
      <c r="D81" s="63" t="s">
        <v>421</v>
      </c>
      <c r="J81" s="51"/>
    </row>
    <row r="82" spans="1:10" x14ac:dyDescent="0.25">
      <c r="A82" s="268" t="s">
        <v>458</v>
      </c>
      <c r="B82" s="62" t="s">
        <v>510</v>
      </c>
      <c r="C82" s="62" t="s">
        <v>118</v>
      </c>
      <c r="D82" s="63" t="s">
        <v>421</v>
      </c>
      <c r="J82" s="51"/>
    </row>
    <row r="83" spans="1:10" x14ac:dyDescent="0.25">
      <c r="A83" s="308" t="s">
        <v>592</v>
      </c>
      <c r="B83" s="62" t="s">
        <v>593</v>
      </c>
      <c r="C83" s="62" t="s">
        <v>571</v>
      </c>
      <c r="D83" s="63" t="s">
        <v>421</v>
      </c>
      <c r="J83" s="51"/>
    </row>
    <row r="84" spans="1:10" x14ac:dyDescent="0.25">
      <c r="A84" s="254" t="s">
        <v>423</v>
      </c>
      <c r="B84" s="62" t="s">
        <v>136</v>
      </c>
      <c r="C84" s="62" t="s">
        <v>406</v>
      </c>
      <c r="D84" s="63" t="s">
        <v>424</v>
      </c>
      <c r="J84" s="51"/>
    </row>
    <row r="85" spans="1:10" x14ac:dyDescent="0.25">
      <c r="A85" s="268" t="s">
        <v>456</v>
      </c>
      <c r="B85" s="62" t="s">
        <v>511</v>
      </c>
      <c r="C85" s="62" t="s">
        <v>455</v>
      </c>
      <c r="D85" s="63" t="s">
        <v>424</v>
      </c>
      <c r="J85" s="51"/>
    </row>
    <row r="86" spans="1:10" x14ac:dyDescent="0.25">
      <c r="A86" s="308" t="s">
        <v>589</v>
      </c>
      <c r="B86" s="62" t="s">
        <v>588</v>
      </c>
      <c r="C86" s="62" t="s">
        <v>590</v>
      </c>
      <c r="D86" s="63" t="s">
        <v>424</v>
      </c>
      <c r="J86" s="51"/>
    </row>
    <row r="87" spans="1:10" x14ac:dyDescent="0.25">
      <c r="A87" s="254" t="s">
        <v>425</v>
      </c>
      <c r="B87" s="62" t="s">
        <v>136</v>
      </c>
      <c r="C87" s="209" t="s">
        <v>233</v>
      </c>
      <c r="D87" s="66" t="s">
        <v>426</v>
      </c>
      <c r="J87" s="51"/>
    </row>
    <row r="88" spans="1:10" x14ac:dyDescent="0.25">
      <c r="A88" s="268" t="s">
        <v>457</v>
      </c>
      <c r="B88" s="62" t="s">
        <v>512</v>
      </c>
      <c r="C88" s="62" t="s">
        <v>413</v>
      </c>
      <c r="D88" s="66" t="s">
        <v>426</v>
      </c>
      <c r="J88" s="51"/>
    </row>
    <row r="89" spans="1:10" x14ac:dyDescent="0.25">
      <c r="A89" s="308" t="s">
        <v>587</v>
      </c>
      <c r="B89" s="62" t="s">
        <v>591</v>
      </c>
      <c r="C89" s="62" t="s">
        <v>569</v>
      </c>
      <c r="D89" s="66" t="s">
        <v>426</v>
      </c>
      <c r="J89" s="51"/>
    </row>
    <row r="90" spans="1:10" x14ac:dyDescent="0.25">
      <c r="A90" s="169"/>
      <c r="J90" s="61">
        <f>SUM(J72:J87)</f>
        <v>0</v>
      </c>
    </row>
    <row r="91" spans="1:10" ht="15.75" x14ac:dyDescent="0.25">
      <c r="A91" s="72" t="s">
        <v>157</v>
      </c>
      <c r="J91" s="51"/>
    </row>
    <row r="92" spans="1:10" ht="15.75" x14ac:dyDescent="0.25">
      <c r="A92" s="72"/>
      <c r="J92" s="51"/>
    </row>
    <row r="93" spans="1:10" x14ac:dyDescent="0.25">
      <c r="A93" s="166" t="s">
        <v>204</v>
      </c>
      <c r="J93" s="51"/>
    </row>
    <row r="94" spans="1:10" x14ac:dyDescent="0.25">
      <c r="A94" s="71"/>
      <c r="B94" s="62"/>
      <c r="C94" s="62"/>
      <c r="D94" s="63"/>
      <c r="J94" s="62"/>
    </row>
    <row r="95" spans="1:10" ht="15.75" x14ac:dyDescent="0.25">
      <c r="A95" s="72"/>
      <c r="J95" s="78">
        <f>SUM(J94:J94)</f>
        <v>0</v>
      </c>
    </row>
    <row r="96" spans="1:10" x14ac:dyDescent="0.25">
      <c r="A96" s="73" t="s">
        <v>255</v>
      </c>
      <c r="J96" s="51"/>
    </row>
    <row r="97" spans="1:10" x14ac:dyDescent="0.25">
      <c r="A97" s="73"/>
      <c r="J97" s="51"/>
    </row>
    <row r="98" spans="1:10" ht="15.75" x14ac:dyDescent="0.25">
      <c r="A98" s="63"/>
      <c r="B98" s="51"/>
      <c r="C98" s="214"/>
      <c r="D98" s="66"/>
      <c r="J98" s="51"/>
    </row>
    <row r="99" spans="1:10" x14ac:dyDescent="0.25">
      <c r="A99" s="63"/>
      <c r="B99" s="51"/>
      <c r="C99" s="213"/>
      <c r="D99" s="66"/>
      <c r="J99" s="51"/>
    </row>
    <row r="100" spans="1:10" x14ac:dyDescent="0.25">
      <c r="A100" s="73" t="s">
        <v>158</v>
      </c>
      <c r="J100" s="51"/>
    </row>
    <row r="101" spans="1:10" x14ac:dyDescent="0.25">
      <c r="A101" s="73"/>
      <c r="B101" s="73"/>
      <c r="J101" s="51"/>
    </row>
    <row r="102" spans="1:10" x14ac:dyDescent="0.25">
      <c r="B102" s="74" t="s">
        <v>159</v>
      </c>
      <c r="C102" s="32"/>
      <c r="E102" s="32"/>
      <c r="F102" s="32"/>
      <c r="G102" s="32"/>
      <c r="J102" s="51"/>
    </row>
    <row r="103" spans="1:10" x14ac:dyDescent="0.25">
      <c r="A103" s="173"/>
      <c r="B103" s="172"/>
      <c r="C103" s="174"/>
      <c r="D103" s="66"/>
      <c r="E103" s="32"/>
      <c r="F103" s="32"/>
      <c r="G103" s="32"/>
      <c r="J103" s="51"/>
    </row>
    <row r="104" spans="1:10" x14ac:dyDescent="0.25">
      <c r="A104" s="62" t="s">
        <v>265</v>
      </c>
      <c r="B104" s="194" t="s">
        <v>232</v>
      </c>
      <c r="C104" s="177" t="s">
        <v>264</v>
      </c>
      <c r="D104" s="66" t="s">
        <v>160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242" t="s">
        <v>364</v>
      </c>
      <c r="B105" s="62" t="s">
        <v>118</v>
      </c>
      <c r="C105" s="183" t="s">
        <v>363</v>
      </c>
      <c r="D105" s="66" t="s">
        <v>175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A106" s="62" t="s">
        <v>384</v>
      </c>
      <c r="B106" s="244" t="s">
        <v>232</v>
      </c>
      <c r="C106" s="208" t="s">
        <v>385</v>
      </c>
      <c r="D106" s="66" t="s">
        <v>175</v>
      </c>
      <c r="E106" s="71"/>
      <c r="F106" s="71"/>
      <c r="G106" s="71"/>
      <c r="H106" s="76"/>
      <c r="I106" s="76"/>
      <c r="J106" s="62">
        <v>1</v>
      </c>
    </row>
    <row r="107" spans="1:10" x14ac:dyDescent="0.25">
      <c r="A107" s="62" t="s">
        <v>403</v>
      </c>
      <c r="B107" s="62" t="s">
        <v>118</v>
      </c>
      <c r="C107" s="210" t="s">
        <v>402</v>
      </c>
      <c r="D107" s="66" t="s">
        <v>404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63" t="s">
        <v>459</v>
      </c>
      <c r="B108" s="62" t="s">
        <v>118</v>
      </c>
      <c r="C108" s="269" t="s">
        <v>463</v>
      </c>
      <c r="D108" s="66" t="s">
        <v>480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534</v>
      </c>
      <c r="B109" s="62" t="s">
        <v>118</v>
      </c>
      <c r="C109" s="286" t="s">
        <v>535</v>
      </c>
      <c r="D109" s="66" t="s">
        <v>145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534</v>
      </c>
      <c r="B110" s="62" t="s">
        <v>118</v>
      </c>
      <c r="C110" s="286" t="s">
        <v>536</v>
      </c>
      <c r="D110" s="63" t="s">
        <v>537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301" t="s">
        <v>364</v>
      </c>
      <c r="B111" s="62" t="s">
        <v>118</v>
      </c>
      <c r="C111" s="301" t="s">
        <v>558</v>
      </c>
      <c r="D111" s="66" t="s">
        <v>145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D112" s="66"/>
      <c r="E112" s="76"/>
      <c r="F112" s="76"/>
      <c r="G112" s="76"/>
      <c r="H112" s="76"/>
      <c r="I112" s="76"/>
      <c r="J112" s="78">
        <f>SUM(J102:J111)</f>
        <v>8</v>
      </c>
    </row>
    <row r="113" spans="1:10" x14ac:dyDescent="0.25">
      <c r="A113" s="73"/>
    </row>
    <row r="114" spans="1:10" x14ac:dyDescent="0.25">
      <c r="A114" s="73"/>
      <c r="I114" s="62" t="s">
        <v>163</v>
      </c>
      <c r="J114" s="62">
        <f>J15+J22+J26+J30+J50+J64+J70+J90+J95+J98+J112</f>
        <v>87</v>
      </c>
    </row>
    <row r="115" spans="1:10" x14ac:dyDescent="0.25">
      <c r="B115" s="51"/>
      <c r="C115" s="32"/>
      <c r="E115" s="51"/>
      <c r="F115" s="32"/>
    </row>
    <row r="116" spans="1:10" x14ac:dyDescent="0.25">
      <c r="A116" s="73" t="s">
        <v>162</v>
      </c>
      <c r="B116" s="51"/>
      <c r="C116" s="32"/>
      <c r="E116" s="75"/>
    </row>
    <row r="118" spans="1:10" x14ac:dyDescent="0.25">
      <c r="A118" s="62"/>
      <c r="B118" s="354"/>
      <c r="C118" s="354"/>
      <c r="D118" s="66"/>
      <c r="E118" s="63"/>
      <c r="F118" s="51"/>
    </row>
    <row r="119" spans="1:10" x14ac:dyDescent="0.25">
      <c r="A119" s="62"/>
      <c r="B119" s="354"/>
      <c r="C119" s="354"/>
      <c r="D119" s="62"/>
      <c r="E119" s="63"/>
      <c r="F119" s="51"/>
    </row>
    <row r="120" spans="1:10" x14ac:dyDescent="0.25">
      <c r="A120" s="62"/>
      <c r="B120" s="354"/>
      <c r="C120" s="354"/>
      <c r="D120" s="62"/>
      <c r="E120" s="63"/>
    </row>
    <row r="121" spans="1:10" x14ac:dyDescent="0.25">
      <c r="A121" s="51"/>
      <c r="B121" s="354"/>
      <c r="C121" s="354"/>
      <c r="D121" s="62"/>
      <c r="E121" s="63"/>
    </row>
    <row r="122" spans="1:10" x14ac:dyDescent="0.25">
      <c r="B122" s="354"/>
      <c r="C122" s="354"/>
      <c r="D122" s="62"/>
    </row>
    <row r="123" spans="1:10" x14ac:dyDescent="0.25">
      <c r="B123" s="354"/>
      <c r="C123" s="354"/>
      <c r="D123" s="62"/>
    </row>
  </sheetData>
  <mergeCells count="8">
    <mergeCell ref="B122:C122"/>
    <mergeCell ref="B123:C123"/>
    <mergeCell ref="B119:C119"/>
    <mergeCell ref="A2:I2"/>
    <mergeCell ref="A25:B25"/>
    <mergeCell ref="B118:C118"/>
    <mergeCell ref="B120:C120"/>
    <mergeCell ref="B121:C12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18" workbookViewId="0">
      <selection activeCell="M11" sqref="M11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55" t="s">
        <v>268</v>
      </c>
      <c r="C2" s="356"/>
      <c r="D2" s="356"/>
      <c r="E2" s="356"/>
      <c r="F2" s="356"/>
      <c r="G2" s="356"/>
      <c r="H2" s="356"/>
      <c r="I2" s="356"/>
      <c r="J2" s="356"/>
      <c r="K2" s="356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2</v>
      </c>
      <c r="D9" s="91">
        <v>1</v>
      </c>
      <c r="E9" s="163">
        <v>3</v>
      </c>
      <c r="F9" s="90">
        <v>1</v>
      </c>
      <c r="G9" s="164">
        <v>1</v>
      </c>
      <c r="H9" s="87"/>
      <c r="I9" s="87"/>
      <c r="J9" s="87"/>
      <c r="K9" s="86">
        <f>C9+D9+E9+F9+G9+H9+I9+J9</f>
        <v>8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>C10+D10+E10+F10+G10+H10+I10+J10</f>
        <v>7</v>
      </c>
    </row>
    <row r="11" spans="2:11" x14ac:dyDescent="0.25">
      <c r="B11" s="71" t="s">
        <v>177</v>
      </c>
      <c r="C11" s="238">
        <v>2</v>
      </c>
      <c r="D11" s="91">
        <v>1</v>
      </c>
      <c r="E11" s="163">
        <v>1</v>
      </c>
      <c r="F11" s="90">
        <v>1</v>
      </c>
      <c r="G11" s="87"/>
      <c r="H11" s="87"/>
      <c r="I11" s="87"/>
      <c r="J11" s="62"/>
      <c r="K11" s="86">
        <f>C11+D11+E11+F11+G11+H11+I11+J11</f>
        <v>5</v>
      </c>
    </row>
    <row r="12" spans="2:11" x14ac:dyDescent="0.25">
      <c r="B12" s="224" t="s">
        <v>214</v>
      </c>
      <c r="C12" s="238">
        <v>1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>C12+D12+E12+F12+G12+H12+I12+J12</f>
        <v>5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>C13+D13+E13+F13+G13+H13+I13+J13</f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>C14+D14+E14+F14+G14+H14+I14+J14</f>
        <v>5</v>
      </c>
    </row>
    <row r="15" spans="2:11" x14ac:dyDescent="0.25">
      <c r="B15" s="302" t="s">
        <v>144</v>
      </c>
      <c r="C15" s="87"/>
      <c r="D15" s="87"/>
      <c r="E15" s="163">
        <v>3</v>
      </c>
      <c r="F15" s="90">
        <v>1</v>
      </c>
      <c r="G15" s="87"/>
      <c r="H15" s="87"/>
      <c r="I15" s="87"/>
      <c r="J15" s="87"/>
      <c r="K15" s="86">
        <f>C15+D15+E15+F15+G15+H15+I15+J15</f>
        <v>4</v>
      </c>
    </row>
    <row r="16" spans="2:11" x14ac:dyDescent="0.25">
      <c r="B16" s="224" t="s">
        <v>161</v>
      </c>
      <c r="C16" s="224"/>
      <c r="D16" s="87"/>
      <c r="E16" s="163">
        <v>2</v>
      </c>
      <c r="F16" s="90">
        <v>2</v>
      </c>
      <c r="G16" s="87"/>
      <c r="H16" s="87"/>
      <c r="I16" s="87"/>
      <c r="J16" s="87"/>
      <c r="K16" s="86">
        <f>C16+D16+E16+F16+G16+H16+I16+J16</f>
        <v>4</v>
      </c>
    </row>
    <row r="17" spans="2:11" x14ac:dyDescent="0.25">
      <c r="B17" s="224" t="s">
        <v>145</v>
      </c>
      <c r="C17" s="71"/>
      <c r="D17" s="87"/>
      <c r="E17" s="163">
        <v>2</v>
      </c>
      <c r="F17" s="87"/>
      <c r="G17" s="87"/>
      <c r="H17" s="87"/>
      <c r="I17" s="87"/>
      <c r="J17" s="88">
        <v>2</v>
      </c>
      <c r="K17" s="86">
        <f>C17+D17+E17+F17+G17+H17+I17+J17</f>
        <v>4</v>
      </c>
    </row>
    <row r="18" spans="2:11" x14ac:dyDescent="0.25">
      <c r="B18" s="224" t="s">
        <v>146</v>
      </c>
      <c r="C18" s="238">
        <v>1</v>
      </c>
      <c r="D18" s="87"/>
      <c r="E18" s="163">
        <v>1</v>
      </c>
      <c r="F18" s="90">
        <v>1</v>
      </c>
      <c r="G18" s="87"/>
      <c r="H18" s="87"/>
      <c r="I18" s="87"/>
      <c r="J18" s="87"/>
      <c r="K18" s="86">
        <f>C18+D18+E18+F18+G18+H18+I18+J18</f>
        <v>3</v>
      </c>
    </row>
    <row r="19" spans="2:11" x14ac:dyDescent="0.25">
      <c r="B19" s="302" t="s">
        <v>346</v>
      </c>
      <c r="C19" s="238">
        <v>1</v>
      </c>
      <c r="D19" s="87"/>
      <c r="E19" s="87"/>
      <c r="F19" s="90">
        <v>2</v>
      </c>
      <c r="G19" s="87"/>
      <c r="H19" s="87"/>
      <c r="I19" s="87"/>
      <c r="J19" s="87"/>
      <c r="K19" s="86">
        <f>C19+D19+E19+F19+G19+H19+I19+J19</f>
        <v>3</v>
      </c>
    </row>
    <row r="20" spans="2:11" x14ac:dyDescent="0.25">
      <c r="B20" s="224" t="s">
        <v>150</v>
      </c>
      <c r="C20" s="87"/>
      <c r="D20" s="87"/>
      <c r="E20" s="163">
        <v>2</v>
      </c>
      <c r="F20" s="87"/>
      <c r="G20" s="87"/>
      <c r="H20" s="87"/>
      <c r="I20" s="87"/>
      <c r="J20" s="88">
        <v>1</v>
      </c>
      <c r="K20" s="86">
        <f>C20+D20+E20+F20+G20+H20+I20+J20</f>
        <v>3</v>
      </c>
    </row>
    <row r="21" spans="2:11" x14ac:dyDescent="0.25">
      <c r="B21" s="224" t="s">
        <v>345</v>
      </c>
      <c r="C21" s="87"/>
      <c r="D21" s="87"/>
      <c r="E21" s="163">
        <v>1</v>
      </c>
      <c r="F21" s="90">
        <v>2</v>
      </c>
      <c r="G21" s="87"/>
      <c r="H21" s="87"/>
      <c r="I21" s="87"/>
      <c r="J21" s="87"/>
      <c r="K21" s="86">
        <f>C21+D21+E21+F21+G21+H21+I21+J21</f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>C22+D22+E22+F22+G22+H22+I22+J22</f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>C23+D23+E23+F23+G23+H23+I23+J23</f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>C24+D24+E24+F24+G24+H24+I24+J24</f>
        <v>3</v>
      </c>
    </row>
    <row r="25" spans="2:11" x14ac:dyDescent="0.25">
      <c r="B25" s="224" t="s">
        <v>386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>C25+D25+E25+F25+G25+H25+I25+J25</f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>C26+D26+E26+F26+G26+H26+I26+J26</f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>C27+D27+E27+F27+G27+H27+I27+J27</f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>C28+D28+E28+F28+G28+H28+I28+J28</f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>C29+D29+E29+F29+G29+H29+I29+J29</f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>C30+D30+E30+F30+G30+H30+I30+J30</f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>C31+D31+E31+F31+G31+H31+I31+J31</f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>C32+D32+E32+F32+G32+H32+I32+J32</f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>C33+D33+E33+F33+G33+H33+I33+J33</f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>C34+D34+E34+F34+G34+H34+I34+J34</f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>C35+D35+E35+F35+G35+H35+I35+J35</f>
        <v>1</v>
      </c>
    </row>
    <row r="36" spans="1:11" x14ac:dyDescent="0.25">
      <c r="B36" s="71" t="s">
        <v>248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>C36+D36+E36+F36+G36+H36+I36+J36</f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>C37+D37+E37+F37+G37+H37+I37+J37</f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>C38+D38+E38+F38+G38+H38+I38+J38</f>
        <v>1</v>
      </c>
    </row>
    <row r="39" spans="1:11" x14ac:dyDescent="0.25">
      <c r="B39" s="302" t="s">
        <v>179</v>
      </c>
      <c r="C39" s="274"/>
      <c r="D39" s="87"/>
      <c r="E39" s="87"/>
      <c r="F39" s="87"/>
      <c r="G39" s="87"/>
      <c r="H39" s="87"/>
      <c r="I39" s="87"/>
      <c r="J39" s="88">
        <v>1</v>
      </c>
      <c r="K39" s="86">
        <f>C39+D39+E39+F39+G39+H39+I39+J39</f>
        <v>1</v>
      </c>
    </row>
    <row r="40" spans="1:11" x14ac:dyDescent="0.25">
      <c r="B40" s="71"/>
      <c r="C40" s="71"/>
      <c r="D40" s="87"/>
      <c r="E40" s="87"/>
      <c r="F40" s="87"/>
      <c r="G40" s="87"/>
      <c r="H40" s="87"/>
      <c r="I40" s="87"/>
      <c r="J40" s="62"/>
      <c r="K40" s="175"/>
    </row>
    <row r="41" spans="1:11" x14ac:dyDescent="0.25">
      <c r="A41" t="s">
        <v>9</v>
      </c>
      <c r="B41" s="62">
        <f>COUNTA(B9:B38)</f>
        <v>30</v>
      </c>
      <c r="C41" s="62">
        <f t="shared" ref="C41:J41" si="0">SUM(C9:C39)</f>
        <v>9</v>
      </c>
      <c r="D41" s="62">
        <f t="shared" si="0"/>
        <v>2</v>
      </c>
      <c r="E41" s="62">
        <f t="shared" si="0"/>
        <v>36</v>
      </c>
      <c r="F41" s="62">
        <f t="shared" si="0"/>
        <v>29</v>
      </c>
      <c r="G41" s="62">
        <f t="shared" si="0"/>
        <v>3</v>
      </c>
      <c r="H41" s="62">
        <f t="shared" si="0"/>
        <v>0</v>
      </c>
      <c r="I41" s="62">
        <f t="shared" si="0"/>
        <v>0</v>
      </c>
      <c r="J41" s="62">
        <f t="shared" si="0"/>
        <v>8</v>
      </c>
      <c r="K41" s="62">
        <f>SUM(K9:K39)</f>
        <v>87</v>
      </c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181</v>
      </c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/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 t="s">
        <v>247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183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182</v>
      </c>
      <c r="C47" s="71"/>
      <c r="D47" s="62"/>
      <c r="E47" s="62"/>
      <c r="F47" s="87"/>
      <c r="G47" s="62"/>
      <c r="H47" s="62"/>
      <c r="I47" s="62"/>
      <c r="J47" s="62"/>
      <c r="K47" s="62"/>
    </row>
    <row r="48" spans="1:11" x14ac:dyDescent="0.25">
      <c r="B48" s="71" t="s">
        <v>347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348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COUNTA(B44:B54)</f>
        <v>10</v>
      </c>
      <c r="C57" s="62"/>
    </row>
  </sheetData>
  <sortState ref="B9:K39">
    <sortCondition descending="1" ref="K9:K39"/>
    <sortCondition descending="1" ref="C9:C39"/>
    <sortCondition descending="1" ref="D9:D39"/>
    <sortCondition descending="1" ref="E9:E39"/>
    <sortCondition descending="1" ref="F9:F39"/>
    <sortCondition descending="1" ref="J9:J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368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59" t="s">
        <v>187</v>
      </c>
      <c r="F9" s="359"/>
      <c r="G9" s="359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406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455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567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406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455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567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406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455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567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406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455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567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406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455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567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59" t="s">
        <v>192</v>
      </c>
      <c r="F40" s="359"/>
      <c r="G40" s="359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413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569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413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569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413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569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413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569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413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569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59" t="s">
        <v>194</v>
      </c>
      <c r="F70" s="359"/>
      <c r="G70" s="359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368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60" t="s">
        <v>369</v>
      </c>
      <c r="H8" s="360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416</v>
      </c>
      <c r="F9" s="70">
        <v>5</v>
      </c>
      <c r="G9" s="63" t="s">
        <v>413</v>
      </c>
      <c r="H9" s="71" t="s">
        <v>414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416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416</v>
      </c>
      <c r="F11" s="301">
        <v>5</v>
      </c>
      <c r="G11" s="63" t="s">
        <v>571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416</v>
      </c>
      <c r="F14" s="251">
        <v>5</v>
      </c>
      <c r="G14" s="63" t="s">
        <v>413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416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416</v>
      </c>
      <c r="F16" s="308">
        <v>5</v>
      </c>
      <c r="G16" s="63" t="s">
        <v>571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416</v>
      </c>
      <c r="F19" s="251">
        <v>5</v>
      </c>
      <c r="G19" s="63" t="s">
        <v>413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416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416</v>
      </c>
      <c r="F21" s="308">
        <v>5</v>
      </c>
      <c r="G21" s="63" t="s">
        <v>571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416</v>
      </c>
      <c r="F24" s="251">
        <v>5</v>
      </c>
      <c r="G24" s="63" t="s">
        <v>413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416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416</v>
      </c>
      <c r="F26" s="308">
        <v>5</v>
      </c>
      <c r="G26" s="63" t="s">
        <v>571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416</v>
      </c>
      <c r="F29" s="251">
        <v>5</v>
      </c>
      <c r="G29" s="63" t="s">
        <v>413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416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416</v>
      </c>
      <c r="F31" s="308">
        <v>5</v>
      </c>
      <c r="G31" s="63" t="s">
        <v>571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416</v>
      </c>
      <c r="F34" s="251">
        <v>5</v>
      </c>
      <c r="G34" s="63" t="s">
        <v>413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416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416</v>
      </c>
      <c r="F36" s="308">
        <v>5</v>
      </c>
      <c r="G36" s="63" t="s">
        <v>571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60" t="s">
        <v>254</v>
      </c>
      <c r="H40" s="360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508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370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371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371</v>
      </c>
      <c r="F80" s="279">
        <v>4</v>
      </c>
      <c r="G80" s="63" t="s">
        <v>499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371</v>
      </c>
      <c r="F81" s="301">
        <v>4</v>
      </c>
      <c r="G81" s="63" t="s">
        <v>499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371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371</v>
      </c>
      <c r="F85" s="279">
        <v>4</v>
      </c>
      <c r="G85" s="63" t="s">
        <v>499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371</v>
      </c>
      <c r="F86" s="301">
        <v>4</v>
      </c>
      <c r="G86" s="63" t="s">
        <v>499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371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371</v>
      </c>
      <c r="F90" s="279">
        <v>4</v>
      </c>
      <c r="G90" s="63" t="s">
        <v>499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371</v>
      </c>
      <c r="F91" s="301">
        <v>4</v>
      </c>
      <c r="G91" s="63" t="s">
        <v>499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371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371</v>
      </c>
      <c r="F95" s="279">
        <v>4</v>
      </c>
      <c r="G95" s="63" t="s">
        <v>499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371</v>
      </c>
      <c r="F96" s="301">
        <v>4</v>
      </c>
      <c r="G96" s="63" t="s">
        <v>499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371</v>
      </c>
      <c r="F99" s="279">
        <v>4</v>
      </c>
      <c r="G99" s="63" t="s">
        <v>499</v>
      </c>
      <c r="H99" s="63" t="s">
        <v>509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473</v>
      </c>
    </row>
    <row r="3" spans="1:8" x14ac:dyDescent="0.25">
      <c r="B3" t="s">
        <v>472</v>
      </c>
      <c r="D3" t="s">
        <v>471</v>
      </c>
      <c r="F3" t="s">
        <v>470</v>
      </c>
      <c r="H3" t="s">
        <v>469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468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467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466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465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464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594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2023-05-15T16:55:42Z</dcterms:modified>
</cp:coreProperties>
</file>