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BB135" i="1" l="1"/>
  <c r="BB132" i="1"/>
  <c r="BB131" i="1"/>
  <c r="BC126" i="1"/>
  <c r="BB126" i="1"/>
  <c r="BB125" i="1"/>
  <c r="BB127" i="1" s="1"/>
  <c r="BC123" i="1"/>
  <c r="BB123" i="1"/>
  <c r="BB122" i="1"/>
  <c r="BB124" i="1" s="1"/>
  <c r="BC120" i="1"/>
  <c r="BB120" i="1"/>
  <c r="BB119" i="1"/>
  <c r="BB121" i="1" s="1"/>
  <c r="BC117" i="1"/>
  <c r="BB117" i="1"/>
  <c r="BB116" i="1"/>
  <c r="BB118" i="1" s="1"/>
  <c r="BC114" i="1"/>
  <c r="BB114" i="1"/>
  <c r="BB113" i="1"/>
  <c r="BB115" i="1" s="1"/>
  <c r="BC111" i="1"/>
  <c r="BB111" i="1"/>
  <c r="BB110" i="1"/>
  <c r="BB112" i="1" s="1"/>
  <c r="BC108" i="1"/>
  <c r="BB108" i="1"/>
  <c r="BB107" i="1"/>
  <c r="BB109" i="1" s="1"/>
  <c r="BC105" i="1"/>
  <c r="BB105" i="1"/>
  <c r="BB104" i="1"/>
  <c r="BB106" i="1" s="1"/>
  <c r="BC102" i="1"/>
  <c r="BB102" i="1"/>
  <c r="BB101" i="1"/>
  <c r="BB103" i="1" s="1"/>
  <c r="BC99" i="1"/>
  <c r="BB99" i="1"/>
  <c r="BB98" i="1"/>
  <c r="BB100" i="1" s="1"/>
  <c r="BC96" i="1"/>
  <c r="BB96" i="1"/>
  <c r="BB95" i="1"/>
  <c r="BB97" i="1" s="1"/>
  <c r="BC93" i="1"/>
  <c r="BB93" i="1"/>
  <c r="BB92" i="1"/>
  <c r="BB94" i="1" s="1"/>
  <c r="BC90" i="1"/>
  <c r="BB90" i="1"/>
  <c r="BB89" i="1"/>
  <c r="BB91" i="1" s="1"/>
  <c r="BC87" i="1"/>
  <c r="BB87" i="1"/>
  <c r="BB86" i="1"/>
  <c r="BB88" i="1" s="1"/>
  <c r="BC84" i="1"/>
  <c r="BB84" i="1"/>
  <c r="BB83" i="1"/>
  <c r="BB85" i="1" s="1"/>
  <c r="BC81" i="1"/>
  <c r="BB81" i="1"/>
  <c r="BB80" i="1"/>
  <c r="BB82" i="1" s="1"/>
  <c r="BC78" i="1"/>
  <c r="BB78" i="1"/>
  <c r="BB77" i="1"/>
  <c r="BB79" i="1" s="1"/>
  <c r="BC75" i="1"/>
  <c r="BB75" i="1"/>
  <c r="BB74" i="1"/>
  <c r="BB76" i="1" s="1"/>
  <c r="BC72" i="1"/>
  <c r="BB72" i="1"/>
  <c r="BB71" i="1"/>
  <c r="BB73" i="1" s="1"/>
  <c r="BC69" i="1"/>
  <c r="BB69" i="1"/>
  <c r="BB68" i="1"/>
  <c r="BB70" i="1" s="1"/>
  <c r="BC66" i="1"/>
  <c r="BB66" i="1"/>
  <c r="BB65" i="1"/>
  <c r="BB67" i="1" s="1"/>
  <c r="BC63" i="1"/>
  <c r="BB63" i="1"/>
  <c r="BB62" i="1"/>
  <c r="BB64" i="1" s="1"/>
  <c r="BC60" i="1"/>
  <c r="BB60" i="1"/>
  <c r="BB59" i="1"/>
  <c r="BB61" i="1" s="1"/>
  <c r="BC57" i="1"/>
  <c r="BB57" i="1"/>
  <c r="BB56" i="1"/>
  <c r="BB58" i="1" s="1"/>
  <c r="BC54" i="1"/>
  <c r="BB54" i="1"/>
  <c r="BB53" i="1"/>
  <c r="BB55" i="1" s="1"/>
  <c r="BC51" i="1"/>
  <c r="BB51" i="1"/>
  <c r="BB50" i="1"/>
  <c r="BB52" i="1" s="1"/>
  <c r="BC48" i="1"/>
  <c r="BB48" i="1"/>
  <c r="BB47" i="1"/>
  <c r="BB49" i="1" s="1"/>
  <c r="BC45" i="1"/>
  <c r="BB45" i="1"/>
  <c r="BB44" i="1"/>
  <c r="BB46" i="1" s="1"/>
  <c r="BC42" i="1"/>
  <c r="BB42" i="1"/>
  <c r="BB41" i="1"/>
  <c r="BB43" i="1" s="1"/>
  <c r="BC39" i="1"/>
  <c r="BB39" i="1"/>
  <c r="BB38" i="1"/>
  <c r="BB40" i="1" s="1"/>
  <c r="BC36" i="1"/>
  <c r="BB36" i="1"/>
  <c r="BB35" i="1"/>
  <c r="BB37" i="1" s="1"/>
  <c r="BC33" i="1"/>
  <c r="BB33" i="1"/>
  <c r="BB32" i="1"/>
  <c r="BB34" i="1" s="1"/>
  <c r="BC30" i="1"/>
  <c r="BB30" i="1"/>
  <c r="BB29" i="1"/>
  <c r="BB31" i="1" s="1"/>
  <c r="BC27" i="1"/>
  <c r="BB27" i="1"/>
  <c r="BB26" i="1"/>
  <c r="BB28" i="1" s="1"/>
  <c r="BC18" i="1"/>
  <c r="BB18" i="1"/>
  <c r="BB17" i="1"/>
  <c r="BB19" i="1" s="1"/>
  <c r="BC15" i="1"/>
  <c r="BB15" i="1"/>
  <c r="BB14" i="1"/>
  <c r="BB16" i="1" s="1"/>
  <c r="BC12" i="1"/>
  <c r="BB12" i="1"/>
  <c r="BB11" i="1"/>
  <c r="BA135" i="1"/>
  <c r="BA132" i="1"/>
  <c r="BA133" i="1" s="1"/>
  <c r="BA131" i="1"/>
  <c r="BA124" i="1"/>
  <c r="BA112" i="1"/>
  <c r="BA67" i="1"/>
  <c r="BA61" i="1"/>
  <c r="BA46" i="1"/>
  <c r="BA13" i="1"/>
  <c r="H274" i="2"/>
  <c r="K274" i="2"/>
  <c r="L273" i="2"/>
  <c r="J274" i="2"/>
  <c r="L272" i="2"/>
  <c r="L271" i="2"/>
  <c r="L270" i="2"/>
  <c r="L269" i="2"/>
  <c r="L268" i="2"/>
  <c r="K36" i="4" l="1"/>
  <c r="J49" i="3"/>
  <c r="BB13" i="1" l="1"/>
  <c r="AY121" i="1"/>
  <c r="L261" i="2"/>
  <c r="K9" i="4" l="1"/>
  <c r="K10" i="4"/>
  <c r="K11" i="4"/>
  <c r="K12" i="4"/>
  <c r="K13" i="4"/>
  <c r="K14" i="4"/>
  <c r="K15" i="4"/>
  <c r="K17" i="4"/>
  <c r="K18" i="4"/>
  <c r="K19" i="4"/>
  <c r="K20" i="4"/>
  <c r="K21" i="4"/>
  <c r="K22" i="4"/>
  <c r="K23" i="4"/>
  <c r="K24" i="4"/>
  <c r="K16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J63" i="3"/>
  <c r="AZ135" i="1"/>
  <c r="AZ132" i="1"/>
  <c r="AZ133" i="1" s="1"/>
  <c r="AZ131" i="1"/>
  <c r="AZ106" i="1"/>
  <c r="AZ103" i="1"/>
  <c r="L267" i="2"/>
  <c r="L266" i="2"/>
  <c r="J15" i="3" l="1"/>
  <c r="AY43" i="1"/>
  <c r="AY82" i="1"/>
  <c r="AY132" i="1"/>
  <c r="AX132" i="1"/>
  <c r="AY131" i="1"/>
  <c r="AX131" i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AX133" i="1" l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J111" i="3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1" i="4"/>
  <c r="I41" i="4"/>
  <c r="H41" i="4"/>
  <c r="G41" i="4"/>
  <c r="F41" i="4"/>
  <c r="E41" i="4"/>
  <c r="D41" i="4"/>
  <c r="C41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BG127" i="1"/>
  <c r="BG124" i="1"/>
  <c r="BG121" i="1"/>
  <c r="BG118" i="1"/>
  <c r="BG115" i="1"/>
  <c r="BG112" i="1"/>
  <c r="BG109" i="1"/>
  <c r="BG106" i="1"/>
  <c r="BG103" i="1"/>
  <c r="BG100" i="1"/>
  <c r="BG97" i="1"/>
  <c r="BG94" i="1"/>
  <c r="BG91" i="1"/>
  <c r="BG88" i="1"/>
  <c r="BG85" i="1"/>
  <c r="BG82" i="1"/>
  <c r="BG79" i="1"/>
  <c r="BG76" i="1"/>
  <c r="BG73" i="1"/>
  <c r="BG70" i="1"/>
  <c r="BG67" i="1"/>
  <c r="BG64" i="1"/>
  <c r="BG61" i="1"/>
  <c r="BG58" i="1"/>
  <c r="BG55" i="1"/>
  <c r="BG52" i="1"/>
  <c r="BG49" i="1"/>
  <c r="BG46" i="1"/>
  <c r="BG43" i="1"/>
  <c r="BG40" i="1"/>
  <c r="BG37" i="1"/>
  <c r="BG34" i="1"/>
  <c r="BG31" i="1"/>
  <c r="BG28" i="1"/>
  <c r="BG22" i="1"/>
  <c r="BG19" i="1"/>
  <c r="BG16" i="1"/>
  <c r="BG13" i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G132" i="1"/>
  <c r="BG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41" i="4" l="1"/>
  <c r="Z135" i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G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89" i="3"/>
  <c r="L112" i="1"/>
  <c r="L100" i="1"/>
  <c r="L67" i="1"/>
  <c r="L13" i="1"/>
  <c r="L59" i="2"/>
  <c r="L58" i="2"/>
  <c r="L57" i="2"/>
  <c r="L56" i="2"/>
  <c r="L135" i="1" l="1"/>
  <c r="B57" i="4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C129" i="1" l="1"/>
  <c r="BB129" i="1"/>
  <c r="BB128" i="1"/>
  <c r="BB130" i="1" s="1"/>
  <c r="BC24" i="1"/>
  <c r="BB24" i="1"/>
  <c r="BB23" i="1"/>
  <c r="BB25" i="1" s="1"/>
  <c r="BC21" i="1"/>
  <c r="BB21" i="1"/>
  <c r="BB20" i="1"/>
  <c r="BB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I112" i="1" s="1"/>
  <c r="A82" i="1"/>
  <c r="BI82" i="1" s="1"/>
  <c r="A124" i="1"/>
  <c r="BI124" i="1" s="1"/>
  <c r="A121" i="1"/>
  <c r="BI121" i="1" s="1"/>
  <c r="A109" i="1"/>
  <c r="BI109" i="1" s="1"/>
  <c r="A97" i="1"/>
  <c r="A94" i="1"/>
  <c r="A91" i="1"/>
  <c r="A64" i="1"/>
  <c r="BI64" i="1" s="1"/>
  <c r="A49" i="1"/>
  <c r="BI49" i="1" s="1"/>
  <c r="A46" i="1"/>
  <c r="BI46" i="1" s="1"/>
  <c r="A37" i="1"/>
  <c r="BI37" i="1" s="1"/>
  <c r="A28" i="1"/>
  <c r="BI28" i="1" s="1"/>
  <c r="A22" i="1"/>
  <c r="A16" i="1"/>
  <c r="BI16" i="1" s="1"/>
  <c r="D85" i="1" l="1"/>
  <c r="D118" i="1"/>
  <c r="D70" i="1"/>
  <c r="J30" i="3"/>
  <c r="L11" i="2"/>
  <c r="L9" i="2"/>
  <c r="J69" i="3" l="1"/>
  <c r="J19" i="5" l="1"/>
  <c r="I19" i="5"/>
  <c r="K41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2" i="3" l="1"/>
  <c r="A133" i="1" l="1"/>
  <c r="A127" i="1"/>
  <c r="BI127" i="1" s="1"/>
  <c r="A118" i="1"/>
  <c r="A115" i="1"/>
  <c r="BI115" i="1" s="1"/>
  <c r="A106" i="1"/>
  <c r="BI106" i="1" s="1"/>
  <c r="A103" i="1"/>
  <c r="BI103" i="1" s="1"/>
  <c r="A100" i="1"/>
  <c r="BI100" i="1" s="1"/>
  <c r="A85" i="1"/>
  <c r="A76" i="1"/>
  <c r="BI76" i="1" s="1"/>
  <c r="A73" i="1"/>
  <c r="BI73" i="1" s="1"/>
  <c r="A70" i="1"/>
  <c r="A67" i="1"/>
  <c r="BI67" i="1" s="1"/>
  <c r="A61" i="1"/>
  <c r="BI61" i="1" s="1"/>
  <c r="A58" i="1"/>
  <c r="BI58" i="1" s="1"/>
  <c r="A52" i="1"/>
  <c r="A43" i="1"/>
  <c r="BI43" i="1" s="1"/>
  <c r="A40" i="1"/>
  <c r="BI40" i="1" s="1"/>
  <c r="A19" i="1"/>
  <c r="BI19" i="1" s="1"/>
  <c r="A13" i="1"/>
  <c r="A34" i="1"/>
  <c r="A31" i="1"/>
  <c r="D52" i="1" l="1"/>
  <c r="D34" i="1"/>
  <c r="D31" i="1"/>
  <c r="K94" i="6" l="1"/>
  <c r="K89" i="6"/>
  <c r="K84" i="6"/>
  <c r="K79" i="6"/>
  <c r="K103" i="6" l="1"/>
  <c r="J94" i="3" l="1"/>
  <c r="BI118" i="1" l="1"/>
  <c r="BI34" i="1"/>
  <c r="BI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6" i="3"/>
  <c r="J113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E134" i="1"/>
  <c r="E135" i="1"/>
  <c r="K75" i="6" l="1"/>
  <c r="I108" i="6"/>
  <c r="J108" i="6"/>
  <c r="K39" i="6"/>
  <c r="K91" i="5"/>
  <c r="K38" i="5"/>
  <c r="K69" i="5"/>
  <c r="BI70" i="1"/>
  <c r="BI52" i="1"/>
  <c r="BG133" i="1"/>
  <c r="D135" i="1"/>
  <c r="BI31" i="1"/>
  <c r="K108" i="6" l="1"/>
  <c r="BB133" i="1"/>
  <c r="L274" i="2"/>
  <c r="BI13" i="1"/>
  <c r="BC132" i="1"/>
</calcChain>
</file>

<file path=xl/sharedStrings.xml><?xml version="1.0" encoding="utf-8"?>
<sst xmlns="http://schemas.openxmlformats.org/spreadsheetml/2006/main" count="2697" uniqueCount="657">
  <si>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</si>
  <si>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</si>
  <si>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</si>
  <si>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</si>
  <si>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</si>
  <si>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</si>
  <si>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</si>
  <si>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</si>
  <si>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</si>
  <si>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</si>
  <si>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</si>
  <si>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</si>
  <si>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</si>
  <si>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</si>
  <si>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</si>
  <si>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</si>
  <si>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</si>
  <si>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</si>
  <si>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</si>
  <si>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</si>
  <si>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</si>
  <si>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</si>
  <si>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</si>
  <si>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</si>
  <si>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</si>
  <si>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</si>
  <si>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</si>
  <si>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</si>
  <si>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</si>
  <si>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</si>
  <si>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</si>
  <si>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</si>
  <si>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</si>
  <si>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</si>
  <si>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</si>
  <si>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</si>
  <si>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</si>
  <si>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</si>
  <si>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</si>
  <si>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</si>
  <si>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</si>
  <si>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</si>
  <si>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</si>
  <si>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</si>
  <si>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</si>
  <si>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</si>
  <si>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</si>
  <si>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</si>
  <si>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</si>
  <si>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</si>
  <si>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</si>
  <si>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</si>
  <si>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</si>
  <si>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</si>
  <si>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</si>
  <si>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</si>
  <si>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</si>
  <si>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</si>
  <si>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</si>
  <si>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</si>
  <si>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</si>
  <si>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</si>
  <si>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</si>
  <si>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</si>
  <si>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</si>
  <si>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</si>
  <si>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</si>
  <si>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</si>
  <si>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</si>
  <si>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</si>
  <si>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</si>
  <si>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</si>
  <si>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</si>
  <si>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</si>
  <si>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</si>
  <si>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</si>
  <si>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</si>
  <si>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</si>
  <si>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</si>
  <si>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</si>
  <si>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</si>
  <si>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</si>
  <si>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</si>
  <si>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</si>
  <si>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</si>
  <si>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</si>
  <si>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</si>
  <si>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</si>
  <si>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</si>
  <si>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</si>
  <si>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</si>
  <si>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</si>
  <si>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</si>
  <si>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</si>
  <si>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</si>
  <si>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</si>
  <si>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</si>
  <si>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</si>
  <si>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</si>
  <si>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</si>
  <si>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</si>
  <si>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</si>
  <si>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</si>
  <si>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</si>
  <si>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</si>
  <si>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</si>
  <si>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</si>
  <si>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</si>
  <si>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</si>
  <si>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</si>
  <si>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</si>
  <si>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</si>
  <si>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</si>
  <si>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</si>
  <si>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</si>
  <si>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</si>
  <si>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</si>
  <si>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</si>
  <si>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</si>
  <si>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</si>
  <si>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</si>
  <si>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</si>
  <si>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</si>
  <si>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</si>
  <si>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</si>
  <si>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</si>
  <si>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</si>
  <si>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</si>
  <si>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</si>
  <si>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</si>
  <si>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</si>
  <si>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</si>
  <si>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</si>
  <si>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</si>
  <si>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</si>
  <si>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</si>
  <si>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</si>
  <si>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</si>
  <si>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</si>
  <si>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</si>
  <si>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</si>
  <si>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</si>
  <si>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</si>
  <si>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</si>
  <si>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</si>
  <si>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</si>
  <si>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</si>
  <si>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</si>
  <si>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</si>
  <si>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</si>
  <si>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</si>
  <si>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</si>
  <si>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</si>
  <si>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</si>
  <si>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</si>
  <si>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</si>
  <si>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</si>
  <si>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</si>
  <si>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</si>
  <si>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</si>
  <si>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</si>
  <si>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</si>
  <si>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</si>
  <si>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</si>
  <si>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</si>
  <si>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</si>
  <si>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</si>
  <si>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</si>
  <si>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</si>
  <si>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</si>
  <si>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</si>
  <si>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</si>
  <si>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</si>
  <si>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</si>
  <si>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</si>
  <si>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</si>
  <si>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</si>
  <si>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</si>
  <si>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</si>
  <si>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</si>
  <si>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</si>
  <si>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</si>
  <si>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</si>
  <si>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</si>
  <si>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</si>
  <si>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</si>
  <si>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</si>
  <si>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</si>
  <si>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</si>
  <si>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</si>
  <si>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</si>
  <si>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</si>
  <si>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</si>
  <si>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</si>
  <si>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</si>
  <si>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</si>
  <si>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</si>
  <si>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</si>
  <si>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</si>
  <si>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</si>
  <si>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</si>
  <si>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</si>
  <si>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</si>
  <si>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</si>
  <si>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</si>
  <si>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</si>
  <si>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</si>
  <si>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</si>
  <si>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</si>
  <si>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</si>
  <si>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</si>
  <si>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</si>
  <si>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</si>
  <si>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</si>
  <si>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</si>
  <si>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</si>
  <si>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</si>
  <si>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</si>
  <si>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</si>
  <si>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</si>
  <si>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</si>
  <si>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</si>
  <si>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</si>
  <si>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</si>
  <si>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</si>
  <si>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</si>
  <si>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</si>
  <si>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</si>
  <si>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</si>
  <si>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</si>
  <si>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</si>
  <si>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</si>
  <si>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</si>
  <si>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</si>
  <si>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</si>
  <si>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</si>
  <si>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</si>
  <si>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</si>
  <si>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</si>
  <si>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</si>
  <si>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</si>
  <si>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</si>
  <si>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</si>
  <si>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</si>
  <si>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</si>
  <si>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</si>
  <si>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</si>
  <si>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</si>
  <si>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</si>
  <si>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</si>
  <si>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</si>
  <si>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</si>
  <si>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</si>
  <si>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</si>
  <si>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</si>
  <si>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</si>
  <si>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</si>
  <si>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</si>
  <si>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</si>
  <si>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</si>
  <si>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</si>
  <si>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</si>
  <si>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</si>
  <si>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</si>
  <si>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</si>
  <si>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</si>
  <si>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</si>
  <si>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</si>
  <si>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</si>
  <si>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</si>
  <si>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</si>
  <si>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</si>
  <si>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</si>
  <si>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</si>
  <si>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</si>
  <si>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</si>
  <si>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</si>
  <si>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</si>
  <si>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</si>
  <si>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</si>
  <si>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</si>
  <si>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</si>
  <si>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</si>
  <si>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</si>
  <si>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</si>
  <si>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</si>
  <si>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</si>
  <si>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</si>
  <si>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</si>
  <si>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</si>
  <si>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</si>
  <si>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</si>
  <si>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</si>
  <si>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</si>
  <si>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</si>
  <si>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</si>
  <si>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</si>
  <si>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</si>
  <si>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</si>
  <si>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</si>
  <si>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</si>
  <si>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</si>
  <si>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</si>
  <si>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</si>
  <si>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</si>
  <si>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</si>
  <si>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</si>
  <si>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</si>
  <si>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</si>
  <si>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</si>
  <si>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</si>
  <si>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</si>
  <si>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</si>
  <si>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</si>
  <si>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</si>
  <si>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</si>
  <si>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</si>
  <si>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</si>
  <si>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</si>
  <si>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</si>
  <si>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</si>
  <si>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</si>
  <si>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</si>
  <si>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</si>
  <si>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</si>
  <si>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</si>
  <si>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</si>
  <si>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</si>
  <si>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</si>
  <si>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</si>
  <si>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</si>
  <si>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</si>
  <si>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</si>
  <si>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</si>
  <si>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</si>
  <si>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</si>
  <si>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</si>
  <si>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</si>
  <si>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</si>
  <si>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</si>
  <si>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</si>
  <si>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</si>
  <si>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</si>
  <si>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</si>
  <si>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</si>
  <si>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</si>
  <si>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</si>
  <si>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</si>
  <si>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</si>
  <si>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</si>
  <si>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</si>
  <si>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</si>
  <si>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</si>
  <si>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</si>
  <si>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</si>
  <si>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</si>
  <si>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</si>
  <si>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</si>
  <si>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</si>
  <si>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</si>
  <si>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</si>
  <si>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</si>
  <si>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</si>
  <si>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</si>
  <si>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</si>
  <si>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</si>
  <si>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</si>
  <si>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</si>
  <si>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</si>
  <si>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</si>
  <si>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</si>
  <si>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</si>
  <si>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</si>
  <si>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</si>
  <si>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</si>
  <si>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</si>
  <si>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</si>
  <si>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</si>
  <si>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</si>
  <si>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</si>
  <si>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</si>
  <si>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</si>
  <si>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</si>
  <si>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</si>
  <si>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</si>
  <si>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</si>
  <si>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</si>
  <si>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</si>
  <si>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</si>
  <si>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</si>
  <si>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</si>
  <si>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</si>
  <si>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</si>
  <si>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</si>
  <si>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</si>
  <si>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</si>
  <si>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</si>
  <si>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</si>
  <si>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</si>
  <si>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</si>
  <si>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</si>
  <si>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</si>
  <si>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</si>
  <si>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</si>
  <si>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</si>
  <si>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</si>
  <si>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</si>
  <si>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</si>
  <si>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</si>
  <si>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</si>
  <si>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</si>
  <si>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</si>
  <si>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</si>
  <si>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</si>
  <si>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</si>
  <si>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</si>
  <si>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</si>
  <si>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</si>
  <si>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</si>
  <si>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</si>
  <si>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</si>
  <si>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</si>
  <si>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</si>
  <si>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</si>
  <si>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</si>
  <si>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</si>
  <si>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</si>
  <si>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</si>
  <si>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</si>
  <si>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</si>
  <si>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</si>
  <si>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</si>
  <si>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</si>
  <si>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</si>
  <si>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</si>
  <si>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</si>
  <si>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</si>
  <si>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</si>
  <si>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</si>
  <si>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</si>
  <si>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</si>
  <si>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</si>
  <si>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</si>
  <si>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</si>
  <si>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</si>
  <si>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</si>
  <si>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</si>
  <si>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</si>
  <si>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</si>
  <si>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</si>
  <si>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</si>
  <si>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</si>
  <si>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</si>
  <si>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</si>
  <si>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</si>
  <si>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</si>
  <si>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</si>
  <si>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</si>
  <si>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</si>
  <si>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</si>
  <si>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</si>
  <si>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</si>
  <si>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</si>
  <si>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</si>
  <si>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</si>
  <si>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</si>
  <si>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</si>
  <si>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</si>
  <si>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</si>
  <si>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</si>
  <si>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</si>
  <si>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</si>
  <si>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</si>
  <si>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</si>
  <si>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</si>
  <si>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</si>
  <si>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</si>
  <si>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</si>
  <si>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</si>
  <si>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</si>
  <si>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</si>
  <si>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</si>
  <si>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</si>
  <si>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</si>
  <si>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</si>
  <si>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</si>
  <si>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</si>
  <si>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</si>
  <si>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</si>
  <si>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</si>
  <si>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</si>
  <si>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</si>
  <si>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</si>
  <si>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</si>
  <si>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</si>
  <si>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</si>
  <si>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</si>
  <si>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</si>
  <si>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</si>
  <si>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</si>
  <si>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</si>
  <si>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</si>
  <si>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</si>
  <si>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</si>
  <si>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</si>
  <si>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</si>
  <si>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</si>
  <si>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</si>
  <si>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</si>
  <si>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</si>
  <si>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</si>
  <si>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</si>
  <si>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</si>
  <si>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</si>
  <si>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</si>
  <si>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</si>
  <si>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</si>
  <si>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</si>
  <si>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</si>
  <si>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</si>
  <si>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</si>
  <si>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</si>
  <si>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</si>
  <si>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</si>
  <si>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</si>
  <si>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</si>
  <si>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</si>
  <si>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</si>
  <si>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</si>
  <si>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</si>
  <si>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</si>
  <si>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</si>
  <si>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</si>
  <si>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</si>
  <si>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</si>
  <si>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</si>
  <si>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</si>
  <si>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</si>
  <si>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</si>
  <si>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</si>
  <si>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</si>
  <si>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</si>
  <si>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</si>
  <si>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</si>
  <si>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</si>
  <si>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</si>
  <si>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</si>
  <si>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</si>
  <si>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</si>
  <si>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</si>
  <si>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</si>
  <si>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</si>
  <si>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</si>
  <si>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</si>
  <si>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</si>
  <si>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</si>
  <si>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</si>
  <si>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</si>
  <si>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</si>
  <si>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</si>
  <si>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</si>
  <si>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</si>
  <si>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</si>
  <si>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</si>
  <si>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</si>
  <si>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</si>
  <si>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</si>
  <si>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</si>
  <si>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</si>
  <si>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</si>
  <si>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</si>
  <si>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</si>
  <si>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</si>
  <si>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</si>
  <si>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</si>
  <si>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</si>
  <si>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</si>
  <si>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</si>
  <si>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</si>
  <si>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</si>
  <si>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</si>
  <si>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c'est reparti !</t>
  </si>
  <si>
    <t>très bon !</t>
  </si>
  <si>
    <t>la moyenne, mais bon  !</t>
  </si>
  <si>
    <t>assure sa moyenne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</si>
  <si>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</si>
  <si>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</si>
  <si>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</si>
  <si>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</si>
  <si>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</si>
  <si>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</si>
  <si>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</si>
  <si>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</si>
  <si>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</si>
  <si>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</si>
  <si>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</si>
  <si>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</si>
  <si>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</si>
  <si>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</si>
  <si>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</si>
  <si>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</si>
  <si>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</si>
  <si>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</si>
  <si>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</si>
  <si>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</si>
  <si>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</si>
  <si>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</si>
  <si>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</si>
  <si>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</si>
  <si>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</si>
  <si>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</si>
  <si>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coup d' arrêt !  Bis !</t>
  </si>
  <si>
    <t>mauvaise pente !</t>
  </si>
  <si>
    <t>pas trouvé grand-chose !</t>
  </si>
  <si>
    <t>limite la casse !</t>
  </si>
  <si>
    <t>p…de bowling !</t>
  </si>
  <si>
    <t>CLAVIER Fanfan - GADAIS Cathy</t>
  </si>
  <si>
    <t>doub seniors Vet 2</t>
  </si>
  <si>
    <t>s'est racheté à Bayeux !</t>
  </si>
  <si>
    <t>doub seniors V 3 dames</t>
  </si>
  <si>
    <t>V 3</t>
  </si>
  <si>
    <t>avril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</si>
  <si>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</si>
  <si>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</si>
  <si>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</si>
  <si>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</si>
  <si>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</si>
  <si>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</si>
  <si>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grosse amélioration !</t>
  </si>
  <si>
    <t>joue sa moyenne !</t>
  </si>
  <si>
    <t>le retour !</t>
  </si>
  <si>
    <t>stable !</t>
  </si>
  <si>
    <t>moins que correct !</t>
  </si>
  <si>
    <t>pas facile à oublier!</t>
  </si>
  <si>
    <t>9    TITRES</t>
  </si>
  <si>
    <t>CLAVIER Fanfan</t>
  </si>
  <si>
    <t xml:space="preserve">3 ème  </t>
  </si>
  <si>
    <t>indiv élite région</t>
  </si>
  <si>
    <t>Honfleur</t>
  </si>
  <si>
    <t>honfleur</t>
  </si>
  <si>
    <t>élite</t>
  </si>
  <si>
    <t>podium quand mêùe !</t>
  </si>
  <si>
    <t>minimum vital !</t>
  </si>
  <si>
    <t xml:space="preserve">    11   3 èmes   places</t>
  </si>
  <si>
    <t xml:space="preserve">19 ème </t>
  </si>
  <si>
    <t>petit coup de mou !</t>
  </si>
  <si>
    <t xml:space="preserve"> 15    2 èmes   places</t>
  </si>
  <si>
    <t>26  PODIUMS : hors 1 ère place</t>
  </si>
  <si>
    <t>doub honneurs district</t>
  </si>
  <si>
    <t xml:space="preserve">4 èmes </t>
  </si>
  <si>
    <t xml:space="preserve">8 èmes </t>
  </si>
  <si>
    <t>améliore  son jeu !</t>
  </si>
  <si>
    <t>réguliére mais  faut accélérer !</t>
  </si>
  <si>
    <t>comme papa !</t>
  </si>
  <si>
    <t>comme maman !</t>
  </si>
  <si>
    <t>joue peu, dommâge !</t>
  </si>
  <si>
    <t>a changé de dimension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</si>
</sst>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9" fillId="13" borderId="0" xfId="0" applyFont="1" applyFill="1"/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13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35"/>
  <sheetViews>
    <sheetView tabSelected="1" topLeftCell="AP1" workbookViewId="0">
      <selection activeCell="BD13" sqref="BD13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53" width="9.7109375" customWidth="1"/>
    <col min="54" max="54" width="10.7109375" customWidth="1"/>
    <col min="55" max="55" width="8.5703125" customWidth="1"/>
    <col min="56" max="56" width="36.140625" customWidth="1"/>
    <col min="57" max="57" width="12.42578125" customWidth="1"/>
    <col min="58" max="58" width="2.28515625" customWidth="1"/>
    <col min="59" max="59" width="9.28515625" customWidth="1"/>
    <col min="60" max="60" width="2.42578125" customWidth="1"/>
    <col min="61" max="61" width="9.85546875" customWidth="1"/>
  </cols>
  <sheetData>
    <row r="1" spans="1:63" ht="15.75" x14ac:dyDescent="0.25">
      <c r="A1" s="54" t="s">
        <v>256</v>
      </c>
    </row>
    <row r="4" spans="1:63" x14ac:dyDescent="0.25">
      <c r="A4" s="1"/>
      <c r="B4" s="141" t="s">
        <v>0</v>
      </c>
      <c r="C4" s="2"/>
      <c r="D4" s="105" t="s">
        <v>220</v>
      </c>
      <c r="E4" s="105" t="s">
        <v>281</v>
      </c>
      <c r="F4" s="226" t="s">
        <v>298</v>
      </c>
      <c r="G4" s="226" t="s">
        <v>294</v>
      </c>
      <c r="H4" s="226" t="s">
        <v>298</v>
      </c>
      <c r="I4" s="226" t="s">
        <v>294</v>
      </c>
      <c r="J4" s="226" t="s">
        <v>298</v>
      </c>
      <c r="K4" s="105" t="s">
        <v>220</v>
      </c>
      <c r="L4" s="226" t="s">
        <v>294</v>
      </c>
      <c r="M4" s="226" t="s">
        <v>298</v>
      </c>
      <c r="N4" s="105" t="s">
        <v>220</v>
      </c>
      <c r="O4" s="105" t="s">
        <v>220</v>
      </c>
      <c r="P4" s="226" t="s">
        <v>294</v>
      </c>
      <c r="Q4" s="226" t="s">
        <v>298</v>
      </c>
      <c r="R4" s="226" t="s">
        <v>408</v>
      </c>
      <c r="S4" s="226" t="s">
        <v>410</v>
      </c>
      <c r="T4" s="226" t="s">
        <v>415</v>
      </c>
      <c r="U4" s="226" t="s">
        <v>298</v>
      </c>
      <c r="V4" s="226" t="s">
        <v>435</v>
      </c>
      <c r="W4" s="105" t="s">
        <v>220</v>
      </c>
      <c r="X4" s="226" t="s">
        <v>298</v>
      </c>
      <c r="Y4" s="226" t="s">
        <v>298</v>
      </c>
      <c r="Z4" s="226" t="s">
        <v>298</v>
      </c>
      <c r="AA4" s="226" t="s">
        <v>453</v>
      </c>
      <c r="AB4" s="226" t="s">
        <v>415</v>
      </c>
      <c r="AC4" s="226" t="s">
        <v>298</v>
      </c>
      <c r="AD4" s="226" t="s">
        <v>294</v>
      </c>
      <c r="AE4" s="226" t="s">
        <v>298</v>
      </c>
      <c r="AF4" s="226" t="s">
        <v>298</v>
      </c>
      <c r="AG4" s="226" t="s">
        <v>294</v>
      </c>
      <c r="AH4" s="226" t="s">
        <v>498</v>
      </c>
      <c r="AI4" s="226" t="s">
        <v>294</v>
      </c>
      <c r="AJ4" s="226" t="s">
        <v>298</v>
      </c>
      <c r="AK4" s="226" t="s">
        <v>298</v>
      </c>
      <c r="AL4" s="226" t="s">
        <v>298</v>
      </c>
      <c r="AM4" s="226" t="s">
        <v>294</v>
      </c>
      <c r="AN4" s="105" t="s">
        <v>220</v>
      </c>
      <c r="AO4" s="226" t="s">
        <v>298</v>
      </c>
      <c r="AP4" s="226" t="s">
        <v>410</v>
      </c>
      <c r="AQ4" s="226" t="s">
        <v>572</v>
      </c>
      <c r="AR4" s="226" t="s">
        <v>575</v>
      </c>
      <c r="AS4" s="226" t="s">
        <v>577</v>
      </c>
      <c r="AT4" s="226" t="s">
        <v>601</v>
      </c>
      <c r="AU4" s="226" t="s">
        <v>298</v>
      </c>
      <c r="AV4" s="226" t="s">
        <v>298</v>
      </c>
      <c r="AW4" s="105" t="s">
        <v>220</v>
      </c>
      <c r="AX4" s="105" t="s">
        <v>220</v>
      </c>
      <c r="AY4" s="226" t="s">
        <v>298</v>
      </c>
      <c r="AZ4" s="226" t="s">
        <v>639</v>
      </c>
      <c r="BA4" s="226" t="s">
        <v>294</v>
      </c>
      <c r="BB4" s="116"/>
      <c r="BC4" s="117"/>
      <c r="BE4" s="4"/>
      <c r="BG4" s="5" t="s">
        <v>244</v>
      </c>
      <c r="BI4" s="6" t="s">
        <v>1</v>
      </c>
    </row>
    <row r="5" spans="1:63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454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222</v>
      </c>
      <c r="AO5" s="118"/>
      <c r="AP5" s="118"/>
      <c r="AQ5" s="118" t="s">
        <v>573</v>
      </c>
      <c r="AR5" s="118"/>
      <c r="AS5" s="118" t="s">
        <v>578</v>
      </c>
      <c r="AT5" s="118" t="s">
        <v>602</v>
      </c>
      <c r="AU5" s="118"/>
      <c r="AV5" s="118"/>
      <c r="AW5" s="118" t="s">
        <v>222</v>
      </c>
      <c r="AX5" s="118" t="s">
        <v>222</v>
      </c>
      <c r="AY5" s="118"/>
      <c r="AZ5" s="118"/>
      <c r="BA5" s="118"/>
      <c r="BB5" s="340" t="s">
        <v>257</v>
      </c>
      <c r="BC5" s="341"/>
      <c r="BE5" s="8"/>
      <c r="BG5" s="9" t="s">
        <v>3</v>
      </c>
      <c r="BI5" s="10" t="s">
        <v>4</v>
      </c>
    </row>
    <row r="6" spans="1:63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233">
        <v>45053</v>
      </c>
      <c r="BB6" s="119"/>
      <c r="BC6" s="120"/>
      <c r="BE6" s="4"/>
      <c r="BG6" s="9" t="s">
        <v>2</v>
      </c>
      <c r="BI6" s="10" t="s">
        <v>6</v>
      </c>
    </row>
    <row r="7" spans="1:63" x14ac:dyDescent="0.25">
      <c r="A7" s="136">
        <v>2021</v>
      </c>
      <c r="B7" s="142" t="s">
        <v>7</v>
      </c>
      <c r="C7" s="7"/>
      <c r="D7" s="121" t="s">
        <v>200</v>
      </c>
      <c r="E7" s="121" t="s">
        <v>282</v>
      </c>
      <c r="F7" s="121" t="s">
        <v>282</v>
      </c>
      <c r="G7" s="121" t="s">
        <v>295</v>
      </c>
      <c r="H7" s="121" t="s">
        <v>282</v>
      </c>
      <c r="I7" s="121" t="s">
        <v>333</v>
      </c>
      <c r="J7" s="121" t="s">
        <v>333</v>
      </c>
      <c r="K7" s="121" t="s">
        <v>333</v>
      </c>
      <c r="L7" s="121" t="s">
        <v>351</v>
      </c>
      <c r="M7" s="121" t="s">
        <v>351</v>
      </c>
      <c r="N7" s="121" t="s">
        <v>351</v>
      </c>
      <c r="O7" s="121" t="s">
        <v>381</v>
      </c>
      <c r="P7" s="121" t="s">
        <v>282</v>
      </c>
      <c r="Q7" s="121" t="s">
        <v>282</v>
      </c>
      <c r="R7" s="121" t="s">
        <v>351</v>
      </c>
      <c r="S7" s="121" t="s">
        <v>351</v>
      </c>
      <c r="T7" s="121" t="s">
        <v>351</v>
      </c>
      <c r="U7" s="121" t="s">
        <v>282</v>
      </c>
      <c r="V7" s="121" t="s">
        <v>397</v>
      </c>
      <c r="W7" s="121" t="s">
        <v>437</v>
      </c>
      <c r="X7" s="121" t="s">
        <v>295</v>
      </c>
      <c r="Y7" s="121" t="s">
        <v>443</v>
      </c>
      <c r="Z7" s="121" t="s">
        <v>443</v>
      </c>
      <c r="AA7" s="121" t="s">
        <v>351</v>
      </c>
      <c r="AB7" s="121" t="s">
        <v>351</v>
      </c>
      <c r="AC7" s="121" t="s">
        <v>351</v>
      </c>
      <c r="AD7" s="121" t="s">
        <v>476</v>
      </c>
      <c r="AE7" s="121" t="s">
        <v>476</v>
      </c>
      <c r="AF7" s="121" t="s">
        <v>351</v>
      </c>
      <c r="AG7" s="121" t="s">
        <v>351</v>
      </c>
      <c r="AH7" s="121" t="s">
        <v>351</v>
      </c>
      <c r="AI7" s="121" t="s">
        <v>282</v>
      </c>
      <c r="AJ7" s="121" t="s">
        <v>282</v>
      </c>
      <c r="AK7" s="121" t="s">
        <v>532</v>
      </c>
      <c r="AL7" s="121" t="s">
        <v>282</v>
      </c>
      <c r="AM7" s="121" t="s">
        <v>351</v>
      </c>
      <c r="AN7" s="121" t="s">
        <v>351</v>
      </c>
      <c r="AO7" s="121" t="s">
        <v>351</v>
      </c>
      <c r="AP7" s="121" t="s">
        <v>443</v>
      </c>
      <c r="AQ7" s="121" t="s">
        <v>351</v>
      </c>
      <c r="AR7" s="121" t="s">
        <v>351</v>
      </c>
      <c r="AS7" s="121"/>
      <c r="AT7" s="121" t="s">
        <v>436</v>
      </c>
      <c r="AU7" s="121" t="s">
        <v>295</v>
      </c>
      <c r="AV7" s="121" t="s">
        <v>397</v>
      </c>
      <c r="AW7" s="121" t="s">
        <v>397</v>
      </c>
      <c r="AX7" s="121" t="s">
        <v>381</v>
      </c>
      <c r="AY7" s="121" t="s">
        <v>381</v>
      </c>
      <c r="AZ7" s="121" t="s">
        <v>381</v>
      </c>
      <c r="BA7" s="121" t="s">
        <v>381</v>
      </c>
      <c r="BB7" s="113" t="s">
        <v>8</v>
      </c>
      <c r="BC7" s="113" t="s">
        <v>9</v>
      </c>
      <c r="BE7" s="4"/>
      <c r="BG7" s="9" t="s">
        <v>245</v>
      </c>
      <c r="BI7" s="10" t="s">
        <v>13</v>
      </c>
    </row>
    <row r="8" spans="1:63" x14ac:dyDescent="0.25">
      <c r="A8" s="136"/>
      <c r="B8" s="142" t="s">
        <v>10</v>
      </c>
      <c r="C8" s="7"/>
      <c r="D8" s="108" t="s">
        <v>262</v>
      </c>
      <c r="E8" s="227"/>
      <c r="F8" s="108" t="s">
        <v>299</v>
      </c>
      <c r="G8" s="108" t="s">
        <v>296</v>
      </c>
      <c r="H8" s="108" t="s">
        <v>310</v>
      </c>
      <c r="I8" s="108" t="s">
        <v>331</v>
      </c>
      <c r="J8" s="108" t="s">
        <v>332</v>
      </c>
      <c r="K8" s="108" t="s">
        <v>334</v>
      </c>
      <c r="L8" s="108" t="s">
        <v>352</v>
      </c>
      <c r="M8" s="108" t="s">
        <v>352</v>
      </c>
      <c r="N8" s="108" t="s">
        <v>361</v>
      </c>
      <c r="O8" s="108" t="s">
        <v>382</v>
      </c>
      <c r="P8" s="108" t="s">
        <v>397</v>
      </c>
      <c r="Q8" s="108" t="s">
        <v>397</v>
      </c>
      <c r="R8" s="108" t="s">
        <v>409</v>
      </c>
      <c r="S8" s="108" t="s">
        <v>411</v>
      </c>
      <c r="T8" s="108" t="s">
        <v>411</v>
      </c>
      <c r="U8" s="108" t="s">
        <v>381</v>
      </c>
      <c r="V8" s="108" t="s">
        <v>337</v>
      </c>
      <c r="W8" s="108" t="s">
        <v>337</v>
      </c>
      <c r="X8" s="108" t="s">
        <v>296</v>
      </c>
      <c r="Y8" s="108" t="s">
        <v>444</v>
      </c>
      <c r="Z8" s="108" t="s">
        <v>334</v>
      </c>
      <c r="AA8" s="108" t="s">
        <v>409</v>
      </c>
      <c r="AB8" s="108" t="s">
        <v>411</v>
      </c>
      <c r="AC8" s="108" t="s">
        <v>411</v>
      </c>
      <c r="AD8" s="108" t="s">
        <v>477</v>
      </c>
      <c r="AE8" s="108" t="s">
        <v>478</v>
      </c>
      <c r="AF8" s="108" t="s">
        <v>492</v>
      </c>
      <c r="AG8" s="108" t="s">
        <v>492</v>
      </c>
      <c r="AH8" s="108" t="s">
        <v>497</v>
      </c>
      <c r="AI8" s="121" t="s">
        <v>397</v>
      </c>
      <c r="AJ8" s="121" t="s">
        <v>523</v>
      </c>
      <c r="AK8" s="121" t="s">
        <v>533</v>
      </c>
      <c r="AL8" s="121" t="s">
        <v>541</v>
      </c>
      <c r="AM8" s="108" t="s">
        <v>352</v>
      </c>
      <c r="AN8" s="108" t="s">
        <v>550</v>
      </c>
      <c r="AO8" s="108" t="s">
        <v>557</v>
      </c>
      <c r="AP8" s="108" t="s">
        <v>444</v>
      </c>
      <c r="AQ8" s="108" t="s">
        <v>574</v>
      </c>
      <c r="AR8" s="108" t="s">
        <v>576</v>
      </c>
      <c r="AS8" s="108" t="s">
        <v>576</v>
      </c>
      <c r="AT8" s="108"/>
      <c r="AU8" s="108" t="s">
        <v>296</v>
      </c>
      <c r="AV8" s="108" t="s">
        <v>382</v>
      </c>
      <c r="AW8" s="108" t="s">
        <v>382</v>
      </c>
      <c r="AX8" s="108" t="s">
        <v>334</v>
      </c>
      <c r="AY8" s="108" t="s">
        <v>444</v>
      </c>
      <c r="AZ8" s="108" t="s">
        <v>640</v>
      </c>
      <c r="BA8" s="108" t="s">
        <v>334</v>
      </c>
      <c r="BB8" s="113" t="s">
        <v>11</v>
      </c>
      <c r="BC8" s="113" t="s">
        <v>12</v>
      </c>
      <c r="BE8" s="4"/>
      <c r="BG8" s="327" t="s">
        <v>621</v>
      </c>
      <c r="BI8" s="10" t="s">
        <v>263</v>
      </c>
    </row>
    <row r="9" spans="1:63" x14ac:dyDescent="0.25">
      <c r="A9" s="136">
        <v>2022</v>
      </c>
      <c r="B9" s="136"/>
      <c r="C9" s="7"/>
      <c r="D9" s="108"/>
      <c r="E9" s="108"/>
      <c r="F9" s="108" t="s">
        <v>300</v>
      </c>
      <c r="G9" s="108" t="s">
        <v>297</v>
      </c>
      <c r="H9" s="108"/>
      <c r="I9" s="108" t="s">
        <v>337</v>
      </c>
      <c r="J9" s="108" t="s">
        <v>336</v>
      </c>
      <c r="K9" s="108" t="s">
        <v>335</v>
      </c>
      <c r="L9" s="108" t="s">
        <v>353</v>
      </c>
      <c r="M9" s="108" t="s">
        <v>362</v>
      </c>
      <c r="N9" s="108" t="s">
        <v>362</v>
      </c>
      <c r="O9" s="108" t="s">
        <v>383</v>
      </c>
      <c r="P9" s="108" t="s">
        <v>398</v>
      </c>
      <c r="Q9" s="108"/>
      <c r="R9" s="108" t="s">
        <v>398</v>
      </c>
      <c r="S9" s="108" t="s">
        <v>398</v>
      </c>
      <c r="T9" s="108" t="s">
        <v>362</v>
      </c>
      <c r="U9" s="108" t="s">
        <v>430</v>
      </c>
      <c r="V9" s="108" t="s">
        <v>436</v>
      </c>
      <c r="W9" s="108" t="s">
        <v>436</v>
      </c>
      <c r="X9" s="108" t="s">
        <v>442</v>
      </c>
      <c r="Y9" s="108" t="s">
        <v>14</v>
      </c>
      <c r="Z9" s="108" t="s">
        <v>14</v>
      </c>
      <c r="AA9" s="108" t="s">
        <v>398</v>
      </c>
      <c r="AB9" s="108" t="s">
        <v>398</v>
      </c>
      <c r="AC9" s="108" t="s">
        <v>362</v>
      </c>
      <c r="AD9" s="108"/>
      <c r="AE9" s="108"/>
      <c r="AF9" s="108" t="s">
        <v>353</v>
      </c>
      <c r="AG9" s="108" t="s">
        <v>362</v>
      </c>
      <c r="AH9" s="108" t="s">
        <v>362</v>
      </c>
      <c r="AI9" s="108" t="s">
        <v>516</v>
      </c>
      <c r="AJ9" s="108"/>
      <c r="AK9" s="108" t="s">
        <v>14</v>
      </c>
      <c r="AL9" s="108"/>
      <c r="AM9" s="108" t="s">
        <v>353</v>
      </c>
      <c r="AN9" s="108" t="s">
        <v>362</v>
      </c>
      <c r="AO9" s="108" t="s">
        <v>362</v>
      </c>
      <c r="AP9" s="108" t="s">
        <v>563</v>
      </c>
      <c r="AQ9" s="108"/>
      <c r="AR9" s="108"/>
      <c r="AS9" s="108"/>
      <c r="AT9" s="108"/>
      <c r="AU9" s="108" t="s">
        <v>605</v>
      </c>
      <c r="AV9" s="108"/>
      <c r="AW9" s="108" t="s">
        <v>620</v>
      </c>
      <c r="AX9" s="108" t="s">
        <v>335</v>
      </c>
      <c r="AY9" s="108" t="s">
        <v>14</v>
      </c>
      <c r="AZ9" s="108" t="s">
        <v>563</v>
      </c>
      <c r="BA9" s="108" t="s">
        <v>14</v>
      </c>
      <c r="BB9" s="113" t="s">
        <v>15</v>
      </c>
      <c r="BC9" s="113" t="s">
        <v>16</v>
      </c>
      <c r="BD9" s="186"/>
      <c r="BE9" s="8"/>
      <c r="BG9" s="211">
        <v>2023</v>
      </c>
      <c r="BI9" s="10"/>
    </row>
    <row r="10" spans="1:63" x14ac:dyDescent="0.25">
      <c r="A10" s="12"/>
      <c r="B10" s="143" t="s">
        <v>17</v>
      </c>
      <c r="C10" s="13"/>
      <c r="D10" s="109" t="s">
        <v>18</v>
      </c>
      <c r="E10" s="109" t="s">
        <v>273</v>
      </c>
      <c r="F10" s="109" t="s">
        <v>18</v>
      </c>
      <c r="G10" s="109" t="s">
        <v>301</v>
      </c>
      <c r="H10" s="109" t="s">
        <v>305</v>
      </c>
      <c r="I10" s="109" t="s">
        <v>313</v>
      </c>
      <c r="J10" s="109" t="s">
        <v>313</v>
      </c>
      <c r="K10" s="109" t="s">
        <v>313</v>
      </c>
      <c r="L10" s="109" t="s">
        <v>350</v>
      </c>
      <c r="M10" s="109" t="s">
        <v>357</v>
      </c>
      <c r="N10" s="109" t="s">
        <v>359</v>
      </c>
      <c r="O10" s="109" t="s">
        <v>378</v>
      </c>
      <c r="P10" s="109" t="s">
        <v>305</v>
      </c>
      <c r="Q10" s="109" t="s">
        <v>305</v>
      </c>
      <c r="R10" s="109" t="s">
        <v>359</v>
      </c>
      <c r="S10" s="109" t="s">
        <v>350</v>
      </c>
      <c r="T10" s="109" t="s">
        <v>357</v>
      </c>
      <c r="U10" s="109" t="s">
        <v>429</v>
      </c>
      <c r="V10" s="109" t="s">
        <v>313</v>
      </c>
      <c r="W10" s="109" t="s">
        <v>359</v>
      </c>
      <c r="X10" s="109" t="s">
        <v>301</v>
      </c>
      <c r="Y10" s="109" t="s">
        <v>313</v>
      </c>
      <c r="Z10" s="109" t="s">
        <v>313</v>
      </c>
      <c r="AA10" s="109" t="s">
        <v>359</v>
      </c>
      <c r="AB10" s="109" t="s">
        <v>350</v>
      </c>
      <c r="AC10" s="109" t="s">
        <v>357</v>
      </c>
      <c r="AD10" s="109" t="s">
        <v>301</v>
      </c>
      <c r="AE10" s="109" t="s">
        <v>490</v>
      </c>
      <c r="AF10" s="109" t="s">
        <v>350</v>
      </c>
      <c r="AG10" s="109" t="s">
        <v>357</v>
      </c>
      <c r="AH10" s="109" t="s">
        <v>359</v>
      </c>
      <c r="AI10" s="109" t="s">
        <v>305</v>
      </c>
      <c r="AJ10" s="109" t="s">
        <v>524</v>
      </c>
      <c r="AK10" s="109" t="s">
        <v>18</v>
      </c>
      <c r="AL10" s="109" t="s">
        <v>305</v>
      </c>
      <c r="AM10" s="109" t="s">
        <v>350</v>
      </c>
      <c r="AN10" s="109" t="s">
        <v>359</v>
      </c>
      <c r="AO10" s="109" t="s">
        <v>357</v>
      </c>
      <c r="AP10" s="109" t="s">
        <v>313</v>
      </c>
      <c r="AQ10" s="109" t="s">
        <v>359</v>
      </c>
      <c r="AR10" s="109" t="s">
        <v>359</v>
      </c>
      <c r="AS10" s="109" t="s">
        <v>357</v>
      </c>
      <c r="AT10" s="109" t="s">
        <v>18</v>
      </c>
      <c r="AU10" s="109" t="s">
        <v>301</v>
      </c>
      <c r="AV10" s="109" t="s">
        <v>305</v>
      </c>
      <c r="AW10" s="109" t="s">
        <v>305</v>
      </c>
      <c r="AX10" s="109" t="s">
        <v>301</v>
      </c>
      <c r="AY10" s="109" t="s">
        <v>301</v>
      </c>
      <c r="AZ10" s="109" t="s">
        <v>301</v>
      </c>
      <c r="BA10" s="109" t="s">
        <v>313</v>
      </c>
      <c r="BB10" s="114" t="s">
        <v>14</v>
      </c>
      <c r="BC10" s="115"/>
      <c r="BE10" s="14"/>
      <c r="BG10" s="15"/>
      <c r="BI10" s="16"/>
    </row>
    <row r="11" spans="1:63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>
        <v>1130</v>
      </c>
      <c r="BB11" s="144">
        <f>IF(SUM(D11:BA11)=0,"",SUM(D11:BA11))</f>
        <v>8811</v>
      </c>
      <c r="BC11" s="19"/>
      <c r="BD11" s="20"/>
      <c r="BE11" s="21" t="s">
        <v>19</v>
      </c>
      <c r="BG11" s="111">
        <v>9251</v>
      </c>
      <c r="BI11" s="18"/>
    </row>
    <row r="12" spans="1:63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7"/>
      <c r="AR12" s="307"/>
      <c r="AS12" s="307"/>
      <c r="AT12" s="312"/>
      <c r="AU12" s="317"/>
      <c r="AV12" s="317"/>
      <c r="AW12" s="322"/>
      <c r="AX12" s="328"/>
      <c r="AY12" s="328"/>
      <c r="AZ12" s="331"/>
      <c r="BA12" s="337">
        <v>8</v>
      </c>
      <c r="BB12" s="144">
        <f>IF(SUM(D12:BA12)=0,"",SUM(D12:BA12))</f>
        <v>69</v>
      </c>
      <c r="BC12" s="113">
        <f>IF(COUNTA(D12:BA12)=0,"",COUNTA(D12:BA12))</f>
        <v>9</v>
      </c>
      <c r="BD12" s="326" t="s">
        <v>656</v>
      </c>
      <c r="BE12" s="24" t="s">
        <v>21</v>
      </c>
      <c r="BG12" s="113">
        <v>73</v>
      </c>
      <c r="BI12" s="18"/>
      <c r="BJ12" s="195"/>
      <c r="BK12" s="196"/>
    </row>
    <row r="13" spans="1:63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>+BA11/BA12</f>
        <v>141.25</v>
      </c>
      <c r="BB13" s="137">
        <f t="shared" ref="BB13:BB19" si="0">IF(BB11="","",BB11/BB12)</f>
        <v>127.69565217391305</v>
      </c>
      <c r="BC13" s="25"/>
      <c r="BD13" s="159"/>
      <c r="BE13" s="132" t="s">
        <v>23</v>
      </c>
      <c r="BG13" s="137">
        <f>IF(BG11="","",BG11/BG12)</f>
        <v>126.72602739726027</v>
      </c>
      <c r="BI13" s="140">
        <f>BB13-A13</f>
        <v>-4.0793478260869591</v>
      </c>
      <c r="BJ13" s="195"/>
      <c r="BK13" s="196"/>
    </row>
    <row r="14" spans="1:63" x14ac:dyDescent="0.25">
      <c r="A14" s="138">
        <v>5865</v>
      </c>
      <c r="B14" s="37" t="s">
        <v>235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38"/>
      <c r="BB14" s="144">
        <f t="shared" ref="BB14:BB15" si="1">IF(SUM(D14:BA14)=0,"",SUM(D14:BA14))</f>
        <v>2818</v>
      </c>
      <c r="BC14" s="19"/>
      <c r="BD14" s="159"/>
      <c r="BE14" s="37" t="s">
        <v>235</v>
      </c>
      <c r="BG14" s="138">
        <v>5035</v>
      </c>
      <c r="BI14" s="149"/>
      <c r="BJ14" s="180"/>
      <c r="BK14" s="196"/>
    </row>
    <row r="15" spans="1:63" x14ac:dyDescent="0.25">
      <c r="A15" s="138">
        <v>52</v>
      </c>
      <c r="B15" s="133" t="s">
        <v>236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38"/>
      <c r="BB15" s="144">
        <f t="shared" si="1"/>
        <v>24</v>
      </c>
      <c r="BC15" s="113">
        <f t="shared" ref="BC15:BC19" si="2">IF(COUNTA(D15:BA15)=0,"",COUNTA(D15:BA15))</f>
        <v>3</v>
      </c>
      <c r="BD15" s="159" t="s">
        <v>618</v>
      </c>
      <c r="BE15" s="133" t="s">
        <v>236</v>
      </c>
      <c r="BG15" s="138">
        <v>44</v>
      </c>
      <c r="BI15" s="149"/>
      <c r="BJ15" s="195"/>
      <c r="BK15" s="195"/>
    </row>
    <row r="16" spans="1:63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/>
      <c r="BB16" s="137">
        <f t="shared" si="0"/>
        <v>117.41666666666667</v>
      </c>
      <c r="BC16" s="25"/>
      <c r="BD16" s="159"/>
      <c r="BE16" s="133" t="s">
        <v>237</v>
      </c>
      <c r="BG16" s="137">
        <f>IF(BG14="","",BG14/BG15)</f>
        <v>114.43181818181819</v>
      </c>
      <c r="BI16" s="140">
        <f>BB16-A16</f>
        <v>4.6282051282051384</v>
      </c>
      <c r="BJ16" s="195"/>
      <c r="BK16" s="195"/>
    </row>
    <row r="17" spans="1:63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/>
      <c r="BB17" s="144">
        <f t="shared" ref="BB17:BB18" si="3">IF(SUM(D17:BA17)=0,"",SUM(D17:BA17))</f>
        <v>9650</v>
      </c>
      <c r="BC17" s="19"/>
      <c r="BD17" s="23"/>
      <c r="BE17" s="26" t="s">
        <v>25</v>
      </c>
      <c r="BG17" s="138">
        <v>8329</v>
      </c>
      <c r="BI17" s="144"/>
      <c r="BJ17" s="196"/>
      <c r="BK17" s="180"/>
    </row>
    <row r="18" spans="1:63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/>
      <c r="BB18" s="144">
        <f t="shared" si="3"/>
        <v>55</v>
      </c>
      <c r="BC18" s="113">
        <f t="shared" ref="BC18:BC19" si="4">IF(COUNTA(D18:BA18)=0,"",COUNTA(D18:BA18))</f>
        <v>7</v>
      </c>
      <c r="BD18" s="159" t="s">
        <v>615</v>
      </c>
      <c r="BE18" s="27" t="s">
        <v>26</v>
      </c>
      <c r="BG18" s="138">
        <v>47</v>
      </c>
      <c r="BI18" s="144"/>
    </row>
    <row r="19" spans="1:63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/>
      <c r="BB19" s="137">
        <f t="shared" si="0"/>
        <v>175.45454545454547</v>
      </c>
      <c r="BC19" s="25"/>
      <c r="BD19" s="159"/>
      <c r="BE19" s="134" t="s">
        <v>27</v>
      </c>
      <c r="BG19" s="137">
        <f>IF(BG17="","",BG17/BG18)</f>
        <v>177.21276595744681</v>
      </c>
      <c r="BI19" s="140">
        <f>BB19-A19</f>
        <v>-17.46212121212119</v>
      </c>
    </row>
    <row r="20" spans="1:63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4" t="str">
        <f>IF(SUM(D20:F20)=0,"",SUM(D20:F20))</f>
        <v/>
      </c>
      <c r="BC20" s="19"/>
      <c r="BD20" s="28"/>
      <c r="BE20" s="29" t="s">
        <v>28</v>
      </c>
      <c r="BG20" s="138">
        <v>533</v>
      </c>
      <c r="BI20" s="144"/>
    </row>
    <row r="21" spans="1:63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4" t="str">
        <f>IF(SUM(D21:F21)=0,"",SUM(D21:F21))</f>
        <v/>
      </c>
      <c r="BC21" s="113" t="str">
        <f>IF(COUNTA(D21:F21)=0,"",COUNTA(D21:F21))</f>
        <v/>
      </c>
      <c r="BD21" s="159"/>
      <c r="BE21" s="27" t="s">
        <v>29</v>
      </c>
      <c r="BG21" s="138">
        <v>5</v>
      </c>
      <c r="BI21" s="144"/>
    </row>
    <row r="22" spans="1:63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37" t="str">
        <f t="shared" ref="BB22:BB25" si="5">IF(BB20="","",BB20/BB21)</f>
        <v/>
      </c>
      <c r="BC22" s="25"/>
      <c r="BD22" s="28"/>
      <c r="BE22" s="160" t="s">
        <v>30</v>
      </c>
      <c r="BG22" s="137">
        <f>IF(BG20="","",BG20/BG21)</f>
        <v>106.6</v>
      </c>
      <c r="BI22" s="140"/>
    </row>
    <row r="23" spans="1:63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44" t="str">
        <f>IF(SUM(D23:F23)=0,"",SUM(D23:F23))</f>
        <v/>
      </c>
      <c r="BC23" s="19"/>
      <c r="BD23" s="30"/>
      <c r="BE23" s="21" t="s">
        <v>31</v>
      </c>
      <c r="BG23" s="111"/>
      <c r="BI23" s="144"/>
    </row>
    <row r="24" spans="1:63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44" t="str">
        <f>IF(SUM(D24:F24)=0,"",SUM(D24:F24))</f>
        <v/>
      </c>
      <c r="BC24" s="113" t="str">
        <f>IF(COUNTA(D24:F24)=0,"",COUNTA(D24:F24))</f>
        <v/>
      </c>
      <c r="BD24" s="159"/>
      <c r="BE24" s="31" t="s">
        <v>32</v>
      </c>
      <c r="BF24" s="32"/>
      <c r="BG24" s="111"/>
      <c r="BI24" s="144"/>
    </row>
    <row r="25" spans="1:63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37" t="str">
        <f t="shared" si="5"/>
        <v/>
      </c>
      <c r="BC25" s="25"/>
      <c r="BD25" s="23"/>
      <c r="BE25" s="132" t="s">
        <v>33</v>
      </c>
      <c r="BF25" s="32"/>
      <c r="BG25" s="137" t="str">
        <f>IF(BG23="","",BG23/BG24)</f>
        <v/>
      </c>
      <c r="BH25" s="30"/>
      <c r="BI25" s="140"/>
    </row>
    <row r="26" spans="1:63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44">
        <f t="shared" ref="BB26:BB27" si="6">IF(SUM(D26:BA26)=0,"",SUM(D26:BA26))</f>
        <v>1353</v>
      </c>
      <c r="BC26" s="19"/>
      <c r="BD26" s="23"/>
      <c r="BE26" s="33" t="s">
        <v>31</v>
      </c>
      <c r="BF26" s="32"/>
      <c r="BG26" s="111">
        <v>2421</v>
      </c>
      <c r="BH26" s="34"/>
      <c r="BI26" s="144"/>
    </row>
    <row r="27" spans="1:63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44">
        <f t="shared" si="6"/>
        <v>8</v>
      </c>
      <c r="BC27" s="113">
        <f t="shared" ref="BC27:BC58" si="7">IF(COUNTA(D27:BA27)=0,"",COUNTA(D27:BA27))</f>
        <v>1</v>
      </c>
      <c r="BD27" s="159" t="s">
        <v>449</v>
      </c>
      <c r="BE27" s="27" t="s">
        <v>34</v>
      </c>
      <c r="BF27" s="32"/>
      <c r="BG27" s="111">
        <v>15</v>
      </c>
      <c r="BH27" s="34"/>
      <c r="BI27" s="144"/>
    </row>
    <row r="28" spans="1:63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37">
        <f t="shared" ref="BB28:BB91" si="8">IF(BB26="","",BB26/BB27)</f>
        <v>169.125</v>
      </c>
      <c r="BC28" s="25"/>
      <c r="BD28" s="23"/>
      <c r="BE28" s="134" t="s">
        <v>35</v>
      </c>
      <c r="BF28" s="32"/>
      <c r="BG28" s="137">
        <f>IF(BG26="","",BG26/BG27)</f>
        <v>161.4</v>
      </c>
      <c r="BH28" s="30"/>
      <c r="BI28" s="140">
        <f>BB28-A28</f>
        <v>16.553571428571416</v>
      </c>
    </row>
    <row r="29" spans="1:63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51"/>
      <c r="BB29" s="144">
        <f t="shared" ref="BB29:BB30" si="9">IF(SUM(D29:BA29)=0,"",SUM(D29:BA29))</f>
        <v>32463</v>
      </c>
      <c r="BC29" s="19"/>
      <c r="BD29" s="20"/>
      <c r="BE29" s="36" t="s">
        <v>36</v>
      </c>
      <c r="BF29" s="30"/>
      <c r="BG29" s="111">
        <v>42699</v>
      </c>
      <c r="BH29" s="30"/>
      <c r="BI29" s="144"/>
    </row>
    <row r="30" spans="1:63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51"/>
      <c r="BB30" s="144">
        <f t="shared" si="9"/>
        <v>185</v>
      </c>
      <c r="BC30" s="113">
        <f t="shared" ref="BC30:BC61" si="10">IF(COUNTA(D30:BA30)=0,"",COUNTA(D30:BA30))</f>
        <v>17</v>
      </c>
      <c r="BD30" s="159" t="s">
        <v>628</v>
      </c>
      <c r="BE30" s="31" t="s">
        <v>37</v>
      </c>
      <c r="BF30" s="30"/>
      <c r="BG30" s="111">
        <v>244</v>
      </c>
      <c r="BH30" s="30"/>
      <c r="BI30" s="144"/>
    </row>
    <row r="31" spans="1:63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/>
      <c r="BB31" s="137">
        <f t="shared" si="8"/>
        <v>175.47567567567569</v>
      </c>
      <c r="BC31" s="25"/>
      <c r="BD31" s="159"/>
      <c r="BE31" s="132" t="s">
        <v>38</v>
      </c>
      <c r="BF31" s="30"/>
      <c r="BG31" s="137">
        <f>IF(BG29="","",BG29/BG30)</f>
        <v>174.99590163934425</v>
      </c>
      <c r="BH31" s="30"/>
      <c r="BI31" s="140">
        <f>BB31-A31</f>
        <v>0.66900900900901661</v>
      </c>
    </row>
    <row r="32" spans="1:63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51"/>
      <c r="BB32" s="144">
        <f t="shared" ref="BB32:BB33" si="11">IF(SUM(D32:BA32)=0,"",SUM(D32:BA32))</f>
        <v>10336</v>
      </c>
      <c r="BC32" s="19"/>
      <c r="BD32" s="184"/>
      <c r="BE32" s="37" t="s">
        <v>39</v>
      </c>
      <c r="BF32" s="30"/>
      <c r="BG32" s="111">
        <v>12767</v>
      </c>
      <c r="BH32" s="30"/>
      <c r="BI32" s="144"/>
    </row>
    <row r="33" spans="1:61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13"/>
      <c r="BB33" s="144">
        <f t="shared" si="11"/>
        <v>55</v>
      </c>
      <c r="BC33" s="113">
        <f t="shared" ref="BC33:BC64" si="12">IF(COUNTA(D33:BA33)=0,"",COUNTA(D33:BA33))</f>
        <v>7</v>
      </c>
      <c r="BD33" s="159" t="s">
        <v>581</v>
      </c>
      <c r="BE33" s="27" t="s">
        <v>40</v>
      </c>
      <c r="BF33" s="30"/>
      <c r="BG33" s="111">
        <v>70</v>
      </c>
      <c r="BH33" s="30"/>
      <c r="BI33" s="144"/>
    </row>
    <row r="34" spans="1:61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68"/>
      <c r="BB34" s="137">
        <f t="shared" si="8"/>
        <v>187.92727272727274</v>
      </c>
      <c r="BC34" s="25"/>
      <c r="BD34" s="159"/>
      <c r="BE34" s="134" t="s">
        <v>41</v>
      </c>
      <c r="BF34" s="30"/>
      <c r="BG34" s="137">
        <f>IF(BG32="","",BG32/BG33)</f>
        <v>182.38571428571427</v>
      </c>
      <c r="BH34" s="30"/>
      <c r="BI34" s="140">
        <f>BB34-A34</f>
        <v>7.2385934819897102</v>
      </c>
    </row>
    <row r="35" spans="1:61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51"/>
      <c r="BB35" s="144">
        <f t="shared" ref="BB35:BB36" si="13">IF(SUM(D35:BA35)=0,"",SUM(D35:BA35))</f>
        <v>5068</v>
      </c>
      <c r="BC35" s="19"/>
      <c r="BD35" s="23"/>
      <c r="BE35" s="37" t="s">
        <v>39</v>
      </c>
      <c r="BG35" s="111">
        <v>3346</v>
      </c>
      <c r="BI35" s="144"/>
    </row>
    <row r="36" spans="1:61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13"/>
      <c r="BB36" s="144">
        <f t="shared" si="13"/>
        <v>26</v>
      </c>
      <c r="BC36" s="113">
        <f t="shared" ref="BC36:BC67" si="14">IF(COUNTA(D36:BA36)=0,"",COUNTA(D36:BA36))</f>
        <v>3</v>
      </c>
      <c r="BD36" s="159" t="s">
        <v>585</v>
      </c>
      <c r="BE36" s="27" t="s">
        <v>42</v>
      </c>
      <c r="BG36" s="111">
        <v>17</v>
      </c>
      <c r="BI36" s="144"/>
    </row>
    <row r="37" spans="1:61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/>
      <c r="BB37" s="168">
        <f t="shared" si="8"/>
        <v>194.92307692307693</v>
      </c>
      <c r="BC37" s="25"/>
      <c r="BD37" s="23"/>
      <c r="BE37" s="134" t="s">
        <v>43</v>
      </c>
      <c r="BF37" s="30"/>
      <c r="BG37" s="137">
        <f>IF(BG35="","",BG35/BG36)</f>
        <v>196.8235294117647</v>
      </c>
      <c r="BH37" s="30"/>
      <c r="BI37" s="140">
        <f>BB37-A37</f>
        <v>4.113553113553138</v>
      </c>
    </row>
    <row r="38" spans="1:61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51"/>
      <c r="BB38" s="144">
        <f t="shared" ref="BB38:BB39" si="15">IF(SUM(D38:BA38)=0,"",SUM(D38:BA38))</f>
        <v>19890</v>
      </c>
      <c r="BC38" s="19"/>
      <c r="BD38" s="316"/>
      <c r="BE38" s="37" t="s">
        <v>44</v>
      </c>
      <c r="BG38" s="111">
        <v>19244</v>
      </c>
      <c r="BI38" s="144"/>
    </row>
    <row r="39" spans="1:61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51"/>
      <c r="BB39" s="144">
        <f t="shared" si="15"/>
        <v>110</v>
      </c>
      <c r="BC39" s="113">
        <f t="shared" ref="BC39:BC70" si="16">IF(COUNTA(D39:BA39)=0,"",COUNTA(D39:BA39))</f>
        <v>13</v>
      </c>
      <c r="BD39" s="159" t="s">
        <v>614</v>
      </c>
      <c r="BE39" s="27" t="s">
        <v>45</v>
      </c>
      <c r="BG39" s="111">
        <v>106</v>
      </c>
      <c r="BI39" s="144"/>
    </row>
    <row r="40" spans="1:61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7">IF(F38="","",F38/F39)</f>
        <v>195.06666666666666</v>
      </c>
      <c r="G40" s="137"/>
      <c r="H40" s="137"/>
      <c r="I40" s="137"/>
      <c r="J40" s="137">
        <f t="shared" ref="J40" si="18">IF(J38="","",J38/J39)</f>
        <v>182.75</v>
      </c>
      <c r="K40" s="137"/>
      <c r="L40" s="137"/>
      <c r="M40" s="137"/>
      <c r="N40" s="137"/>
      <c r="O40" s="137">
        <f t="shared" ref="O40" si="19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/>
      <c r="BB40" s="137">
        <f t="shared" si="8"/>
        <v>180.81818181818181</v>
      </c>
      <c r="BC40" s="25"/>
      <c r="BD40" s="159"/>
      <c r="BE40" s="134" t="s">
        <v>46</v>
      </c>
      <c r="BF40" s="30"/>
      <c r="BG40" s="137">
        <f>IF(BG38="","",BG38/BG39)</f>
        <v>181.54716981132074</v>
      </c>
      <c r="BH40" s="30"/>
      <c r="BI40" s="140">
        <f>BB40-A40</f>
        <v>-2.2785923753665713</v>
      </c>
    </row>
    <row r="41" spans="1:61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51"/>
      <c r="BB41" s="144">
        <f t="shared" ref="BB41:BB42" si="20">IF(SUM(D41:BA41)=0,"",SUM(D41:BA41))</f>
        <v>19963</v>
      </c>
      <c r="BC41" s="19"/>
      <c r="BD41" s="159"/>
      <c r="BE41" s="36" t="s">
        <v>44</v>
      </c>
      <c r="BF41" s="30"/>
      <c r="BG41" s="111">
        <v>14931</v>
      </c>
      <c r="BH41" s="30"/>
      <c r="BI41" s="144"/>
    </row>
    <row r="42" spans="1:61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51"/>
      <c r="BB42" s="144">
        <f t="shared" si="20"/>
        <v>121</v>
      </c>
      <c r="BC42" s="113">
        <f t="shared" ref="BC42:BC73" si="21">IF(COUNTA(D42:BA42)=0,"",COUNTA(D42:BA42))</f>
        <v>13</v>
      </c>
      <c r="BD42" s="159" t="s">
        <v>629</v>
      </c>
      <c r="BE42" s="38" t="s">
        <v>47</v>
      </c>
      <c r="BF42" s="30"/>
      <c r="BG42" s="111">
        <v>92</v>
      </c>
      <c r="BH42" s="30"/>
      <c r="BI42" s="144"/>
    </row>
    <row r="43" spans="1:61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2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/>
      <c r="BB43" s="137">
        <f t="shared" si="8"/>
        <v>164.98347107438016</v>
      </c>
      <c r="BC43" s="25"/>
      <c r="BD43" s="23"/>
      <c r="BE43" s="132" t="s">
        <v>48</v>
      </c>
      <c r="BF43" s="30"/>
      <c r="BG43" s="137">
        <f>IF(BG41="","",BG41/BG42)</f>
        <v>162.29347826086956</v>
      </c>
      <c r="BH43" s="30"/>
      <c r="BI43" s="140">
        <f>BB43-A43</f>
        <v>4.2254065582511373</v>
      </c>
    </row>
    <row r="44" spans="1:61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>
        <v>1249</v>
      </c>
      <c r="BB44" s="144">
        <f t="shared" ref="BB44:BB45" si="23">IF(SUM(D44:BA44)=0,"",SUM(D44:BA44))</f>
        <v>2542</v>
      </c>
      <c r="BC44" s="19"/>
      <c r="BD44" s="23"/>
      <c r="BE44" s="36" t="s">
        <v>44</v>
      </c>
      <c r="BF44" s="30"/>
      <c r="BG44" s="111">
        <v>3872</v>
      </c>
      <c r="BH44" s="30"/>
      <c r="BI44" s="144"/>
    </row>
    <row r="45" spans="1:61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>
        <v>8</v>
      </c>
      <c r="BB45" s="144">
        <f t="shared" si="23"/>
        <v>16</v>
      </c>
      <c r="BC45" s="113">
        <f t="shared" ref="BC45:BC76" si="24">IF(COUNTA(D45:BA45)=0,"",COUNTA(D45:BA45))</f>
        <v>2</v>
      </c>
      <c r="BD45" s="310" t="s">
        <v>655</v>
      </c>
      <c r="BE45" s="31" t="s">
        <v>49</v>
      </c>
      <c r="BF45" s="30"/>
      <c r="BG45" s="111">
        <v>26</v>
      </c>
      <c r="BH45" s="30"/>
      <c r="BI45" s="144"/>
    </row>
    <row r="46" spans="1:61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>+BA44/BA45</f>
        <v>156.125</v>
      </c>
      <c r="BB46" s="137">
        <f t="shared" si="8"/>
        <v>158.875</v>
      </c>
      <c r="BC46" s="25"/>
      <c r="BD46" s="23"/>
      <c r="BE46" s="132" t="s">
        <v>50</v>
      </c>
      <c r="BF46" s="30"/>
      <c r="BG46" s="137">
        <f>IF(BG44="","",BG44/BG45)</f>
        <v>148.92307692307693</v>
      </c>
      <c r="BH46" s="30"/>
      <c r="BI46" s="140">
        <f>BB46-A46</f>
        <v>15.597222222222229</v>
      </c>
    </row>
    <row r="47" spans="1:61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13"/>
      <c r="BB47" s="144">
        <f t="shared" ref="BB47:BB48" si="25">IF(SUM(D47:BA47)=0,"",SUM(D47:BA47))</f>
        <v>3535</v>
      </c>
      <c r="BC47" s="19"/>
      <c r="BD47" s="23"/>
      <c r="BE47" s="37" t="s">
        <v>44</v>
      </c>
      <c r="BF47" s="30"/>
      <c r="BG47" s="138">
        <v>5988</v>
      </c>
      <c r="BH47" s="30"/>
      <c r="BI47" s="149"/>
    </row>
    <row r="48" spans="1:61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13"/>
      <c r="BB48" s="144">
        <f t="shared" si="25"/>
        <v>23</v>
      </c>
      <c r="BC48" s="113">
        <f t="shared" ref="BC48:BC79" si="26">IF(COUNTA(D48:BA48)=0,"",COUNTA(D48:BA48))</f>
        <v>4</v>
      </c>
      <c r="BD48" s="159" t="s">
        <v>630</v>
      </c>
      <c r="BE48" s="27" t="s">
        <v>241</v>
      </c>
      <c r="BF48" s="30"/>
      <c r="BG48" s="138">
        <v>39</v>
      </c>
      <c r="BH48" s="30"/>
      <c r="BI48" s="149"/>
    </row>
    <row r="49" spans="1:61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/>
      <c r="BB49" s="137">
        <f t="shared" si="8"/>
        <v>153.69565217391303</v>
      </c>
      <c r="BC49" s="25"/>
      <c r="BD49" s="23"/>
      <c r="BE49" s="134" t="s">
        <v>242</v>
      </c>
      <c r="BF49" s="30"/>
      <c r="BG49" s="137">
        <f>IF(BG47="","",BG47/BG48)</f>
        <v>153.53846153846155</v>
      </c>
      <c r="BH49" s="30"/>
      <c r="BI49" s="140">
        <f>BB49-A49</f>
        <v>-3.5088932806324351</v>
      </c>
    </row>
    <row r="50" spans="1:61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/>
      <c r="BB50" s="144">
        <f t="shared" ref="BB50:BB51" si="27">IF(SUM(D50:BA50)=0,"",SUM(D50:BA50))</f>
        <v>29092</v>
      </c>
      <c r="BC50" s="19"/>
      <c r="BD50" s="159"/>
      <c r="BE50" s="37" t="s">
        <v>51</v>
      </c>
      <c r="BF50" s="39"/>
      <c r="BG50" s="111">
        <v>39062</v>
      </c>
      <c r="BH50" s="39"/>
      <c r="BI50" s="144"/>
    </row>
    <row r="51" spans="1:61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/>
      <c r="BB51" s="144">
        <f t="shared" si="27"/>
        <v>157</v>
      </c>
      <c r="BC51" s="113">
        <f t="shared" ref="BC51:BC82" si="28">IF(COUNTA(D51:BA51)=0,"",COUNTA(D51:BA51))</f>
        <v>15</v>
      </c>
      <c r="BD51" s="159" t="s">
        <v>613</v>
      </c>
      <c r="BE51" s="27" t="s">
        <v>52</v>
      </c>
      <c r="BF51" s="39"/>
      <c r="BG51" s="111">
        <v>209</v>
      </c>
      <c r="BH51" s="39"/>
      <c r="BI51" s="144"/>
    </row>
    <row r="52" spans="1:61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/>
      <c r="BB52" s="137">
        <f t="shared" si="8"/>
        <v>185.29936305732485</v>
      </c>
      <c r="BC52" s="25"/>
      <c r="BD52" s="192"/>
      <c r="BE52" s="134" t="s">
        <v>53</v>
      </c>
      <c r="BF52" s="39"/>
      <c r="BG52" s="137">
        <f>IF(BG50="","",BG50/BG51)</f>
        <v>186.89952153110048</v>
      </c>
      <c r="BH52" s="39"/>
      <c r="BI52" s="140">
        <f>BB52-A52</f>
        <v>-6.4254075848769787</v>
      </c>
    </row>
    <row r="53" spans="1:61" x14ac:dyDescent="0.25">
      <c r="A53" s="165"/>
      <c r="B53" s="37" t="s">
        <v>288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44">
        <f t="shared" ref="BB53:BB54" si="29">IF(SUM(D53:BA53)=0,"",SUM(D53:BA53))</f>
        <v>2842</v>
      </c>
      <c r="BC53" s="19"/>
      <c r="BD53" s="192"/>
      <c r="BE53" s="37" t="s">
        <v>288</v>
      </c>
      <c r="BF53" s="39"/>
      <c r="BG53" s="138">
        <v>2842</v>
      </c>
      <c r="BH53" s="39"/>
      <c r="BI53" s="149"/>
    </row>
    <row r="54" spans="1:61" x14ac:dyDescent="0.25">
      <c r="A54" s="165"/>
      <c r="B54" s="133" t="s">
        <v>289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44">
        <f t="shared" si="29"/>
        <v>22</v>
      </c>
      <c r="BC54" s="113">
        <f t="shared" ref="BC54:BC85" si="30">IF(COUNTA(D54:BA54)=0,"",COUNTA(D54:BA54))</f>
        <v>4</v>
      </c>
      <c r="BD54" s="159" t="s">
        <v>559</v>
      </c>
      <c r="BE54" s="133" t="s">
        <v>289</v>
      </c>
      <c r="BF54" s="39"/>
      <c r="BG54" s="138">
        <v>22</v>
      </c>
      <c r="BH54" s="39"/>
      <c r="BI54" s="149"/>
    </row>
    <row r="55" spans="1:61" x14ac:dyDescent="0.25">
      <c r="A55" s="165"/>
      <c r="B55" s="134" t="s">
        <v>290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>
        <f t="shared" si="8"/>
        <v>129.18181818181819</v>
      </c>
      <c r="BC55" s="25"/>
      <c r="BD55" s="192"/>
      <c r="BE55" s="134" t="s">
        <v>290</v>
      </c>
      <c r="BF55" s="39"/>
      <c r="BG55" s="137">
        <f>IF(BG53="","",BG53/BG54)</f>
        <v>129.18181818181819</v>
      </c>
      <c r="BH55" s="39"/>
      <c r="BI55" s="140"/>
    </row>
    <row r="56" spans="1:61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/>
      <c r="BB56" s="144">
        <f t="shared" ref="BB56:BB57" si="31">IF(SUM(D56:BA56)=0,"",SUM(D56:BA56))</f>
        <v>26341</v>
      </c>
      <c r="BC56" s="19"/>
      <c r="BD56" s="23"/>
      <c r="BE56" s="37" t="s">
        <v>54</v>
      </c>
      <c r="BF56" s="39"/>
      <c r="BG56" s="110">
        <v>30939</v>
      </c>
      <c r="BH56" s="39"/>
      <c r="BI56" s="144"/>
    </row>
    <row r="57" spans="1:61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/>
      <c r="BB57" s="144">
        <f t="shared" si="31"/>
        <v>142</v>
      </c>
      <c r="BC57" s="113">
        <f t="shared" ref="BC57:BC88" si="32">IF(COUNTA(D57:BA57)=0,"",COUNTA(D57:BA57))</f>
        <v>14</v>
      </c>
      <c r="BD57" s="159" t="s">
        <v>612</v>
      </c>
      <c r="BE57" s="27" t="s">
        <v>55</v>
      </c>
      <c r="BF57" s="39"/>
      <c r="BG57" s="113">
        <v>162</v>
      </c>
      <c r="BH57" s="39"/>
      <c r="BI57" s="144"/>
    </row>
    <row r="58" spans="1:61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/>
      <c r="BB58" s="137">
        <f t="shared" si="8"/>
        <v>185.5</v>
      </c>
      <c r="BC58" s="25"/>
      <c r="BD58" s="159"/>
      <c r="BE58" s="134" t="s">
        <v>56</v>
      </c>
      <c r="BF58" s="39"/>
      <c r="BG58" s="137">
        <f>IF(BG56="","",BG56/BG57)</f>
        <v>190.9814814814815</v>
      </c>
      <c r="BH58" s="39"/>
      <c r="BI58" s="140">
        <f>BB58-A58</f>
        <v>-6.2522123893805315</v>
      </c>
    </row>
    <row r="59" spans="1:61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v>1167</v>
      </c>
      <c r="BB59" s="144">
        <f t="shared" ref="BB59:BB60" si="33">IF(SUM(D59:BA59)=0,"",SUM(D59:BA59))</f>
        <v>6674</v>
      </c>
      <c r="BC59" s="19"/>
      <c r="BD59" s="23"/>
      <c r="BE59" s="37" t="s">
        <v>57</v>
      </c>
      <c r="BF59" s="39"/>
      <c r="BG59" s="113">
        <v>6789</v>
      </c>
      <c r="BH59" s="39"/>
      <c r="BI59" s="144"/>
    </row>
    <row r="60" spans="1:61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v>8</v>
      </c>
      <c r="BB60" s="144">
        <f t="shared" si="33"/>
        <v>46</v>
      </c>
      <c r="BC60" s="113">
        <f t="shared" ref="BC60:BC91" si="34">IF(COUNTA(D60:BA60)=0,"",COUNTA(D60:BA60))</f>
        <v>6</v>
      </c>
      <c r="BD60" s="310" t="s">
        <v>654</v>
      </c>
      <c r="BE60" s="27" t="s">
        <v>58</v>
      </c>
      <c r="BF60" s="39"/>
      <c r="BG60" s="113">
        <v>46</v>
      </c>
      <c r="BH60" s="39"/>
      <c r="BI60" s="144"/>
    </row>
    <row r="61" spans="1:61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5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>+BA59/BA60</f>
        <v>145.875</v>
      </c>
      <c r="BB61" s="137">
        <f t="shared" si="8"/>
        <v>145.08695652173913</v>
      </c>
      <c r="BC61" s="25"/>
      <c r="BD61" s="159"/>
      <c r="BE61" s="134" t="s">
        <v>59</v>
      </c>
      <c r="BF61" s="39"/>
      <c r="BG61" s="137">
        <f>IF(BG59="","",BG59/BG60)</f>
        <v>147.58695652173913</v>
      </c>
      <c r="BH61" s="39"/>
      <c r="BI61" s="140">
        <f>BB61-A61</f>
        <v>-5.2409123307198797</v>
      </c>
    </row>
    <row r="62" spans="1:61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>
        <f t="shared" ref="BB62:BB63" si="36">IF(SUM(D62:BA62)=0,"",SUM(D62:BA62))</f>
        <v>460</v>
      </c>
      <c r="BC62" s="19"/>
      <c r="BD62" s="23"/>
      <c r="BE62" s="37" t="s">
        <v>60</v>
      </c>
      <c r="BF62" s="39"/>
      <c r="BG62" s="111">
        <v>460</v>
      </c>
      <c r="BH62" s="39"/>
      <c r="BI62" s="144"/>
    </row>
    <row r="63" spans="1:61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>
        <f t="shared" si="36"/>
        <v>3</v>
      </c>
      <c r="BC63" s="113">
        <f t="shared" ref="BC63:BC94" si="37">IF(COUNTA(D63:BA63)=0,"",COUNTA(D63:BA63))</f>
        <v>1</v>
      </c>
      <c r="BD63" s="159" t="s">
        <v>372</v>
      </c>
      <c r="BE63" s="27" t="s">
        <v>34</v>
      </c>
      <c r="BF63" s="39"/>
      <c r="BG63" s="111">
        <v>3</v>
      </c>
      <c r="BH63" s="39"/>
      <c r="BI63" s="144"/>
    </row>
    <row r="64" spans="1:61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>
        <f t="shared" si="8"/>
        <v>153.33333333333334</v>
      </c>
      <c r="BC64" s="25"/>
      <c r="BD64" s="159"/>
      <c r="BE64" s="134" t="s">
        <v>61</v>
      </c>
      <c r="BF64" s="39"/>
      <c r="BG64" s="137">
        <f>IF(BG62="","",BG62/BG63)</f>
        <v>153.33333333333334</v>
      </c>
      <c r="BH64" s="39"/>
      <c r="BI64" s="140">
        <f>BB64-A64</f>
        <v>-12</v>
      </c>
    </row>
    <row r="65" spans="1:61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v>1167</v>
      </c>
      <c r="BB65" s="144">
        <f t="shared" ref="BB65:BB66" si="38">IF(SUM(D65:BA65)=0,"",SUM(D65:BA65))</f>
        <v>10352</v>
      </c>
      <c r="BC65" s="19"/>
      <c r="BD65" s="23"/>
      <c r="BE65" s="40" t="s">
        <v>62</v>
      </c>
      <c r="BF65" s="39"/>
      <c r="BG65" s="111">
        <v>9313</v>
      </c>
      <c r="BH65" s="39"/>
      <c r="BI65" s="144"/>
    </row>
    <row r="66" spans="1:61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v>8</v>
      </c>
      <c r="BB66" s="144">
        <f t="shared" si="38"/>
        <v>77</v>
      </c>
      <c r="BC66" s="113">
        <f t="shared" ref="BC66:BC97" si="39">IF(COUNTA(D66:BA66)=0,"",COUNTA(D66:BA66))</f>
        <v>10</v>
      </c>
      <c r="BD66" s="326" t="s">
        <v>653</v>
      </c>
      <c r="BE66" s="31" t="s">
        <v>63</v>
      </c>
      <c r="BF66" s="39"/>
      <c r="BG66" s="111">
        <v>69</v>
      </c>
      <c r="BH66" s="39"/>
      <c r="BI66" s="144"/>
    </row>
    <row r="67" spans="1:61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0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>+BA65/BA66</f>
        <v>145.875</v>
      </c>
      <c r="BB67" s="137">
        <f t="shared" si="8"/>
        <v>134.44155844155844</v>
      </c>
      <c r="BC67" s="25"/>
      <c r="BD67" s="159"/>
      <c r="BE67" s="132" t="s">
        <v>64</v>
      </c>
      <c r="BF67" s="39"/>
      <c r="BG67" s="137">
        <f>IF(BG65="","",BG65/BG66)</f>
        <v>134.97101449275362</v>
      </c>
      <c r="BH67" s="39"/>
      <c r="BI67" s="140">
        <f>BB67-A67</f>
        <v>-8.4917748917748952</v>
      </c>
    </row>
    <row r="68" spans="1:61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/>
      <c r="BB68" s="144">
        <f t="shared" ref="BB68:BB69" si="41">IF(SUM(D68:BA68)=0,"",SUM(D68:BA68))</f>
        <v>26199</v>
      </c>
      <c r="BC68" s="19"/>
      <c r="BD68" s="23"/>
      <c r="BE68" s="35" t="s">
        <v>65</v>
      </c>
      <c r="BF68" s="39"/>
      <c r="BG68" s="111">
        <v>28688</v>
      </c>
      <c r="BH68" s="39"/>
      <c r="BI68" s="144"/>
    </row>
    <row r="69" spans="1:61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/>
      <c r="BB69" s="144">
        <f t="shared" si="41"/>
        <v>147</v>
      </c>
      <c r="BC69" s="113">
        <f t="shared" ref="BC69:BC100" si="42">IF(COUNTA(D69:BA69)=0,"",COUNTA(D69:BA69))</f>
        <v>16</v>
      </c>
      <c r="BD69" s="159" t="s">
        <v>611</v>
      </c>
      <c r="BE69" s="27" t="s">
        <v>66</v>
      </c>
      <c r="BF69" s="39"/>
      <c r="BG69" s="111">
        <v>161</v>
      </c>
      <c r="BH69" s="39"/>
      <c r="BI69" s="144"/>
    </row>
    <row r="70" spans="1:61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3">+V68/V69</f>
        <v>182</v>
      </c>
      <c r="W70" s="137">
        <f t="shared" si="43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/>
      <c r="BB70" s="137">
        <f t="shared" si="8"/>
        <v>178.22448979591837</v>
      </c>
      <c r="BC70" s="25"/>
      <c r="BD70" s="159"/>
      <c r="BE70" s="134" t="s">
        <v>67</v>
      </c>
      <c r="BF70" s="39"/>
      <c r="BG70" s="137">
        <f>IF(BG68="","",BG68/BG69)</f>
        <v>178.1863354037267</v>
      </c>
      <c r="BH70" s="39"/>
      <c r="BI70" s="140">
        <f>BB70-A70</f>
        <v>-3.0099599648471838</v>
      </c>
    </row>
    <row r="71" spans="1:61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/>
      <c r="BB71" s="144">
        <f t="shared" ref="BB71:BB72" si="44">IF(SUM(D71:BA71)=0,"",SUM(D71:BA71))</f>
        <v>7537</v>
      </c>
      <c r="BC71" s="19"/>
      <c r="BD71" s="23"/>
      <c r="BE71" s="37" t="s">
        <v>68</v>
      </c>
      <c r="BF71" s="39"/>
      <c r="BG71" s="111">
        <v>11615</v>
      </c>
      <c r="BH71" s="39"/>
      <c r="BI71" s="144"/>
    </row>
    <row r="72" spans="1:61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/>
      <c r="BB72" s="144">
        <f t="shared" si="44"/>
        <v>43</v>
      </c>
      <c r="BC72" s="113">
        <f t="shared" ref="BC72:BC103" si="45">IF(COUNTA(D72:BA72)=0,"",COUNTA(D72:BA72))</f>
        <v>5</v>
      </c>
      <c r="BD72" s="159" t="s">
        <v>584</v>
      </c>
      <c r="BE72" s="27" t="s">
        <v>69</v>
      </c>
      <c r="BF72" s="39"/>
      <c r="BG72" s="111">
        <v>66</v>
      </c>
      <c r="BH72" s="39"/>
      <c r="BI72" s="144"/>
    </row>
    <row r="73" spans="1:61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6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/>
      <c r="BB73" s="137">
        <f t="shared" si="8"/>
        <v>175.27906976744185</v>
      </c>
      <c r="BC73" s="25"/>
      <c r="BD73" s="159"/>
      <c r="BE73" s="134" t="s">
        <v>70</v>
      </c>
      <c r="BF73" s="39"/>
      <c r="BG73" s="137">
        <f>IF(BG71="","",BG71/BG72)</f>
        <v>175.9848484848485</v>
      </c>
      <c r="BH73" s="39"/>
      <c r="BI73" s="140">
        <f>BB73-A73</f>
        <v>-5.8782336033446541</v>
      </c>
    </row>
    <row r="74" spans="1:61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/>
      <c r="BB74" s="144">
        <f t="shared" ref="BB74:BB75" si="47">IF(SUM(D74:BA74)=0,"",SUM(D74:BA74))</f>
        <v>5777</v>
      </c>
      <c r="BC74" s="19"/>
      <c r="BD74" s="20"/>
      <c r="BE74" s="40" t="s">
        <v>68</v>
      </c>
      <c r="BF74" s="39"/>
      <c r="BG74" s="138">
        <v>11464</v>
      </c>
      <c r="BH74" s="39"/>
      <c r="BI74" s="144"/>
    </row>
    <row r="75" spans="1:61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/>
      <c r="BB75" s="144">
        <f t="shared" si="47"/>
        <v>35</v>
      </c>
      <c r="BC75" s="113">
        <f t="shared" ref="BC75:BC106" si="48">IF(COUNTA(D75:BA75)=0,"",COUNTA(D75:BA75))</f>
        <v>4</v>
      </c>
      <c r="BD75" s="159" t="s">
        <v>580</v>
      </c>
      <c r="BE75" s="31" t="s">
        <v>71</v>
      </c>
      <c r="BF75" s="39"/>
      <c r="BG75" s="138">
        <v>66</v>
      </c>
      <c r="BH75" s="39"/>
      <c r="BI75" s="144"/>
    </row>
    <row r="76" spans="1:61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9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/>
      <c r="BB76" s="137">
        <f t="shared" si="8"/>
        <v>165.05714285714285</v>
      </c>
      <c r="BC76" s="25"/>
      <c r="BD76" s="159"/>
      <c r="BE76" s="132" t="s">
        <v>72</v>
      </c>
      <c r="BF76" s="39"/>
      <c r="BG76" s="137">
        <f>IF(BG74="","",BG74/BG75)</f>
        <v>173.69696969696969</v>
      </c>
      <c r="BH76" s="39"/>
      <c r="BI76" s="140">
        <f>BB76-A76</f>
        <v>-10.179699248120301</v>
      </c>
    </row>
    <row r="77" spans="1:61" x14ac:dyDescent="0.25">
      <c r="A77" s="165"/>
      <c r="B77" s="219" t="s">
        <v>291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44">
        <f t="shared" ref="BB77:BB78" si="50">IF(SUM(D77:BA77)=0,"",SUM(D77:BA77))</f>
        <v>2941</v>
      </c>
      <c r="BC77" s="19"/>
      <c r="BD77" s="159"/>
      <c r="BE77" s="219" t="s">
        <v>291</v>
      </c>
      <c r="BF77" s="39"/>
      <c r="BG77" s="138">
        <v>2941</v>
      </c>
      <c r="BH77" s="39"/>
      <c r="BI77" s="149"/>
    </row>
    <row r="78" spans="1:61" x14ac:dyDescent="0.25">
      <c r="A78" s="165"/>
      <c r="B78" s="218" t="s">
        <v>292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44">
        <f t="shared" si="50"/>
        <v>22</v>
      </c>
      <c r="BC78" s="113">
        <f t="shared" ref="BC78:BC109" si="51">IF(COUNTA(D78:BA78)=0,"",COUNTA(D78:BA78))</f>
        <v>4</v>
      </c>
      <c r="BD78" s="159" t="s">
        <v>560</v>
      </c>
      <c r="BE78" s="218" t="s">
        <v>292</v>
      </c>
      <c r="BF78" s="39"/>
      <c r="BG78" s="138">
        <v>22</v>
      </c>
      <c r="BH78" s="39"/>
      <c r="BI78" s="149"/>
    </row>
    <row r="79" spans="1:61" x14ac:dyDescent="0.25">
      <c r="A79" s="137"/>
      <c r="B79" s="220" t="s">
        <v>293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>
        <f t="shared" si="8"/>
        <v>133.68181818181819</v>
      </c>
      <c r="BC79" s="25"/>
      <c r="BD79" s="159"/>
      <c r="BE79" s="220" t="s">
        <v>293</v>
      </c>
      <c r="BF79" s="39"/>
      <c r="BG79" s="137">
        <f>IF(BG77="","",BG77/BG78)</f>
        <v>133.68181818181819</v>
      </c>
      <c r="BH79" s="39"/>
      <c r="BI79" s="140"/>
    </row>
    <row r="80" spans="1:61" x14ac:dyDescent="0.25">
      <c r="A80" s="138">
        <v>30507</v>
      </c>
      <c r="B80" s="219" t="s">
        <v>259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38"/>
      <c r="BB80" s="144">
        <f t="shared" ref="BB80:BB81" si="52">IF(SUM(D80:BA80)=0,"",SUM(D80:BA80))</f>
        <v>25228</v>
      </c>
      <c r="BC80" s="19"/>
      <c r="BD80" s="159"/>
      <c r="BE80" s="219" t="s">
        <v>259</v>
      </c>
      <c r="BF80" s="39"/>
      <c r="BG80" s="138">
        <v>38050</v>
      </c>
      <c r="BH80" s="39"/>
      <c r="BI80" s="149"/>
    </row>
    <row r="81" spans="1:63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38"/>
      <c r="BB81" s="144">
        <f t="shared" si="52"/>
        <v>135</v>
      </c>
      <c r="BC81" s="113">
        <f t="shared" ref="BC81:BC127" si="53">IF(COUNTA(D81:BA81)=0,"",COUNTA(D81:BA81))</f>
        <v>14</v>
      </c>
      <c r="BD81" s="159" t="s">
        <v>631</v>
      </c>
      <c r="BE81" s="218" t="s">
        <v>26</v>
      </c>
      <c r="BF81" s="39"/>
      <c r="BG81" s="138">
        <v>203</v>
      </c>
      <c r="BH81" s="39"/>
      <c r="BI81" s="149"/>
    </row>
    <row r="82" spans="1:63" x14ac:dyDescent="0.25">
      <c r="A82" s="137">
        <f>A80/A81</f>
        <v>188.31481481481481</v>
      </c>
      <c r="B82" s="220" t="s">
        <v>270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4">+AC80/AC81</f>
        <v>189.66666666666666</v>
      </c>
      <c r="AD82" s="137">
        <f t="shared" si="54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68"/>
      <c r="BB82" s="137">
        <f t="shared" si="8"/>
        <v>186.87407407407409</v>
      </c>
      <c r="BC82" s="25"/>
      <c r="BD82" s="159"/>
      <c r="BE82" s="220" t="s">
        <v>270</v>
      </c>
      <c r="BF82" s="39"/>
      <c r="BG82" s="137">
        <f>IF(BG80="","",BG80/BG81)</f>
        <v>187.4384236453202</v>
      </c>
      <c r="BH82" s="39"/>
      <c r="BI82" s="140">
        <f>BB82-A82</f>
        <v>-1.440740740740722</v>
      </c>
    </row>
    <row r="83" spans="1:63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/>
      <c r="BB83" s="144">
        <f t="shared" ref="BB83:BB84" si="55">IF(SUM(D83:BA83)=0,"",SUM(D83:BA83))</f>
        <v>13395</v>
      </c>
      <c r="BC83" s="19"/>
      <c r="BD83" s="159"/>
      <c r="BE83" s="40" t="s">
        <v>73</v>
      </c>
      <c r="BF83" s="39"/>
      <c r="BG83" s="111">
        <v>14847</v>
      </c>
      <c r="BH83" s="39"/>
      <c r="BI83" s="144"/>
      <c r="BK83" s="181"/>
    </row>
    <row r="84" spans="1:63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/>
      <c r="BB84" s="144">
        <f t="shared" si="55"/>
        <v>90</v>
      </c>
      <c r="BC84" s="113">
        <f t="shared" ref="BC84:BC127" si="56">IF(COUNTA(D84:BA84)=0,"",COUNTA(D84:BA84))</f>
        <v>10</v>
      </c>
      <c r="BD84" s="159" t="s">
        <v>579</v>
      </c>
      <c r="BE84" s="31" t="s">
        <v>74</v>
      </c>
      <c r="BF84" s="39"/>
      <c r="BG84" s="111">
        <v>100</v>
      </c>
      <c r="BH84" s="39"/>
      <c r="BI84" s="144"/>
      <c r="BK84" s="181"/>
    </row>
    <row r="85" spans="1:63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/>
      <c r="BB85" s="137">
        <f t="shared" si="8"/>
        <v>148.83333333333334</v>
      </c>
      <c r="BC85" s="25"/>
      <c r="BD85" s="20"/>
      <c r="BE85" s="132" t="s">
        <v>75</v>
      </c>
      <c r="BF85" s="39"/>
      <c r="BG85" s="137">
        <f>IF(BG83="","",BG83/BG84)</f>
        <v>148.47</v>
      </c>
      <c r="BH85" s="39"/>
      <c r="BI85" s="140">
        <f>BB85-A85</f>
        <v>-3.4861111111111143</v>
      </c>
      <c r="BK85" s="180"/>
    </row>
    <row r="86" spans="1:63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44">
        <f t="shared" ref="BB86:BB87" si="57">IF(SUM(D86:BA86)=0,"",SUM(D86:BA86))</f>
        <v>9074</v>
      </c>
      <c r="BC86" s="19"/>
      <c r="BD86" s="20"/>
      <c r="BE86" s="222" t="s">
        <v>76</v>
      </c>
      <c r="BF86" s="39"/>
      <c r="BG86" s="138">
        <v>7885</v>
      </c>
      <c r="BH86" s="39"/>
      <c r="BI86" s="149"/>
      <c r="BK86" s="180"/>
    </row>
    <row r="87" spans="1:63" x14ac:dyDescent="0.25">
      <c r="A87" s="165"/>
      <c r="B87" s="221" t="s">
        <v>260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38"/>
      <c r="BB87" s="144">
        <f t="shared" si="57"/>
        <v>55</v>
      </c>
      <c r="BC87" s="113">
        <f t="shared" ref="BC87:BC127" si="58">IF(COUNTA(D87:BA87)=0,"",COUNTA(D87:BA87))</f>
        <v>6</v>
      </c>
      <c r="BD87" s="159" t="s">
        <v>582</v>
      </c>
      <c r="BE87" s="221" t="s">
        <v>260</v>
      </c>
      <c r="BF87" s="39"/>
      <c r="BG87" s="138">
        <v>48</v>
      </c>
      <c r="BH87" s="39"/>
      <c r="BI87" s="149"/>
      <c r="BK87" s="180"/>
    </row>
    <row r="88" spans="1:63" x14ac:dyDescent="0.25">
      <c r="A88" s="137"/>
      <c r="B88" s="223" t="s">
        <v>271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/>
      <c r="BB88" s="137">
        <f t="shared" si="8"/>
        <v>164.98181818181817</v>
      </c>
      <c r="BC88" s="25"/>
      <c r="BD88" s="20"/>
      <c r="BE88" s="223" t="s">
        <v>271</v>
      </c>
      <c r="BF88" s="39"/>
      <c r="BG88" s="137">
        <f>IF(BG86="","",BG86/BG87)</f>
        <v>164.27083333333334</v>
      </c>
      <c r="BH88" s="39"/>
      <c r="BI88" s="140"/>
      <c r="BK88" s="180"/>
    </row>
    <row r="89" spans="1:63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/>
      <c r="BB89" s="144">
        <f t="shared" ref="BB89:BB90" si="59">IF(SUM(D89:BA89)=0,"",SUM(D89:BA89))</f>
        <v>4173</v>
      </c>
      <c r="BC89" s="19"/>
      <c r="BD89" s="23"/>
      <c r="BE89" s="37" t="s">
        <v>76</v>
      </c>
      <c r="BF89" s="39"/>
      <c r="BG89" s="138">
        <v>3955</v>
      </c>
      <c r="BH89" s="39"/>
      <c r="BI89" s="144"/>
      <c r="BK89" s="179"/>
    </row>
    <row r="90" spans="1:63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/>
      <c r="BB90" s="144">
        <f t="shared" si="59"/>
        <v>27</v>
      </c>
      <c r="BC90" s="113">
        <f t="shared" ref="BC90:BC127" si="60">IF(COUNTA(D90:BA90)=0,"",COUNTA(D90:BA90))</f>
        <v>4</v>
      </c>
      <c r="BD90" s="159" t="s">
        <v>632</v>
      </c>
      <c r="BE90" s="27" t="s">
        <v>77</v>
      </c>
      <c r="BF90" s="39"/>
      <c r="BG90" s="138">
        <v>26</v>
      </c>
      <c r="BH90" s="39"/>
      <c r="BI90" s="144"/>
      <c r="BK90" s="179"/>
    </row>
    <row r="91" spans="1:63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1">+AH89/AH90</f>
        <v>133.80000000000001</v>
      </c>
      <c r="AI91" s="137"/>
      <c r="AJ91" s="137"/>
      <c r="AK91" s="137">
        <f t="shared" ref="AK91" si="62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/>
      <c r="BB91" s="137">
        <f t="shared" si="8"/>
        <v>154.55555555555554</v>
      </c>
      <c r="BC91" s="25"/>
      <c r="BD91" s="23"/>
      <c r="BE91" s="134" t="s">
        <v>78</v>
      </c>
      <c r="BF91" s="39"/>
      <c r="BG91" s="137">
        <f>IF(BG89="","",BG89/BG90)</f>
        <v>152.11538461538461</v>
      </c>
      <c r="BH91" s="39"/>
      <c r="BI91" s="140"/>
      <c r="BK91" s="180"/>
    </row>
    <row r="92" spans="1:63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/>
      <c r="BB92" s="144">
        <f t="shared" ref="BB92:BB93" si="63">IF(SUM(D92:BA92)=0,"",SUM(D92:BA92))</f>
        <v>3097</v>
      </c>
      <c r="BC92" s="19"/>
      <c r="BD92" s="159"/>
      <c r="BE92" s="40" t="s">
        <v>79</v>
      </c>
      <c r="BF92" s="39"/>
      <c r="BG92" s="111">
        <v>4094</v>
      </c>
      <c r="BH92" s="39"/>
      <c r="BI92" s="144"/>
      <c r="BK92" s="181"/>
    </row>
    <row r="93" spans="1:63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/>
      <c r="BB93" s="144">
        <f t="shared" si="63"/>
        <v>19</v>
      </c>
      <c r="BC93" s="113">
        <f t="shared" ref="BC93:BC127" si="64">IF(COUNTA(D93:BA93)=0,"",COUNTA(D93:BA93))</f>
        <v>3</v>
      </c>
      <c r="BD93" s="315" t="s">
        <v>583</v>
      </c>
      <c r="BE93" s="31" t="s">
        <v>80</v>
      </c>
      <c r="BF93" s="39"/>
      <c r="BG93" s="111">
        <v>25</v>
      </c>
      <c r="BH93" s="39"/>
      <c r="BI93" s="144"/>
      <c r="BK93" s="181"/>
    </row>
    <row r="94" spans="1:63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40"/>
      <c r="BB94" s="137">
        <f t="shared" ref="BB94:BB127" si="65">IF(BB92="","",BB92/BB93)</f>
        <v>163</v>
      </c>
      <c r="BC94" s="25"/>
      <c r="BD94" s="23"/>
      <c r="BE94" s="132" t="s">
        <v>81</v>
      </c>
      <c r="BF94" s="39"/>
      <c r="BG94" s="137">
        <f>IF(BG92="","",BG92/BG93)</f>
        <v>163.76</v>
      </c>
      <c r="BH94" s="39"/>
      <c r="BI94" s="140"/>
      <c r="BK94" s="180"/>
    </row>
    <row r="95" spans="1:63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/>
      <c r="BB95" s="144">
        <f t="shared" ref="BB95:BB96" si="66">IF(SUM(D95:BA95)=0,"",SUM(D95:BA95))</f>
        <v>1707</v>
      </c>
      <c r="BC95" s="19"/>
      <c r="BD95" s="23"/>
      <c r="BE95" s="37" t="s">
        <v>82</v>
      </c>
      <c r="BF95" s="39"/>
      <c r="BG95" s="111">
        <v>0</v>
      </c>
      <c r="BH95" s="39"/>
      <c r="BI95" s="149"/>
      <c r="BK95" s="181"/>
    </row>
    <row r="96" spans="1:63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/>
      <c r="BB96" s="144">
        <f t="shared" si="66"/>
        <v>11</v>
      </c>
      <c r="BC96" s="113">
        <f t="shared" ref="BC96:BC127" si="67">IF(COUNTA(D96:BA96)=0,"",COUNTA(D96:BA96))</f>
        <v>1</v>
      </c>
      <c r="BD96" s="159" t="s">
        <v>603</v>
      </c>
      <c r="BE96" s="27" t="s">
        <v>83</v>
      </c>
      <c r="BF96" s="39"/>
      <c r="BG96" s="113">
        <v>0</v>
      </c>
      <c r="BH96" s="39"/>
      <c r="BI96" s="144"/>
      <c r="BK96" s="182"/>
    </row>
    <row r="97" spans="1:63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/>
      <c r="BB97" s="137">
        <f t="shared" si="65"/>
        <v>155.18181818181819</v>
      </c>
      <c r="BC97" s="25"/>
      <c r="BD97" s="23"/>
      <c r="BE97" s="134" t="s">
        <v>84</v>
      </c>
      <c r="BF97" s="39"/>
      <c r="BG97" s="137" t="e">
        <f>IF(BG95="","",BG95/BG96)</f>
        <v>#DIV/0!</v>
      </c>
      <c r="BH97" s="39"/>
      <c r="BI97" s="140"/>
      <c r="BK97" s="180"/>
    </row>
    <row r="98" spans="1:63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>
        <f t="shared" ref="BB98:BB99" si="68">IF(SUM(D98:BA98)=0,"",SUM(D98:BA98))</f>
        <v>8422</v>
      </c>
      <c r="BC98" s="19"/>
      <c r="BD98" s="159"/>
      <c r="BE98" s="40" t="s">
        <v>85</v>
      </c>
      <c r="BF98" s="39"/>
      <c r="BG98" s="113">
        <v>9339</v>
      </c>
      <c r="BH98" s="39"/>
      <c r="BI98" s="144"/>
      <c r="BK98" s="182"/>
    </row>
    <row r="99" spans="1:63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>
        <f t="shared" si="68"/>
        <v>50</v>
      </c>
      <c r="BC99" s="113">
        <f t="shared" ref="BC99:BC127" si="69">IF(COUNTA(D99:BA99)=0,"",COUNTA(D99:BA99))</f>
        <v>6</v>
      </c>
      <c r="BD99" s="159" t="s">
        <v>562</v>
      </c>
      <c r="BE99" s="31" t="s">
        <v>86</v>
      </c>
      <c r="BF99" s="39"/>
      <c r="BG99" s="113">
        <v>56</v>
      </c>
      <c r="BH99" s="39"/>
      <c r="BI99" s="144"/>
      <c r="BK99" s="182"/>
    </row>
    <row r="100" spans="1:63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>
        <f t="shared" si="65"/>
        <v>168.44</v>
      </c>
      <c r="BC100" s="25"/>
      <c r="BD100" s="23"/>
      <c r="BE100" s="132" t="s">
        <v>87</v>
      </c>
      <c r="BF100" s="39"/>
      <c r="BG100" s="137">
        <f>IF(BG98="","",BG98/BG99)</f>
        <v>166.76785714285714</v>
      </c>
      <c r="BH100" s="39"/>
      <c r="BI100" s="140">
        <f>BB100-A100</f>
        <v>15.606666666666655</v>
      </c>
      <c r="BK100" s="180"/>
    </row>
    <row r="101" spans="1:63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/>
      <c r="BB101" s="144">
        <f t="shared" ref="BB101:BB102" si="70">IF(SUM(D101:BA101)=0,"",SUM(D101:BA101))</f>
        <v>8354</v>
      </c>
      <c r="BC101" s="19"/>
      <c r="BD101" s="20"/>
      <c r="BE101" s="37" t="s">
        <v>88</v>
      </c>
      <c r="BF101" s="39"/>
      <c r="BG101" s="138">
        <v>9603</v>
      </c>
      <c r="BH101" s="39"/>
      <c r="BI101" s="144"/>
      <c r="BK101" s="179"/>
    </row>
    <row r="102" spans="1:63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/>
      <c r="BB102" s="144">
        <f t="shared" si="70"/>
        <v>44</v>
      </c>
      <c r="BC102" s="113">
        <f t="shared" ref="BC102:BC127" si="71">IF(COUNTA(D102:BA102)=0,"",COUNTA(D102:BA102))</f>
        <v>5</v>
      </c>
      <c r="BD102" s="159" t="s">
        <v>642</v>
      </c>
      <c r="BE102" s="27" t="s">
        <v>89</v>
      </c>
      <c r="BF102" s="39"/>
      <c r="BG102" s="138">
        <v>51</v>
      </c>
      <c r="BH102" s="39"/>
      <c r="BI102" s="144"/>
      <c r="BK102" s="179"/>
    </row>
    <row r="103" spans="1:63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/>
      <c r="BB103" s="137">
        <f t="shared" si="65"/>
        <v>189.86363636363637</v>
      </c>
      <c r="BC103" s="25"/>
      <c r="BD103" s="202"/>
      <c r="BE103" s="134" t="s">
        <v>90</v>
      </c>
      <c r="BF103" s="39"/>
      <c r="BG103" s="137">
        <f>IF(BG101="","",BG101/BG102)</f>
        <v>188.29411764705881</v>
      </c>
      <c r="BH103" s="39"/>
      <c r="BI103" s="140">
        <f>BB103-A103</f>
        <v>-1.886363636363626</v>
      </c>
      <c r="BK103" s="180"/>
    </row>
    <row r="104" spans="1:63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/>
      <c r="BB104" s="144">
        <f t="shared" ref="BB104:BB105" si="72">IF(SUM(D104:BA104)=0,"",SUM(D104:BA104))</f>
        <v>11607</v>
      </c>
      <c r="BC104" s="19"/>
      <c r="BD104" s="159"/>
      <c r="BE104" s="40" t="s">
        <v>88</v>
      </c>
      <c r="BF104" s="39"/>
      <c r="BG104" s="111">
        <v>11151</v>
      </c>
      <c r="BH104" s="39"/>
      <c r="BI104" s="144"/>
      <c r="BK104" s="181"/>
    </row>
    <row r="105" spans="1:63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/>
      <c r="BB105" s="144">
        <f t="shared" si="72"/>
        <v>67</v>
      </c>
      <c r="BC105" s="113">
        <f t="shared" ref="BC105:BC127" si="73">IF(COUNTA(D105:BA105)=0,"",COUNTA(D105:BA105))</f>
        <v>6</v>
      </c>
      <c r="BD105" s="159" t="s">
        <v>641</v>
      </c>
      <c r="BE105" s="31" t="s">
        <v>91</v>
      </c>
      <c r="BF105" s="39"/>
      <c r="BG105" s="111">
        <v>64</v>
      </c>
      <c r="BH105" s="39"/>
      <c r="BI105" s="144"/>
      <c r="BK105" s="181"/>
    </row>
    <row r="106" spans="1:63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4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1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/>
      <c r="BB106" s="137">
        <f t="shared" si="65"/>
        <v>173.23880597014926</v>
      </c>
      <c r="BC106" s="25"/>
      <c r="BD106" s="159"/>
      <c r="BE106" s="132" t="s">
        <v>92</v>
      </c>
      <c r="BF106" s="39"/>
      <c r="BG106" s="137">
        <f>IF(BG104="","",BG104/BG105)</f>
        <v>174.234375</v>
      </c>
      <c r="BH106" s="39"/>
      <c r="BI106" s="140">
        <f>BB106-A106</f>
        <v>-2.7824706255954368</v>
      </c>
      <c r="BK106" s="180"/>
    </row>
    <row r="107" spans="1:63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>
        <f t="shared" ref="BB107:BB108" si="75">IF(SUM(D107:BA107)=0,"",SUM(D107:BA107))</f>
        <v>3548</v>
      </c>
      <c r="BC107" s="19"/>
      <c r="BD107" s="23"/>
      <c r="BE107" s="40" t="s">
        <v>93</v>
      </c>
      <c r="BF107" s="39"/>
      <c r="BG107" s="111">
        <v>5187</v>
      </c>
      <c r="BH107" s="39"/>
      <c r="BI107" s="144"/>
      <c r="BK107" s="181"/>
    </row>
    <row r="108" spans="1:63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>
        <f t="shared" si="75"/>
        <v>22</v>
      </c>
      <c r="BC108" s="113">
        <f t="shared" ref="BC108:BC127" si="76">IF(COUNTA(D108:BA108)=0,"",COUNTA(D108:BA108))</f>
        <v>4</v>
      </c>
      <c r="BD108" s="159" t="s">
        <v>580</v>
      </c>
      <c r="BE108" s="31" t="s">
        <v>94</v>
      </c>
      <c r="BF108" s="39"/>
      <c r="BG108" s="111">
        <v>32</v>
      </c>
      <c r="BH108" s="39"/>
      <c r="BI108" s="144"/>
      <c r="BK108" s="181"/>
    </row>
    <row r="109" spans="1:63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>
        <f t="shared" si="65"/>
        <v>161.27272727272728</v>
      </c>
      <c r="BC109" s="25"/>
      <c r="BD109" s="23"/>
      <c r="BE109" s="132" t="s">
        <v>95</v>
      </c>
      <c r="BF109" s="39"/>
      <c r="BG109" s="137">
        <f>IF(BG107="","",BG107/BG108)</f>
        <v>162.09375</v>
      </c>
      <c r="BH109" s="39"/>
      <c r="BI109" s="140">
        <f>BB109-A109</f>
        <v>-4.4415584415584419</v>
      </c>
      <c r="BK109" s="180"/>
    </row>
    <row r="110" spans="1:63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38">
        <v>1029</v>
      </c>
      <c r="BB110" s="144">
        <f t="shared" ref="BB110:BB111" si="77">IF(SUM(D110:BA110)=0,"",SUM(D110:BA110))</f>
        <v>13182</v>
      </c>
      <c r="BC110" s="19"/>
      <c r="BD110" s="23"/>
      <c r="BE110" s="40" t="s">
        <v>211</v>
      </c>
      <c r="BF110" s="39"/>
      <c r="BG110" s="138">
        <v>15325</v>
      </c>
      <c r="BH110" s="39"/>
      <c r="BI110" s="149"/>
      <c r="BK110" s="180"/>
    </row>
    <row r="111" spans="1:63" x14ac:dyDescent="0.25">
      <c r="A111" s="138">
        <v>84</v>
      </c>
      <c r="B111" s="131" t="s">
        <v>258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38">
        <v>8</v>
      </c>
      <c r="BB111" s="144">
        <f t="shared" si="77"/>
        <v>99</v>
      </c>
      <c r="BC111" s="113">
        <f t="shared" ref="BC111:BC127" si="78">IF(COUNTA(D111:BA111)=0,"",COUNTA(D111:BA111))</f>
        <v>12</v>
      </c>
      <c r="BD111" s="326" t="s">
        <v>652</v>
      </c>
      <c r="BE111" s="131" t="s">
        <v>258</v>
      </c>
      <c r="BF111" s="39"/>
      <c r="BG111" s="138">
        <v>113</v>
      </c>
      <c r="BH111" s="39"/>
      <c r="BI111" s="149"/>
      <c r="BK111" s="180"/>
    </row>
    <row r="112" spans="1:63" x14ac:dyDescent="0.25">
      <c r="A112" s="137">
        <f>A110/A111</f>
        <v>139.8452380952381</v>
      </c>
      <c r="B112" s="132" t="s">
        <v>269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>+BA110/BA111</f>
        <v>128.625</v>
      </c>
      <c r="BB112" s="137">
        <f t="shared" si="65"/>
        <v>133.15151515151516</v>
      </c>
      <c r="BC112" s="25"/>
      <c r="BD112" s="23"/>
      <c r="BE112" s="132" t="s">
        <v>269</v>
      </c>
      <c r="BF112" s="39"/>
      <c r="BG112" s="137">
        <f>IF(BG110="","",BG110/BG111)</f>
        <v>135.61946902654867</v>
      </c>
      <c r="BH112" s="39"/>
      <c r="BI112" s="140">
        <f>BB112-A112</f>
        <v>-6.6937229437229462</v>
      </c>
      <c r="BK112" s="180"/>
    </row>
    <row r="113" spans="1:61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/>
      <c r="BB113" s="144">
        <f t="shared" ref="BB113:BB114" si="79">IF(SUM(D113:BA113)=0,"",SUM(D113:BA113))</f>
        <v>19765</v>
      </c>
      <c r="BC113" s="19"/>
      <c r="BD113" s="23"/>
      <c r="BE113" s="40" t="s">
        <v>211</v>
      </c>
      <c r="BF113" s="39"/>
      <c r="BG113" s="138">
        <v>30358</v>
      </c>
      <c r="BH113" s="39"/>
      <c r="BI113" s="149"/>
    </row>
    <row r="114" spans="1:61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/>
      <c r="BB114" s="144">
        <f t="shared" si="79"/>
        <v>113</v>
      </c>
      <c r="BC114" s="113">
        <f t="shared" ref="BC114:BC127" si="80">IF(COUNTA(D114:BA114)=0,"",COUNTA(D114:BA114))</f>
        <v>10</v>
      </c>
      <c r="BD114" s="159" t="s">
        <v>580</v>
      </c>
      <c r="BE114" s="131" t="s">
        <v>212</v>
      </c>
      <c r="BF114" s="39"/>
      <c r="BG114" s="138">
        <v>174</v>
      </c>
      <c r="BH114" s="39"/>
      <c r="BI114" s="149"/>
    </row>
    <row r="115" spans="1:61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1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/>
      <c r="BB115" s="137">
        <f t="shared" si="65"/>
        <v>174.91150442477877</v>
      </c>
      <c r="BC115" s="25"/>
      <c r="BD115" s="159"/>
      <c r="BE115" s="176" t="s">
        <v>215</v>
      </c>
      <c r="BF115" s="39"/>
      <c r="BG115" s="137">
        <f>IF(BG113="","",BG113/BG114)</f>
        <v>174.4712643678161</v>
      </c>
      <c r="BH115" s="39"/>
      <c r="BI115" s="140">
        <f>BB115-A115</f>
        <v>-1.5294893640410976</v>
      </c>
    </row>
    <row r="116" spans="1:61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/>
      <c r="BB116" s="144">
        <f t="shared" ref="BB116:BB117" si="81">IF(SUM(D116:BA116)=0,"",SUM(D116:BA116))</f>
        <v>6427</v>
      </c>
      <c r="BC116" s="19"/>
      <c r="BD116" s="23"/>
      <c r="BE116" s="40" t="s">
        <v>96</v>
      </c>
      <c r="BF116" s="39"/>
      <c r="BG116" s="111">
        <v>10653</v>
      </c>
      <c r="BH116" s="39"/>
      <c r="BI116" s="144"/>
    </row>
    <row r="117" spans="1:61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/>
      <c r="BB117" s="144">
        <f t="shared" si="81"/>
        <v>40</v>
      </c>
      <c r="BC117" s="113">
        <f t="shared" ref="BC117:BC127" si="82">IF(COUNTA(D117:BA117)=0,"",COUNTA(D117:BA117))</f>
        <v>6</v>
      </c>
      <c r="BD117" s="159" t="s">
        <v>633</v>
      </c>
      <c r="BE117" s="31" t="s">
        <v>97</v>
      </c>
      <c r="BF117" s="39"/>
      <c r="BG117" s="111">
        <v>65</v>
      </c>
      <c r="BH117" s="39"/>
      <c r="BI117" s="144"/>
    </row>
    <row r="118" spans="1:61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1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/>
      <c r="BB118" s="137">
        <f t="shared" si="65"/>
        <v>160.67500000000001</v>
      </c>
      <c r="BC118" s="25"/>
      <c r="BD118" s="23"/>
      <c r="BE118" s="132" t="s">
        <v>98</v>
      </c>
      <c r="BF118" s="39"/>
      <c r="BG118" s="137">
        <f>IF(BG116="","",BG116/BG117)</f>
        <v>163.8923076923077</v>
      </c>
      <c r="BH118" s="39"/>
      <c r="BI118" s="140">
        <f>BB118-A118</f>
        <v>-5.7993589743589666</v>
      </c>
    </row>
    <row r="119" spans="1:61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/>
      <c r="BB119" s="144">
        <f t="shared" ref="BB119:BB120" si="83">IF(SUM(D119:BA119)=0,"",SUM(D119:BA119))</f>
        <v>15992</v>
      </c>
      <c r="BC119" s="19"/>
      <c r="BD119" s="23"/>
      <c r="BE119" s="37" t="s">
        <v>205</v>
      </c>
      <c r="BF119" s="39"/>
      <c r="BG119" s="138">
        <v>17731</v>
      </c>
      <c r="BH119" s="39"/>
      <c r="BI119" s="149"/>
    </row>
    <row r="120" spans="1:61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/>
      <c r="BB120" s="144">
        <f t="shared" si="83"/>
        <v>92</v>
      </c>
      <c r="BC120" s="113">
        <f t="shared" ref="BC120:BC127" si="84">IF(COUNTA(D120:BA120)=0,"",COUNTA(D120:BA120))</f>
        <v>12</v>
      </c>
      <c r="BD120" s="159" t="s">
        <v>645</v>
      </c>
      <c r="BE120" s="37" t="s">
        <v>206</v>
      </c>
      <c r="BF120" s="39"/>
      <c r="BG120" s="138">
        <v>101</v>
      </c>
      <c r="BH120" s="39"/>
      <c r="BI120" s="149"/>
    </row>
    <row r="121" spans="1:61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/>
      <c r="BB121" s="137">
        <f t="shared" si="65"/>
        <v>173.82608695652175</v>
      </c>
      <c r="BC121" s="25"/>
      <c r="BD121" s="23"/>
      <c r="BE121" s="134" t="s">
        <v>207</v>
      </c>
      <c r="BF121" s="39"/>
      <c r="BG121" s="137">
        <f>IF(BG119="","",BG119/BG120)</f>
        <v>175.55445544554456</v>
      </c>
      <c r="BH121" s="39"/>
      <c r="BI121" s="140">
        <f>BB121-A121</f>
        <v>-7.673913043478251</v>
      </c>
    </row>
    <row r="122" spans="1:61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v>1201</v>
      </c>
      <c r="BB122" s="144">
        <f t="shared" ref="BB122:BB123" si="85">IF(SUM(D122:BA122)=0,"",SUM(D122:BA122))</f>
        <v>7699</v>
      </c>
      <c r="BC122" s="19"/>
      <c r="BD122" s="23"/>
      <c r="BE122" s="37" t="s">
        <v>99</v>
      </c>
      <c r="BF122" s="39"/>
      <c r="BG122" s="138">
        <v>6377</v>
      </c>
      <c r="BH122" s="39"/>
      <c r="BI122" s="149"/>
    </row>
    <row r="123" spans="1:61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v>8</v>
      </c>
      <c r="BB123" s="144">
        <f t="shared" si="85"/>
        <v>52</v>
      </c>
      <c r="BC123" s="113">
        <f t="shared" ref="BC123:BC127" si="86">IF(COUNTA(D123:BA123)=0,"",COUNTA(D123:BA123))</f>
        <v>8</v>
      </c>
      <c r="BD123" s="334" t="s">
        <v>651</v>
      </c>
      <c r="BE123" s="27" t="s">
        <v>100</v>
      </c>
      <c r="BF123" s="39"/>
      <c r="BG123" s="138">
        <v>43</v>
      </c>
      <c r="BH123" s="39"/>
      <c r="BI123" s="149"/>
    </row>
    <row r="124" spans="1:61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>+BA122/BA123</f>
        <v>150.125</v>
      </c>
      <c r="BB124" s="137">
        <f t="shared" si="65"/>
        <v>148.05769230769232</v>
      </c>
      <c r="BC124" s="25"/>
      <c r="BD124" s="41"/>
      <c r="BE124" s="134" t="s">
        <v>101</v>
      </c>
      <c r="BF124" s="39"/>
      <c r="BG124" s="137">
        <f>IF(BG122="","",BG122/BG123)</f>
        <v>148.30232558139534</v>
      </c>
      <c r="BH124" s="39"/>
      <c r="BI124" s="140">
        <f>BB124-A124</f>
        <v>1.6248564867968014</v>
      </c>
    </row>
    <row r="125" spans="1:61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>
        <f t="shared" ref="BB125:BB126" si="87">IF(SUM(D125:BA125)=0,"",SUM(D125:BA125))</f>
        <v>2288</v>
      </c>
      <c r="BC125" s="19"/>
      <c r="BD125" s="23"/>
      <c r="BE125" s="37" t="s">
        <v>102</v>
      </c>
      <c r="BF125" s="39"/>
      <c r="BG125" s="138">
        <v>3443</v>
      </c>
      <c r="BH125" s="39"/>
      <c r="BI125" s="144"/>
    </row>
    <row r="126" spans="1:61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>
        <f t="shared" si="87"/>
        <v>12</v>
      </c>
      <c r="BC126" s="113">
        <f t="shared" ref="BC126:BC127" si="88">IF(COUNTA(D126:BA126)=0,"",COUNTA(D126:BA126))</f>
        <v>2</v>
      </c>
      <c r="BD126" s="159" t="s">
        <v>561</v>
      </c>
      <c r="BE126" s="27" t="s">
        <v>26</v>
      </c>
      <c r="BF126" s="39"/>
      <c r="BG126" s="138">
        <v>19</v>
      </c>
      <c r="BH126" s="39"/>
      <c r="BI126" s="144"/>
    </row>
    <row r="127" spans="1:61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37">
        <f t="shared" si="65"/>
        <v>190.66666666666666</v>
      </c>
      <c r="BC127" s="25"/>
      <c r="BD127" s="159"/>
      <c r="BE127" s="134" t="s">
        <v>103</v>
      </c>
      <c r="BF127" s="39"/>
      <c r="BG127" s="137">
        <f>IF(BG125="","",BG125/BG126)</f>
        <v>181.21052631578948</v>
      </c>
      <c r="BH127" s="39"/>
      <c r="BI127" s="140">
        <f>BB127-A127</f>
        <v>21.309523809523796</v>
      </c>
    </row>
    <row r="128" spans="1:61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4" t="str">
        <f>IF(SUM(D128:F128)=0,"",SUM(D128:F128))</f>
        <v/>
      </c>
      <c r="BC128" s="19"/>
      <c r="BD128" s="28"/>
      <c r="BE128" s="42" t="s">
        <v>104</v>
      </c>
      <c r="BF128" s="39"/>
      <c r="BG128" s="138">
        <v>0</v>
      </c>
      <c r="BH128" s="39"/>
      <c r="BI128" s="154"/>
    </row>
    <row r="129" spans="1:61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4" t="str">
        <f>IF(SUM(D129:F129)=0,"",SUM(D129:F129))</f>
        <v/>
      </c>
      <c r="BC129" s="113" t="str">
        <f>IF(COUNTA(D129:F129)=0,"",COUNTA(D129:F129))</f>
        <v/>
      </c>
      <c r="BD129" s="159"/>
      <c r="BE129" s="31" t="s">
        <v>74</v>
      </c>
      <c r="BF129" s="39"/>
      <c r="BG129" s="138">
        <v>0</v>
      </c>
      <c r="BH129" s="39"/>
      <c r="BI129" s="149"/>
    </row>
    <row r="130" spans="1:61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37" t="str">
        <f t="shared" ref="BB130" si="89">IF(BB128="","",BB128/BB129)</f>
        <v/>
      </c>
      <c r="BC130" s="25"/>
      <c r="BD130" s="28"/>
      <c r="BE130" s="132" t="s">
        <v>105</v>
      </c>
      <c r="BF130" s="39"/>
      <c r="BG130" s="137"/>
      <c r="BH130" s="39"/>
      <c r="BI130" s="140"/>
    </row>
    <row r="131" spans="1:61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0">D11+D14+D17+D20+D23+D26+D29+D32+D35+D38+D41+D44+D47+D50+D53+D56+D59+D62+D65+D68+D71+D74+D77+D80+D83+D86+D89+D92+D95+D98+D101+D104+D107+D110+D113+D116+D119+D122+D125+D128</f>
        <v>8417</v>
      </c>
      <c r="E131" s="139">
        <f t="shared" si="90"/>
        <v>2693</v>
      </c>
      <c r="F131" s="139">
        <f t="shared" si="90"/>
        <v>26552</v>
      </c>
      <c r="G131" s="139">
        <f t="shared" si="90"/>
        <v>1090</v>
      </c>
      <c r="H131" s="139">
        <f t="shared" si="90"/>
        <v>19151</v>
      </c>
      <c r="I131" s="139">
        <f t="shared" si="90"/>
        <v>21365</v>
      </c>
      <c r="J131" s="139">
        <f t="shared" si="90"/>
        <v>8681</v>
      </c>
      <c r="K131" s="139">
        <f t="shared" si="90"/>
        <v>9168</v>
      </c>
      <c r="L131" s="139">
        <f t="shared" si="90"/>
        <v>3668</v>
      </c>
      <c r="M131" s="139">
        <f t="shared" si="90"/>
        <v>8455</v>
      </c>
      <c r="N131" s="139">
        <f t="shared" si="90"/>
        <v>2807</v>
      </c>
      <c r="O131" s="139">
        <f t="shared" si="90"/>
        <v>18188</v>
      </c>
      <c r="P131" s="139">
        <f t="shared" si="90"/>
        <v>5314</v>
      </c>
      <c r="Q131" s="139">
        <f t="shared" si="90"/>
        <v>15406</v>
      </c>
      <c r="R131" s="139">
        <f t="shared" si="90"/>
        <v>7461</v>
      </c>
      <c r="S131" s="139">
        <f t="shared" si="90"/>
        <v>4274</v>
      </c>
      <c r="T131" s="139">
        <f t="shared" si="90"/>
        <v>8136</v>
      </c>
      <c r="U131" s="139">
        <f t="shared" si="90"/>
        <v>8379</v>
      </c>
      <c r="V131" s="139">
        <f t="shared" si="90"/>
        <v>6157</v>
      </c>
      <c r="W131" s="139">
        <f t="shared" si="90"/>
        <v>2174</v>
      </c>
      <c r="X131" s="139">
        <f t="shared" si="90"/>
        <v>766</v>
      </c>
      <c r="Y131" s="139">
        <f t="shared" si="90"/>
        <v>11679</v>
      </c>
      <c r="Z131" s="139">
        <f t="shared" si="90"/>
        <v>2256</v>
      </c>
      <c r="AA131" s="139">
        <f t="shared" si="90"/>
        <v>7171</v>
      </c>
      <c r="AB131" s="139">
        <f t="shared" si="90"/>
        <v>4627</v>
      </c>
      <c r="AC131" s="139">
        <f t="shared" si="90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1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1"/>
        <v>3811</v>
      </c>
      <c r="AG131" s="139">
        <f t="shared" si="91"/>
        <v>8019</v>
      </c>
      <c r="AH131" s="139">
        <f t="shared" ref="AH131:AI131" si="92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2"/>
        <v>4014</v>
      </c>
      <c r="AJ131" s="139">
        <f t="shared" ref="AJ131:AK131" si="93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3"/>
        <v>18189</v>
      </c>
      <c r="AL131" s="139">
        <f t="shared" ref="AL131:AM131" si="94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4"/>
        <v>3804</v>
      </c>
      <c r="AN131" s="139">
        <f t="shared" ref="AN131:AO131" si="95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5"/>
        <v>8504</v>
      </c>
      <c r="AP131" s="139">
        <f t="shared" ref="AP131:AS131" si="96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7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7"/>
        <v>4648</v>
      </c>
      <c r="AS131" s="139">
        <f t="shared" si="96"/>
        <v>8115</v>
      </c>
      <c r="AT131" s="139">
        <f t="shared" ref="AT131:AU131" si="98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8"/>
        <v>962</v>
      </c>
      <c r="AV131" s="139">
        <f t="shared" ref="AV131:AW131" si="99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9"/>
        <v>2119</v>
      </c>
      <c r="AX131" s="139">
        <f t="shared" ref="AX131:AY131" si="100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100"/>
        <v>10045</v>
      </c>
      <c r="AZ131" s="139">
        <f t="shared" ref="AZ131:BA131" si="101">AZ11+AZ14+AZ17+AZ20+AZ23+AZ26+AZ29+AZ32+AZ35+AZ38+AZ41+AZ44+AZ47+AZ50+AZ53+AZ56+AZ59+AZ62+AZ65+AZ68+AZ71+AZ74+AZ77+AZ80+AZ83+AZ86+AZ89+AZ92+AZ95+AZ98+AZ101+AZ104+AZ107+AZ110+AZ113+AZ116+AZ119+AZ122+AZ125+AZ128</f>
        <v>4894</v>
      </c>
      <c r="BA131" s="139">
        <f t="shared" si="101"/>
        <v>6943</v>
      </c>
      <c r="BB131" s="138">
        <f>SUM(D131:BA131)</f>
        <v>388602</v>
      </c>
      <c r="BC131" s="145"/>
      <c r="BD131" s="44"/>
      <c r="BE131" s="43"/>
      <c r="BF131" s="44"/>
      <c r="BG131" s="139">
        <f>BG11+BG14+BG17+BG20+BG23+BG26+BG29+BG32+BG35+BG38+BG41+BG44+BG47+BG50+BG53+BG56+BG59+BG62+BG65+BG68+BG71+BG74+BG77+BG80+BG83+BG86+BG89+BG92+BG95+BG98++BG101+BG104+BG107+BG110+BG113+BG116+BG119+BG122+BG125+BG128</f>
        <v>460527</v>
      </c>
      <c r="BH131" s="44"/>
      <c r="BI131" s="44"/>
    </row>
    <row r="132" spans="1:61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02">D12+D15+D18+D21+D24+D27+D30+D33+D36+D39+D42+D45+D48+D51+D54+D57+D60+D63+D66+D69+D72+D75+D78+D81+D84+D87+D90+D93+D96+D99+D102+D105+D108+D111+D114+D117+D120+D123+D126+D129</f>
        <v>48</v>
      </c>
      <c r="E132" s="144">
        <f t="shared" si="102"/>
        <v>15</v>
      </c>
      <c r="F132" s="144">
        <f t="shared" si="102"/>
        <v>150</v>
      </c>
      <c r="G132" s="144">
        <f t="shared" si="102"/>
        <v>8</v>
      </c>
      <c r="H132" s="144">
        <f t="shared" si="102"/>
        <v>111</v>
      </c>
      <c r="I132" s="144">
        <f t="shared" si="102"/>
        <v>128</v>
      </c>
      <c r="J132" s="144">
        <f t="shared" si="102"/>
        <v>48</v>
      </c>
      <c r="K132" s="144">
        <f t="shared" si="102"/>
        <v>64</v>
      </c>
      <c r="L132" s="144">
        <f t="shared" si="102"/>
        <v>27</v>
      </c>
      <c r="M132" s="144">
        <f t="shared" si="102"/>
        <v>45</v>
      </c>
      <c r="N132" s="144">
        <f t="shared" si="102"/>
        <v>20</v>
      </c>
      <c r="O132" s="144">
        <f t="shared" si="102"/>
        <v>112</v>
      </c>
      <c r="P132" s="144">
        <f t="shared" si="102"/>
        <v>33</v>
      </c>
      <c r="Q132" s="144">
        <f t="shared" si="102"/>
        <v>84</v>
      </c>
      <c r="R132" s="144">
        <f t="shared" si="102"/>
        <v>44</v>
      </c>
      <c r="S132" s="144">
        <f t="shared" si="102"/>
        <v>28</v>
      </c>
      <c r="T132" s="144">
        <f t="shared" si="102"/>
        <v>45</v>
      </c>
      <c r="U132" s="144">
        <f t="shared" si="102"/>
        <v>48</v>
      </c>
      <c r="V132" s="144">
        <f t="shared" si="102"/>
        <v>36</v>
      </c>
      <c r="W132" s="144">
        <f t="shared" si="102"/>
        <v>12</v>
      </c>
      <c r="X132" s="144">
        <f t="shared" si="102"/>
        <v>8</v>
      </c>
      <c r="Y132" s="144">
        <f t="shared" si="102"/>
        <v>72</v>
      </c>
      <c r="Z132" s="144">
        <f t="shared" si="102"/>
        <v>16</v>
      </c>
      <c r="AA132" s="144">
        <f t="shared" si="102"/>
        <v>44</v>
      </c>
      <c r="AB132" s="144">
        <f t="shared" si="102"/>
        <v>28</v>
      </c>
      <c r="AC132" s="144">
        <f t="shared" si="102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1"/>
        <v>79</v>
      </c>
      <c r="AF132" s="144">
        <f t="shared" si="91"/>
        <v>27</v>
      </c>
      <c r="AG132" s="144">
        <f t="shared" si="91"/>
        <v>45</v>
      </c>
      <c r="AH132" s="144">
        <f t="shared" ref="AH132:AI132" si="103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03"/>
        <v>22</v>
      </c>
      <c r="AJ132" s="144">
        <f t="shared" ref="AJ132:AK132" si="104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04"/>
        <v>108</v>
      </c>
      <c r="AL132" s="144">
        <f t="shared" ref="AL132:AM132" si="105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05"/>
        <v>27</v>
      </c>
      <c r="AN132" s="144">
        <f t="shared" ref="AN132:AO132" si="106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06"/>
        <v>45</v>
      </c>
      <c r="AP132" s="144">
        <f t="shared" ref="AP132:AS132" si="107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08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08"/>
        <v>28</v>
      </c>
      <c r="AS132" s="144">
        <f t="shared" si="107"/>
        <v>45</v>
      </c>
      <c r="AT132" s="144">
        <f t="shared" ref="AT132:AU132" si="109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09"/>
        <v>8</v>
      </c>
      <c r="AV132" s="144">
        <f t="shared" ref="AV132:AW132" si="110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0"/>
        <v>16</v>
      </c>
      <c r="AX132" s="144">
        <f t="shared" ref="AX132:AY132" si="111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11"/>
        <v>56</v>
      </c>
      <c r="AZ132" s="144">
        <f t="shared" ref="AZ132:BA132" si="112">AZ12+AZ15+AZ18+AZ21+AZ24+AZ27+AZ30+AZ33+AZ36+AZ39+AZ42+AZ45+AZ48+AZ51+AZ54+AZ57+AZ60+AZ63+AZ66+AZ69+AZ72+AZ75+AZ78+AZ81+AZ84+AZ87+AZ90+AZ93+AZ96+AZ99+AZ102+AZ105+AZ108+AZ111+AZ114+AZ117+AZ120+AZ123+AZ126+AZ129</f>
        <v>28</v>
      </c>
      <c r="BA132" s="144">
        <f t="shared" si="112"/>
        <v>48</v>
      </c>
      <c r="BB132" s="138">
        <f>SUM(D132:BA132)</f>
        <v>2314</v>
      </c>
      <c r="BC132" s="52">
        <f>SUM(BC12:BC129)</f>
        <v>267</v>
      </c>
      <c r="BD132" s="44"/>
      <c r="BE132" s="45"/>
      <c r="BF132" s="44"/>
      <c r="BG132" s="144">
        <f>BG12+BG15+BG18+BG21+BG24+BG27+BG30+BG33+BG36+BG39+BG42+BG45+BG48+BG51+BG54+BG57+BG60+BG63+BG66+BG69+BG72+BG75+BG78+BG81+BG84+BG87+BG90+BG93+BG96+BG99++BG102+BG105+BG108+BG111+BG114+BG117+BG120+BG123+BG126+BG129</f>
        <v>2724</v>
      </c>
      <c r="BH132" s="44"/>
      <c r="BI132" s="44"/>
    </row>
    <row r="133" spans="1:61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13">IF(D132=0,"",(D131/D132))</f>
        <v>175.35416666666666</v>
      </c>
      <c r="E133" s="140">
        <f t="shared" si="113"/>
        <v>179.53333333333333</v>
      </c>
      <c r="F133" s="140">
        <f t="shared" si="113"/>
        <v>177.01333333333332</v>
      </c>
      <c r="G133" s="140">
        <f t="shared" si="113"/>
        <v>136.25</v>
      </c>
      <c r="H133" s="140">
        <f t="shared" si="113"/>
        <v>172.53153153153153</v>
      </c>
      <c r="I133" s="140">
        <f t="shared" si="113"/>
        <v>166.9140625</v>
      </c>
      <c r="J133" s="140">
        <f t="shared" si="113"/>
        <v>180.85416666666666</v>
      </c>
      <c r="K133" s="140">
        <f t="shared" si="113"/>
        <v>143.25</v>
      </c>
      <c r="L133" s="140">
        <f t="shared" si="113"/>
        <v>135.85185185185185</v>
      </c>
      <c r="M133" s="140">
        <f t="shared" si="113"/>
        <v>187.88888888888889</v>
      </c>
      <c r="N133" s="140">
        <f t="shared" si="113"/>
        <v>140.35</v>
      </c>
      <c r="O133" s="140">
        <f t="shared" si="113"/>
        <v>162.39285714285714</v>
      </c>
      <c r="P133" s="140">
        <f t="shared" si="113"/>
        <v>161.03030303030303</v>
      </c>
      <c r="Q133" s="140">
        <f t="shared" si="113"/>
        <v>183.4047619047619</v>
      </c>
      <c r="R133" s="140">
        <f t="shared" si="113"/>
        <v>169.56818181818181</v>
      </c>
      <c r="S133" s="140">
        <f t="shared" si="113"/>
        <v>152.64285714285714</v>
      </c>
      <c r="T133" s="140">
        <f t="shared" si="113"/>
        <v>180.8</v>
      </c>
      <c r="U133" s="140">
        <f t="shared" si="113"/>
        <v>174.5625</v>
      </c>
      <c r="V133" s="140">
        <f t="shared" si="113"/>
        <v>171.02777777777777</v>
      </c>
      <c r="W133" s="140">
        <f t="shared" si="113"/>
        <v>181.16666666666666</v>
      </c>
      <c r="X133" s="140">
        <f t="shared" si="113"/>
        <v>95.75</v>
      </c>
      <c r="Y133" s="140">
        <f t="shared" si="113"/>
        <v>162.20833333333334</v>
      </c>
      <c r="Z133" s="140">
        <f t="shared" si="113"/>
        <v>141</v>
      </c>
      <c r="AA133" s="140">
        <f t="shared" si="113"/>
        <v>162.97727272727272</v>
      </c>
      <c r="AB133" s="140">
        <f t="shared" si="113"/>
        <v>165.25</v>
      </c>
      <c r="AC133" s="140">
        <f t="shared" si="113"/>
        <v>188.73333333333332</v>
      </c>
      <c r="AD133" s="140">
        <f t="shared" ref="AD133" si="114">IF(AD132=0,"",(AD131/AD132))</f>
        <v>178.20833333333334</v>
      </c>
      <c r="AE133" s="140">
        <f t="shared" ref="AE133:AG133" si="115">IF(AE132=0,"",(AE131/AE132))</f>
        <v>153.22784810126583</v>
      </c>
      <c r="AF133" s="140">
        <f t="shared" si="115"/>
        <v>141.14814814814815</v>
      </c>
      <c r="AG133" s="140">
        <f t="shared" si="115"/>
        <v>178.2</v>
      </c>
      <c r="AH133" s="140">
        <f t="shared" ref="AH133:AI133" si="116">IF(AH132=0,"",(AH131/AH132))</f>
        <v>128.75</v>
      </c>
      <c r="AI133" s="140">
        <f t="shared" si="116"/>
        <v>182.45454545454547</v>
      </c>
      <c r="AJ133" s="140">
        <f t="shared" ref="AJ133:AK133" si="117">IF(AJ132=0,"",(AJ131/AJ132))</f>
        <v>182.64285714285714</v>
      </c>
      <c r="AK133" s="140">
        <f t="shared" si="117"/>
        <v>168.41666666666666</v>
      </c>
      <c r="AL133" s="140">
        <f t="shared" ref="AL133:AM133" si="118">IF(AL132=0,"",(AL131/AL132))</f>
        <v>177</v>
      </c>
      <c r="AM133" s="140">
        <f t="shared" si="118"/>
        <v>140.88888888888889</v>
      </c>
      <c r="AN133" s="140">
        <f t="shared" ref="AN133:AO133" si="119">IF(AN132=0,"",(AN131/AN132))</f>
        <v>139.5</v>
      </c>
      <c r="AO133" s="140">
        <f t="shared" si="119"/>
        <v>188.97777777777779</v>
      </c>
      <c r="AP133" s="140">
        <f t="shared" ref="AP133:AS133" si="120">IF(AP132=0,"",(AP131/AP132))</f>
        <v>169.95833333333334</v>
      </c>
      <c r="AQ133" s="140">
        <f t="shared" ref="AQ133:AR133" si="121">IF(AQ132=0,"",(AQ131/AQ132))</f>
        <v>171.11363636363637</v>
      </c>
      <c r="AR133" s="140">
        <f t="shared" si="121"/>
        <v>166</v>
      </c>
      <c r="AS133" s="140">
        <f t="shared" si="120"/>
        <v>180.33333333333334</v>
      </c>
      <c r="AT133" s="140">
        <f t="shared" ref="AT133:AU133" si="122">IF(AT132=0,"",(AT131/AT132))</f>
        <v>167.06060606060606</v>
      </c>
      <c r="AU133" s="140">
        <f t="shared" si="122"/>
        <v>120.25</v>
      </c>
      <c r="AV133" s="140">
        <f t="shared" ref="AV133:AW133" si="123">IF(AV132=0,"",(AV131/AV132))</f>
        <v>171.11764705882354</v>
      </c>
      <c r="AW133" s="140">
        <f t="shared" si="123"/>
        <v>132.4375</v>
      </c>
      <c r="AX133" s="140">
        <f t="shared" ref="AX133:AY133" si="124">IF(AX132=0,"",(AX131/AX132))</f>
        <v>152.25</v>
      </c>
      <c r="AY133" s="140">
        <f t="shared" si="124"/>
        <v>179.375</v>
      </c>
      <c r="AZ133" s="140">
        <f t="shared" ref="AZ133:BA133" si="125">IF(AZ132=0,"",(AZ131/AZ132))</f>
        <v>174.78571428571428</v>
      </c>
      <c r="BA133" s="140">
        <f t="shared" si="125"/>
        <v>144.64583333333334</v>
      </c>
      <c r="BB133" s="47">
        <f>BB131/BB132</f>
        <v>167.93517718236819</v>
      </c>
      <c r="BC133" s="48"/>
      <c r="BD133" s="49"/>
      <c r="BE133" s="43"/>
      <c r="BF133" s="49"/>
      <c r="BG133" s="140">
        <f>IF(BG132=0,"",(BG131/BG132))</f>
        <v>169.06277533039648</v>
      </c>
      <c r="BH133" s="49"/>
      <c r="BI133" s="49"/>
    </row>
    <row r="134" spans="1:61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C134" s="50"/>
      <c r="BD134" s="189" t="s">
        <v>201</v>
      </c>
      <c r="BE134" s="155">
        <f>COUNTA(BE10:BE130)/3</f>
        <v>40</v>
      </c>
    </row>
    <row r="135" spans="1:61" x14ac:dyDescent="0.25">
      <c r="A135" s="51"/>
      <c r="B135" s="32" t="s">
        <v>106</v>
      </c>
      <c r="D135" s="62">
        <f t="shared" ref="D135:Z135" si="126">COUNTA(D11:D130)/3</f>
        <v>6</v>
      </c>
      <c r="E135" s="62">
        <f t="shared" si="126"/>
        <v>1</v>
      </c>
      <c r="F135" s="62">
        <f t="shared" si="126"/>
        <v>10</v>
      </c>
      <c r="G135" s="62">
        <f t="shared" si="126"/>
        <v>1</v>
      </c>
      <c r="H135" s="62">
        <f t="shared" si="126"/>
        <v>7</v>
      </c>
      <c r="I135" s="62">
        <f t="shared" si="126"/>
        <v>10</v>
      </c>
      <c r="J135" s="62">
        <f t="shared" si="126"/>
        <v>6</v>
      </c>
      <c r="K135" s="62">
        <f t="shared" si="126"/>
        <v>8</v>
      </c>
      <c r="L135" s="62">
        <f t="shared" si="126"/>
        <v>4</v>
      </c>
      <c r="M135" s="62">
        <f t="shared" si="126"/>
        <v>6</v>
      </c>
      <c r="N135" s="62">
        <f t="shared" si="126"/>
        <v>4</v>
      </c>
      <c r="O135" s="62">
        <f t="shared" si="126"/>
        <v>14</v>
      </c>
      <c r="P135" s="62">
        <f t="shared" si="126"/>
        <v>3</v>
      </c>
      <c r="Q135" s="62">
        <f t="shared" si="126"/>
        <v>6</v>
      </c>
      <c r="R135" s="62">
        <f t="shared" si="126"/>
        <v>5</v>
      </c>
      <c r="S135" s="62">
        <f t="shared" si="126"/>
        <v>5</v>
      </c>
      <c r="T135" s="62">
        <f t="shared" si="126"/>
        <v>6</v>
      </c>
      <c r="U135" s="62">
        <f t="shared" si="126"/>
        <v>6</v>
      </c>
      <c r="V135" s="62">
        <f t="shared" si="126"/>
        <v>6</v>
      </c>
      <c r="W135" s="62">
        <f t="shared" si="126"/>
        <v>2</v>
      </c>
      <c r="X135" s="62">
        <f t="shared" si="126"/>
        <v>1</v>
      </c>
      <c r="Y135" s="62">
        <f t="shared" si="126"/>
        <v>9</v>
      </c>
      <c r="Z135" s="62">
        <f t="shared" si="126"/>
        <v>2</v>
      </c>
      <c r="AA135" s="62">
        <f t="shared" ref="AA135:AC135" si="127">COUNTA(AA11:AA130)/3</f>
        <v>5</v>
      </c>
      <c r="AB135" s="62">
        <f t="shared" si="127"/>
        <v>5</v>
      </c>
      <c r="AC135" s="62">
        <f t="shared" si="127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28">COUNTA(AF11:AF130)/3</f>
        <v>3</v>
      </c>
      <c r="AG135" s="62">
        <f t="shared" si="128"/>
        <v>6</v>
      </c>
      <c r="AH135" s="62">
        <f t="shared" ref="AH135:AI135" si="129">COUNTA(AH11:AH130)/3</f>
        <v>5</v>
      </c>
      <c r="AI135" s="62">
        <f t="shared" si="129"/>
        <v>2</v>
      </c>
      <c r="AJ135" s="62">
        <f t="shared" ref="AJ135:AK135" si="130">COUNTA(AJ11:AJ130)/3</f>
        <v>3</v>
      </c>
      <c r="AK135" s="62">
        <f t="shared" si="130"/>
        <v>18</v>
      </c>
      <c r="AL135" s="62">
        <f t="shared" ref="AL135:AM135" si="131">COUNTA(AL11:AL130)/3</f>
        <v>7</v>
      </c>
      <c r="AM135" s="62">
        <f t="shared" si="131"/>
        <v>4</v>
      </c>
      <c r="AN135" s="62">
        <f t="shared" ref="AN135:AO135" si="132">COUNTA(AN11:AN130)/3</f>
        <v>4</v>
      </c>
      <c r="AO135" s="62">
        <f t="shared" si="132"/>
        <v>6</v>
      </c>
      <c r="AP135" s="62">
        <f t="shared" ref="AP135:AS135" si="133">COUNTA(AP11:AP130)/3</f>
        <v>3</v>
      </c>
      <c r="AQ135" s="62">
        <f t="shared" si="133"/>
        <v>5</v>
      </c>
      <c r="AR135" s="62">
        <f t="shared" si="133"/>
        <v>5</v>
      </c>
      <c r="AS135" s="62">
        <f t="shared" si="133"/>
        <v>6</v>
      </c>
      <c r="AT135" s="62">
        <f t="shared" ref="AT135:AU135" si="134">COUNTA(AT11:AT130)/3</f>
        <v>3</v>
      </c>
      <c r="AU135" s="62">
        <f t="shared" si="134"/>
        <v>1</v>
      </c>
      <c r="AV135" s="62">
        <f t="shared" ref="AV135:AW135" si="135">COUNTA(AV11:AV130)/3</f>
        <v>9</v>
      </c>
      <c r="AW135" s="62">
        <f t="shared" si="135"/>
        <v>2</v>
      </c>
      <c r="AX135" s="62">
        <f t="shared" ref="AX135:AY135" si="136">COUNTA(AX11:AX130)/3</f>
        <v>3</v>
      </c>
      <c r="AY135" s="62">
        <f t="shared" si="136"/>
        <v>7</v>
      </c>
      <c r="AZ135" s="62">
        <f t="shared" ref="AZ135:BA135" si="137">COUNTA(AZ11:AZ130)/3</f>
        <v>2</v>
      </c>
      <c r="BA135" s="62">
        <f t="shared" si="137"/>
        <v>6</v>
      </c>
      <c r="BB135" s="156">
        <f>SUM(D135:BA135)</f>
        <v>267</v>
      </c>
      <c r="BC135" s="8"/>
      <c r="BE135" s="53"/>
    </row>
  </sheetData>
  <mergeCells count="1">
    <mergeCell ref="BB5:BC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8"/>
  <sheetViews>
    <sheetView topLeftCell="A250" workbookViewId="0">
      <selection activeCell="I274" sqref="I27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280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261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5" t="s">
        <v>261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5" t="s">
        <v>261</v>
      </c>
      <c r="G9" s="63" t="s">
        <v>229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5" t="s">
        <v>261</v>
      </c>
      <c r="G10" s="63" t="s">
        <v>229</v>
      </c>
      <c r="H10" s="71" t="s">
        <v>121</v>
      </c>
      <c r="I10" s="215" t="s">
        <v>226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5" t="s">
        <v>261</v>
      </c>
      <c r="G11" s="63" t="s">
        <v>229</v>
      </c>
      <c r="H11" s="178" t="s">
        <v>223</v>
      </c>
      <c r="I11" s="215" t="s">
        <v>226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5" t="s">
        <v>261</v>
      </c>
      <c r="G12" s="63" t="s">
        <v>229</v>
      </c>
      <c r="H12" s="178" t="s">
        <v>126</v>
      </c>
      <c r="I12" s="215" t="s">
        <v>225</v>
      </c>
      <c r="J12" s="64">
        <v>1051</v>
      </c>
      <c r="K12" s="62">
        <v>8</v>
      </c>
      <c r="L12" s="65">
        <f t="shared" si="0"/>
        <v>131.375</v>
      </c>
      <c r="M12" s="174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272</v>
      </c>
      <c r="E13" s="63"/>
      <c r="F13" s="217" t="s">
        <v>273</v>
      </c>
      <c r="G13" s="63" t="s">
        <v>274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275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276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283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276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283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276</v>
      </c>
      <c r="E16" s="63"/>
      <c r="F16" s="217" t="s">
        <v>18</v>
      </c>
      <c r="G16" s="63" t="s">
        <v>118</v>
      </c>
      <c r="H16" s="178" t="s">
        <v>224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283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276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286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276</v>
      </c>
      <c r="E18" s="63"/>
      <c r="F18" s="217" t="s">
        <v>18</v>
      </c>
      <c r="G18" s="63" t="s">
        <v>118</v>
      </c>
      <c r="H18" s="178" t="s">
        <v>124</v>
      </c>
      <c r="I18" s="217" t="s">
        <v>226</v>
      </c>
      <c r="J18" s="64">
        <v>2926</v>
      </c>
      <c r="K18" s="62">
        <v>15</v>
      </c>
      <c r="L18" s="201">
        <f t="shared" si="0"/>
        <v>195.06666666666666</v>
      </c>
      <c r="M18" s="217" t="s">
        <v>285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276</v>
      </c>
      <c r="E19" s="63"/>
      <c r="F19" s="217" t="s">
        <v>18</v>
      </c>
      <c r="G19" s="63" t="s">
        <v>118</v>
      </c>
      <c r="H19" s="178" t="s">
        <v>277</v>
      </c>
      <c r="I19" s="217" t="s">
        <v>226</v>
      </c>
      <c r="J19" s="64">
        <v>2420</v>
      </c>
      <c r="K19" s="62">
        <v>15</v>
      </c>
      <c r="L19" s="65">
        <f t="shared" si="0"/>
        <v>161.33333333333334</v>
      </c>
      <c r="M19" s="225" t="s">
        <v>285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276</v>
      </c>
      <c r="E20" s="63"/>
      <c r="F20" s="217" t="s">
        <v>18</v>
      </c>
      <c r="G20" s="63" t="s">
        <v>118</v>
      </c>
      <c r="H20" s="178" t="s">
        <v>239</v>
      </c>
      <c r="I20" s="217" t="s">
        <v>226</v>
      </c>
      <c r="J20" s="64">
        <v>2692</v>
      </c>
      <c r="K20" s="62">
        <v>15</v>
      </c>
      <c r="L20" s="65">
        <f t="shared" si="0"/>
        <v>179.46666666666667</v>
      </c>
      <c r="M20" s="225" t="s">
        <v>285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276</v>
      </c>
      <c r="E21" s="63"/>
      <c r="F21" s="217" t="s">
        <v>18</v>
      </c>
      <c r="G21" s="63" t="s">
        <v>118</v>
      </c>
      <c r="H21" s="178" t="s">
        <v>278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284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276</v>
      </c>
      <c r="E22" s="63"/>
      <c r="F22" s="217" t="s">
        <v>18</v>
      </c>
      <c r="G22" s="63" t="s">
        <v>118</v>
      </c>
      <c r="H22" s="178" t="s">
        <v>279</v>
      </c>
      <c r="I22" s="217" t="s">
        <v>225</v>
      </c>
      <c r="J22" s="64">
        <v>2720</v>
      </c>
      <c r="K22" s="62">
        <v>15</v>
      </c>
      <c r="L22" s="65">
        <f t="shared" si="0"/>
        <v>181.33333333333334</v>
      </c>
      <c r="M22" s="217" t="s">
        <v>287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276</v>
      </c>
      <c r="E23" s="63"/>
      <c r="F23" s="217" t="s">
        <v>18</v>
      </c>
      <c r="G23" s="63" t="s">
        <v>118</v>
      </c>
      <c r="H23" s="178" t="s">
        <v>246</v>
      </c>
      <c r="I23" s="217" t="s">
        <v>225</v>
      </c>
      <c r="J23" s="64">
        <v>2684</v>
      </c>
      <c r="K23" s="62">
        <v>15</v>
      </c>
      <c r="L23" s="65">
        <f t="shared" si="0"/>
        <v>178.93333333333334</v>
      </c>
      <c r="M23" s="225" t="s">
        <v>287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303</v>
      </c>
      <c r="E24" s="63"/>
      <c r="F24" s="229" t="s">
        <v>301</v>
      </c>
      <c r="G24" s="63" t="s">
        <v>133</v>
      </c>
      <c r="H24" s="178" t="s">
        <v>238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302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304</v>
      </c>
      <c r="E25" s="63"/>
      <c r="F25" s="232" t="s">
        <v>305</v>
      </c>
      <c r="G25" s="63" t="s">
        <v>118</v>
      </c>
      <c r="H25" s="178" t="s">
        <v>224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302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304</v>
      </c>
      <c r="E26" s="63"/>
      <c r="F26" s="232" t="s">
        <v>305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275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304</v>
      </c>
      <c r="E27" s="63"/>
      <c r="F27" s="232" t="s">
        <v>305</v>
      </c>
      <c r="G27" s="63" t="s">
        <v>118</v>
      </c>
      <c r="H27" s="178" t="s">
        <v>279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311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304</v>
      </c>
      <c r="E28" s="63"/>
      <c r="F28" s="232" t="s">
        <v>305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306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304</v>
      </c>
      <c r="E29" s="63"/>
      <c r="F29" s="232" t="s">
        <v>305</v>
      </c>
      <c r="G29" s="63" t="s">
        <v>118</v>
      </c>
      <c r="H29" s="178" t="s">
        <v>246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306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304</v>
      </c>
      <c r="E30" s="63"/>
      <c r="F30" s="232" t="s">
        <v>305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307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304</v>
      </c>
      <c r="E31" s="63"/>
      <c r="F31" s="232" t="s">
        <v>305</v>
      </c>
      <c r="G31" s="63" t="s">
        <v>118</v>
      </c>
      <c r="H31" s="178" t="s">
        <v>308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309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312</v>
      </c>
      <c r="E32" s="63"/>
      <c r="F32" s="235" t="s">
        <v>313</v>
      </c>
      <c r="G32" s="63" t="s">
        <v>133</v>
      </c>
      <c r="H32" s="178" t="s">
        <v>278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314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312</v>
      </c>
      <c r="E33" s="63"/>
      <c r="F33" s="235" t="s">
        <v>313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314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312</v>
      </c>
      <c r="E34" s="63"/>
      <c r="F34" s="235" t="s">
        <v>313</v>
      </c>
      <c r="G34" s="63" t="s">
        <v>133</v>
      </c>
      <c r="H34" s="178" t="s">
        <v>246</v>
      </c>
      <c r="I34" s="235" t="s">
        <v>226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312</v>
      </c>
      <c r="E35" s="63"/>
      <c r="F35" s="235" t="s">
        <v>313</v>
      </c>
      <c r="G35" s="63" t="s">
        <v>133</v>
      </c>
      <c r="H35" s="71" t="s">
        <v>119</v>
      </c>
      <c r="I35" s="235" t="s">
        <v>226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312</v>
      </c>
      <c r="E36" s="63"/>
      <c r="F36" s="235" t="s">
        <v>313</v>
      </c>
      <c r="G36" s="63" t="s">
        <v>133</v>
      </c>
      <c r="H36" s="71" t="s">
        <v>128</v>
      </c>
      <c r="I36" s="235" t="s">
        <v>225</v>
      </c>
      <c r="J36" s="64">
        <v>2255</v>
      </c>
      <c r="K36" s="62">
        <v>14</v>
      </c>
      <c r="L36" s="65">
        <f t="shared" si="0"/>
        <v>161.07142857142858</v>
      </c>
      <c r="M36" s="236" t="s">
        <v>315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312</v>
      </c>
      <c r="E37" s="63"/>
      <c r="F37" s="235" t="s">
        <v>313</v>
      </c>
      <c r="G37" s="63" t="s">
        <v>133</v>
      </c>
      <c r="H37" s="178" t="s">
        <v>134</v>
      </c>
      <c r="I37" s="235" t="s">
        <v>225</v>
      </c>
      <c r="J37" s="64">
        <v>2290</v>
      </c>
      <c r="K37" s="62">
        <v>14</v>
      </c>
      <c r="L37" s="65">
        <f t="shared" si="0"/>
        <v>163.57142857142858</v>
      </c>
      <c r="M37" s="236" t="s">
        <v>315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312</v>
      </c>
      <c r="E38" s="63"/>
      <c r="F38" s="235" t="s">
        <v>313</v>
      </c>
      <c r="G38" s="63" t="s">
        <v>133</v>
      </c>
      <c r="H38" s="71" t="s">
        <v>127</v>
      </c>
      <c r="I38" s="235" t="s">
        <v>316</v>
      </c>
      <c r="J38" s="64">
        <v>2296</v>
      </c>
      <c r="K38" s="62">
        <v>14</v>
      </c>
      <c r="L38" s="65">
        <f t="shared" si="0"/>
        <v>164</v>
      </c>
      <c r="M38" s="235" t="s">
        <v>318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312</v>
      </c>
      <c r="E39" s="63"/>
      <c r="F39" s="235" t="s">
        <v>313</v>
      </c>
      <c r="G39" s="63" t="s">
        <v>133</v>
      </c>
      <c r="H39" s="178" t="s">
        <v>224</v>
      </c>
      <c r="I39" s="235" t="s">
        <v>316</v>
      </c>
      <c r="J39" s="64">
        <v>2332</v>
      </c>
      <c r="K39" s="62">
        <v>14</v>
      </c>
      <c r="L39" s="65">
        <f t="shared" si="0"/>
        <v>166.57142857142858</v>
      </c>
      <c r="M39" s="235" t="s">
        <v>318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312</v>
      </c>
      <c r="E40" s="63"/>
      <c r="F40" s="235" t="s">
        <v>313</v>
      </c>
      <c r="G40" s="63" t="s">
        <v>133</v>
      </c>
      <c r="H40" s="71" t="s">
        <v>121</v>
      </c>
      <c r="I40" s="235" t="s">
        <v>317</v>
      </c>
      <c r="J40" s="64">
        <v>1354</v>
      </c>
      <c r="K40" s="62">
        <v>8</v>
      </c>
      <c r="L40" s="65">
        <f t="shared" si="0"/>
        <v>169.25</v>
      </c>
      <c r="M40" s="235" t="s">
        <v>319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312</v>
      </c>
      <c r="E41" s="63"/>
      <c r="F41" s="235" t="s">
        <v>313</v>
      </c>
      <c r="G41" s="63" t="s">
        <v>133</v>
      </c>
      <c r="H41" s="178" t="s">
        <v>279</v>
      </c>
      <c r="I41" s="235" t="s">
        <v>317</v>
      </c>
      <c r="J41" s="64">
        <v>1265</v>
      </c>
      <c r="K41" s="62">
        <v>8</v>
      </c>
      <c r="L41" s="65">
        <f t="shared" si="0"/>
        <v>158.125</v>
      </c>
      <c r="M41" s="235" t="s">
        <v>319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330</v>
      </c>
      <c r="E42" s="63"/>
      <c r="F42" s="235" t="s">
        <v>313</v>
      </c>
      <c r="G42" s="63" t="s">
        <v>118</v>
      </c>
      <c r="H42" s="178" t="s">
        <v>129</v>
      </c>
      <c r="I42" s="235" t="s">
        <v>320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330</v>
      </c>
      <c r="E43" s="63"/>
      <c r="F43" s="235" t="s">
        <v>313</v>
      </c>
      <c r="G43" s="63" t="s">
        <v>118</v>
      </c>
      <c r="H43" s="178" t="s">
        <v>223</v>
      </c>
      <c r="I43" s="235" t="s">
        <v>320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330</v>
      </c>
      <c r="E44" s="63"/>
      <c r="F44" s="235" t="s">
        <v>313</v>
      </c>
      <c r="G44" s="63" t="s">
        <v>118</v>
      </c>
      <c r="H44" s="178" t="s">
        <v>131</v>
      </c>
      <c r="I44" s="235" t="s">
        <v>321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330</v>
      </c>
      <c r="E45" s="63"/>
      <c r="F45" s="235" t="s">
        <v>313</v>
      </c>
      <c r="G45" s="63" t="s">
        <v>118</v>
      </c>
      <c r="H45" s="71" t="s">
        <v>125</v>
      </c>
      <c r="I45" s="235" t="s">
        <v>321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330</v>
      </c>
      <c r="E46" s="63"/>
      <c r="F46" s="235" t="s">
        <v>313</v>
      </c>
      <c r="G46" s="63" t="s">
        <v>118</v>
      </c>
      <c r="H46" s="178" t="s">
        <v>124</v>
      </c>
      <c r="I46" s="235" t="s">
        <v>322</v>
      </c>
      <c r="J46" s="64">
        <v>1462</v>
      </c>
      <c r="K46" s="62">
        <v>8</v>
      </c>
      <c r="L46" s="65">
        <f t="shared" si="0"/>
        <v>182.75</v>
      </c>
      <c r="M46" s="235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330</v>
      </c>
      <c r="E47" s="63"/>
      <c r="F47" s="235" t="s">
        <v>313</v>
      </c>
      <c r="G47" s="63" t="s">
        <v>118</v>
      </c>
      <c r="H47" s="178" t="s">
        <v>239</v>
      </c>
      <c r="I47" s="235" t="s">
        <v>322</v>
      </c>
      <c r="J47" s="64">
        <v>1474</v>
      </c>
      <c r="K47" s="62">
        <v>8</v>
      </c>
      <c r="L47" s="65">
        <f t="shared" si="0"/>
        <v>184.25</v>
      </c>
      <c r="M47" s="235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323</v>
      </c>
      <c r="E48" s="63"/>
      <c r="F48" s="235" t="s">
        <v>313</v>
      </c>
      <c r="G48" s="63" t="s">
        <v>229</v>
      </c>
      <c r="H48" s="178" t="s">
        <v>324</v>
      </c>
      <c r="I48" s="235" t="s">
        <v>325</v>
      </c>
      <c r="J48" s="64">
        <v>1048</v>
      </c>
      <c r="K48" s="62">
        <v>8</v>
      </c>
      <c r="L48" s="65">
        <f t="shared" si="0"/>
        <v>131</v>
      </c>
      <c r="M48" s="235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323</v>
      </c>
      <c r="E49" s="63"/>
      <c r="F49" s="235" t="s">
        <v>313</v>
      </c>
      <c r="G49" s="63" t="s">
        <v>229</v>
      </c>
      <c r="H49" s="178" t="s">
        <v>132</v>
      </c>
      <c r="I49" s="235" t="s">
        <v>325</v>
      </c>
      <c r="J49" s="64">
        <v>1053</v>
      </c>
      <c r="K49" s="62">
        <v>8</v>
      </c>
      <c r="L49" s="65">
        <f t="shared" si="0"/>
        <v>131.625</v>
      </c>
      <c r="M49" s="235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323</v>
      </c>
      <c r="E50" s="63"/>
      <c r="F50" s="235" t="s">
        <v>313</v>
      </c>
      <c r="G50" s="63" t="s">
        <v>229</v>
      </c>
      <c r="H50" s="178" t="s">
        <v>230</v>
      </c>
      <c r="I50" s="235" t="s">
        <v>326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323</v>
      </c>
      <c r="E51" s="63"/>
      <c r="F51" s="235" t="s">
        <v>313</v>
      </c>
      <c r="G51" s="63" t="s">
        <v>229</v>
      </c>
      <c r="H51" s="178" t="s">
        <v>208</v>
      </c>
      <c r="I51" s="235" t="s">
        <v>326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323</v>
      </c>
      <c r="E52" s="63"/>
      <c r="F52" s="235" t="s">
        <v>313</v>
      </c>
      <c r="G52" s="63" t="s">
        <v>229</v>
      </c>
      <c r="H52" s="178" t="s">
        <v>308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323</v>
      </c>
      <c r="E53" s="63"/>
      <c r="F53" s="235" t="s">
        <v>313</v>
      </c>
      <c r="G53" s="63" t="s">
        <v>229</v>
      </c>
      <c r="H53" s="178" t="s">
        <v>249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323</v>
      </c>
      <c r="E54" s="63"/>
      <c r="F54" s="235" t="s">
        <v>313</v>
      </c>
      <c r="G54" s="63" t="s">
        <v>229</v>
      </c>
      <c r="H54" s="178" t="s">
        <v>327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328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323</v>
      </c>
      <c r="E55" s="63"/>
      <c r="F55" s="235" t="s">
        <v>313</v>
      </c>
      <c r="G55" s="63" t="s">
        <v>229</v>
      </c>
      <c r="H55" s="178" t="s">
        <v>329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328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349</v>
      </c>
      <c r="E56" s="63"/>
      <c r="F56" s="240" t="s">
        <v>350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315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349</v>
      </c>
      <c r="E57" s="63"/>
      <c r="F57" s="240" t="s">
        <v>350</v>
      </c>
      <c r="G57" s="63" t="s">
        <v>133</v>
      </c>
      <c r="H57" s="178" t="s">
        <v>324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315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349</v>
      </c>
      <c r="E58" s="63"/>
      <c r="F58" s="240" t="s">
        <v>350</v>
      </c>
      <c r="G58" s="63" t="s">
        <v>133</v>
      </c>
      <c r="H58" s="178" t="s">
        <v>308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315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349</v>
      </c>
      <c r="E59" s="63"/>
      <c r="F59" s="240" t="s">
        <v>350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315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356</v>
      </c>
      <c r="E60" s="63"/>
      <c r="F60" s="242" t="s">
        <v>357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356</v>
      </c>
      <c r="E61" s="63"/>
      <c r="F61" s="242" t="s">
        <v>357</v>
      </c>
      <c r="G61" s="63" t="s">
        <v>118</v>
      </c>
      <c r="H61" s="178" t="s">
        <v>224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356</v>
      </c>
      <c r="E62" s="63"/>
      <c r="F62" s="242" t="s">
        <v>357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356</v>
      </c>
      <c r="E63" s="63"/>
      <c r="F63" s="242" t="s">
        <v>357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356</v>
      </c>
      <c r="E64" s="63"/>
      <c r="F64" s="242" t="s">
        <v>357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356</v>
      </c>
      <c r="E65" s="63"/>
      <c r="F65" s="242" t="s">
        <v>357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358</v>
      </c>
      <c r="E66" s="63"/>
      <c r="F66" s="242" t="s">
        <v>359</v>
      </c>
      <c r="G66" s="63" t="s">
        <v>229</v>
      </c>
      <c r="H66" s="178" t="s">
        <v>240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360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358</v>
      </c>
      <c r="E67" s="63"/>
      <c r="F67" s="242" t="s">
        <v>359</v>
      </c>
      <c r="G67" s="63" t="s">
        <v>229</v>
      </c>
      <c r="H67" s="178" t="s">
        <v>327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360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358</v>
      </c>
      <c r="E68" s="63"/>
      <c r="F68" s="242" t="s">
        <v>359</v>
      </c>
      <c r="G68" s="63" t="s">
        <v>229</v>
      </c>
      <c r="H68" s="178" t="s">
        <v>329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360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358</v>
      </c>
      <c r="E69" s="63"/>
      <c r="F69" s="242" t="s">
        <v>359</v>
      </c>
      <c r="G69" s="63" t="s">
        <v>229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360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374</v>
      </c>
      <c r="E70" s="63"/>
      <c r="F70" s="244" t="s">
        <v>378</v>
      </c>
      <c r="G70" s="63" t="s">
        <v>229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373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374</v>
      </c>
      <c r="E71" s="63"/>
      <c r="F71" s="244" t="s">
        <v>378</v>
      </c>
      <c r="G71" s="63" t="s">
        <v>229</v>
      </c>
      <c r="H71" s="178" t="s">
        <v>279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375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374</v>
      </c>
      <c r="E72" s="63"/>
      <c r="F72" s="244" t="s">
        <v>378</v>
      </c>
      <c r="G72" s="63" t="s">
        <v>229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374</v>
      </c>
      <c r="E73" s="63"/>
      <c r="F73" s="244" t="s">
        <v>378</v>
      </c>
      <c r="G73" s="63" t="s">
        <v>229</v>
      </c>
      <c r="H73" s="178" t="s">
        <v>239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302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376</v>
      </c>
      <c r="E74" s="63"/>
      <c r="F74" s="244" t="s">
        <v>378</v>
      </c>
      <c r="G74" s="63" t="s">
        <v>229</v>
      </c>
      <c r="H74" s="178" t="s">
        <v>277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373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376</v>
      </c>
      <c r="E75" s="63"/>
      <c r="F75" s="244" t="s">
        <v>378</v>
      </c>
      <c r="G75" s="63" t="s">
        <v>229</v>
      </c>
      <c r="H75" s="178" t="s">
        <v>324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376</v>
      </c>
      <c r="E76" s="63"/>
      <c r="F76" s="244" t="s">
        <v>378</v>
      </c>
      <c r="G76" s="63" t="s">
        <v>229</v>
      </c>
      <c r="H76" s="178" t="s">
        <v>308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376</v>
      </c>
      <c r="E77" s="63"/>
      <c r="F77" s="244" t="s">
        <v>378</v>
      </c>
      <c r="G77" s="63" t="s">
        <v>229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302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376</v>
      </c>
      <c r="E78" s="63"/>
      <c r="F78" s="244" t="s">
        <v>378</v>
      </c>
      <c r="G78" s="63" t="s">
        <v>229</v>
      </c>
      <c r="H78" s="178" t="s">
        <v>224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375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376</v>
      </c>
      <c r="E79" s="63"/>
      <c r="F79" s="244" t="s">
        <v>378</v>
      </c>
      <c r="G79" s="63" t="s">
        <v>229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302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376</v>
      </c>
      <c r="E80" s="63"/>
      <c r="F80" s="244" t="s">
        <v>378</v>
      </c>
      <c r="G80" s="63" t="s">
        <v>229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377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376</v>
      </c>
      <c r="E81" s="63"/>
      <c r="F81" s="244" t="s">
        <v>378</v>
      </c>
      <c r="G81" s="63" t="s">
        <v>229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379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376</v>
      </c>
      <c r="E82" s="63"/>
      <c r="F82" s="244" t="s">
        <v>378</v>
      </c>
      <c r="G82" s="63" t="s">
        <v>229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284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376</v>
      </c>
      <c r="E83" s="63"/>
      <c r="F83" s="244" t="s">
        <v>378</v>
      </c>
      <c r="G83" s="63" t="s">
        <v>229</v>
      </c>
      <c r="H83" s="178" t="s">
        <v>230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380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395</v>
      </c>
      <c r="E84" s="63"/>
      <c r="F84" s="246" t="s">
        <v>305</v>
      </c>
      <c r="G84" s="63" t="s">
        <v>133</v>
      </c>
      <c r="H84" s="178" t="s">
        <v>308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396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395</v>
      </c>
      <c r="E85" s="63"/>
      <c r="F85" s="246" t="s">
        <v>305</v>
      </c>
      <c r="G85" s="63" t="s">
        <v>133</v>
      </c>
      <c r="H85" s="178" t="s">
        <v>246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396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395</v>
      </c>
      <c r="E86" s="63"/>
      <c r="F86" s="246" t="s">
        <v>305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379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399</v>
      </c>
      <c r="E87" s="63"/>
      <c r="F87" s="248" t="s">
        <v>305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399</v>
      </c>
      <c r="E88" s="63"/>
      <c r="F88" s="248" t="s">
        <v>305</v>
      </c>
      <c r="G88" s="63" t="s">
        <v>118</v>
      </c>
      <c r="H88" s="178" t="s">
        <v>279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399</v>
      </c>
      <c r="E89" s="63"/>
      <c r="F89" s="248" t="s">
        <v>305</v>
      </c>
      <c r="G89" s="63" t="s">
        <v>118</v>
      </c>
      <c r="H89" s="178" t="s">
        <v>124</v>
      </c>
      <c r="I89" s="248" t="s">
        <v>226</v>
      </c>
      <c r="J89" s="64">
        <v>2540</v>
      </c>
      <c r="K89" s="62">
        <v>14</v>
      </c>
      <c r="L89" s="65">
        <f t="shared" si="0"/>
        <v>181.42857142857142</v>
      </c>
      <c r="M89" s="248" t="s">
        <v>400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399</v>
      </c>
      <c r="E90" s="63"/>
      <c r="F90" s="248" t="s">
        <v>305</v>
      </c>
      <c r="G90" s="63" t="s">
        <v>118</v>
      </c>
      <c r="H90" s="178" t="s">
        <v>277</v>
      </c>
      <c r="I90" s="248" t="s">
        <v>226</v>
      </c>
      <c r="J90" s="64">
        <v>2357</v>
      </c>
      <c r="K90" s="62">
        <v>14</v>
      </c>
      <c r="L90" s="65">
        <f t="shared" si="0"/>
        <v>168.35714285714286</v>
      </c>
      <c r="M90" s="248" t="s">
        <v>400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399</v>
      </c>
      <c r="E91" s="63"/>
      <c r="F91" s="248" t="s">
        <v>305</v>
      </c>
      <c r="G91" s="63" t="s">
        <v>118</v>
      </c>
      <c r="H91" s="71" t="s">
        <v>119</v>
      </c>
      <c r="I91" s="248" t="s">
        <v>225</v>
      </c>
      <c r="J91" s="64">
        <v>2468</v>
      </c>
      <c r="K91" s="62">
        <v>14</v>
      </c>
      <c r="L91" s="65">
        <f t="shared" si="0"/>
        <v>176.28571428571428</v>
      </c>
      <c r="M91" s="248" t="s">
        <v>401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399</v>
      </c>
      <c r="E92" s="63"/>
      <c r="F92" s="248" t="s">
        <v>305</v>
      </c>
      <c r="G92" s="63" t="s">
        <v>118</v>
      </c>
      <c r="H92" s="178" t="s">
        <v>131</v>
      </c>
      <c r="I92" s="248" t="s">
        <v>225</v>
      </c>
      <c r="J92" s="64">
        <v>2492</v>
      </c>
      <c r="K92" s="62">
        <v>14</v>
      </c>
      <c r="L92" s="65">
        <f t="shared" si="0"/>
        <v>178</v>
      </c>
      <c r="M92" s="248" t="s">
        <v>401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405</v>
      </c>
      <c r="E93" s="63"/>
      <c r="F93" s="250" t="s">
        <v>407</v>
      </c>
      <c r="G93" s="63" t="s">
        <v>406</v>
      </c>
      <c r="H93" s="178" t="s">
        <v>246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418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405</v>
      </c>
      <c r="E94" s="63"/>
      <c r="F94" s="251" t="s">
        <v>407</v>
      </c>
      <c r="G94" s="63" t="s">
        <v>406</v>
      </c>
      <c r="H94" s="178" t="s">
        <v>223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418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405</v>
      </c>
      <c r="E95" s="63"/>
      <c r="F95" s="251" t="s">
        <v>407</v>
      </c>
      <c r="G95" s="63" t="s">
        <v>406</v>
      </c>
      <c r="H95" s="178" t="s">
        <v>277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418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405</v>
      </c>
      <c r="E96" s="63"/>
      <c r="F96" s="251" t="s">
        <v>407</v>
      </c>
      <c r="G96" s="63" t="s">
        <v>406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418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405</v>
      </c>
      <c r="E97" s="63"/>
      <c r="F97" s="251" t="s">
        <v>407</v>
      </c>
      <c r="G97" s="63" t="s">
        <v>406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418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412</v>
      </c>
      <c r="E98" s="63"/>
      <c r="F98" s="251" t="s">
        <v>407</v>
      </c>
      <c r="G98" s="63" t="s">
        <v>413</v>
      </c>
      <c r="H98" s="71" t="s">
        <v>414</v>
      </c>
      <c r="I98" s="251" t="s">
        <v>226</v>
      </c>
      <c r="J98" s="64">
        <v>1737</v>
      </c>
      <c r="K98" s="62">
        <v>9</v>
      </c>
      <c r="L98" s="230">
        <f t="shared" si="0"/>
        <v>193</v>
      </c>
      <c r="M98" s="251" t="s">
        <v>419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412</v>
      </c>
      <c r="E99" s="63"/>
      <c r="F99" s="251" t="s">
        <v>407</v>
      </c>
      <c r="G99" s="63" t="s">
        <v>413</v>
      </c>
      <c r="H99" s="178" t="s">
        <v>279</v>
      </c>
      <c r="I99" s="251" t="s">
        <v>226</v>
      </c>
      <c r="J99" s="64">
        <v>1690</v>
      </c>
      <c r="K99" s="62">
        <v>9</v>
      </c>
      <c r="L99" s="65">
        <f t="shared" si="0"/>
        <v>187.77777777777777</v>
      </c>
      <c r="M99" s="253" t="s">
        <v>419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412</v>
      </c>
      <c r="E100" s="63"/>
      <c r="F100" s="251" t="s">
        <v>407</v>
      </c>
      <c r="G100" s="63" t="s">
        <v>413</v>
      </c>
      <c r="H100" s="71" t="s">
        <v>121</v>
      </c>
      <c r="I100" s="251" t="s">
        <v>226</v>
      </c>
      <c r="J100" s="64">
        <v>1559</v>
      </c>
      <c r="K100" s="62">
        <v>9</v>
      </c>
      <c r="L100" s="65">
        <f t="shared" si="0"/>
        <v>173.22222222222223</v>
      </c>
      <c r="M100" s="253" t="s">
        <v>419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412</v>
      </c>
      <c r="E101" s="63"/>
      <c r="F101" s="251" t="s">
        <v>407</v>
      </c>
      <c r="G101" s="63" t="s">
        <v>413</v>
      </c>
      <c r="H101" s="71" t="s">
        <v>127</v>
      </c>
      <c r="I101" s="251" t="s">
        <v>226</v>
      </c>
      <c r="J101" s="64">
        <v>1473</v>
      </c>
      <c r="K101" s="62">
        <v>8</v>
      </c>
      <c r="L101" s="65">
        <f t="shared" si="0"/>
        <v>184.125</v>
      </c>
      <c r="M101" s="253" t="s">
        <v>419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412</v>
      </c>
      <c r="E102" s="63"/>
      <c r="F102" s="251" t="s">
        <v>407</v>
      </c>
      <c r="G102" s="63" t="s">
        <v>413</v>
      </c>
      <c r="H102" s="178" t="s">
        <v>239</v>
      </c>
      <c r="I102" s="251" t="s">
        <v>226</v>
      </c>
      <c r="J102" s="64">
        <v>843</v>
      </c>
      <c r="K102" s="62">
        <v>5</v>
      </c>
      <c r="L102" s="65">
        <f t="shared" si="0"/>
        <v>168.6</v>
      </c>
      <c r="M102" s="253" t="s">
        <v>419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412</v>
      </c>
      <c r="E103" s="63"/>
      <c r="F103" s="252" t="s">
        <v>407</v>
      </c>
      <c r="G103" s="63" t="s">
        <v>413</v>
      </c>
      <c r="H103" s="178" t="s">
        <v>124</v>
      </c>
      <c r="I103" s="251" t="s">
        <v>226</v>
      </c>
      <c r="J103" s="64">
        <v>834</v>
      </c>
      <c r="K103" s="62">
        <v>5</v>
      </c>
      <c r="L103" s="65">
        <f t="shared" si="0"/>
        <v>166.8</v>
      </c>
      <c r="M103" s="253" t="s">
        <v>419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417</v>
      </c>
      <c r="E104" s="63"/>
      <c r="F104" s="252" t="s">
        <v>407</v>
      </c>
      <c r="G104" s="63" t="s">
        <v>233</v>
      </c>
      <c r="H104" s="178" t="s">
        <v>137</v>
      </c>
      <c r="I104" s="252" t="s">
        <v>225</v>
      </c>
      <c r="J104" s="64">
        <v>1139</v>
      </c>
      <c r="K104" s="62">
        <v>7</v>
      </c>
      <c r="L104" s="65">
        <f t="shared" si="0"/>
        <v>162.71428571428572</v>
      </c>
      <c r="M104" s="259" t="s">
        <v>427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417</v>
      </c>
      <c r="E105" s="63"/>
      <c r="F105" s="252" t="s">
        <v>407</v>
      </c>
      <c r="G105" s="63" t="s">
        <v>233</v>
      </c>
      <c r="H105" s="178" t="s">
        <v>126</v>
      </c>
      <c r="I105" s="252" t="s">
        <v>225</v>
      </c>
      <c r="J105" s="64">
        <v>729</v>
      </c>
      <c r="K105" s="62">
        <v>5</v>
      </c>
      <c r="L105" s="65">
        <f t="shared" si="0"/>
        <v>145.80000000000001</v>
      </c>
      <c r="M105" s="259" t="s">
        <v>427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417</v>
      </c>
      <c r="E106" s="63"/>
      <c r="F106" s="252" t="s">
        <v>407</v>
      </c>
      <c r="G106" s="63" t="s">
        <v>233</v>
      </c>
      <c r="H106" s="71" t="s">
        <v>128</v>
      </c>
      <c r="I106" s="252" t="s">
        <v>225</v>
      </c>
      <c r="J106" s="64">
        <v>1128</v>
      </c>
      <c r="K106" s="62">
        <v>7</v>
      </c>
      <c r="L106" s="65">
        <f t="shared" si="0"/>
        <v>161.14285714285714</v>
      </c>
      <c r="M106" s="259" t="s">
        <v>427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417</v>
      </c>
      <c r="E107" s="63"/>
      <c r="F107" s="252" t="s">
        <v>407</v>
      </c>
      <c r="G107" s="63" t="s">
        <v>233</v>
      </c>
      <c r="H107" s="178" t="s">
        <v>278</v>
      </c>
      <c r="I107" s="252" t="s">
        <v>225</v>
      </c>
      <c r="J107" s="64">
        <v>723</v>
      </c>
      <c r="K107" s="62">
        <v>5</v>
      </c>
      <c r="L107" s="65">
        <f t="shared" si="0"/>
        <v>144.6</v>
      </c>
      <c r="M107" s="259" t="s">
        <v>427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417</v>
      </c>
      <c r="E108" s="63"/>
      <c r="F108" s="252" t="s">
        <v>407</v>
      </c>
      <c r="G108" s="63" t="s">
        <v>233</v>
      </c>
      <c r="H108" s="178" t="s">
        <v>129</v>
      </c>
      <c r="I108" s="252" t="s">
        <v>225</v>
      </c>
      <c r="J108" s="64">
        <v>555</v>
      </c>
      <c r="K108" s="62">
        <v>4</v>
      </c>
      <c r="L108" s="65">
        <f t="shared" si="0"/>
        <v>138.75</v>
      </c>
      <c r="M108" s="259" t="s">
        <v>427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428</v>
      </c>
      <c r="E109" s="63"/>
      <c r="F109" s="257" t="s">
        <v>429</v>
      </c>
      <c r="G109" s="63" t="s">
        <v>118</v>
      </c>
      <c r="H109" s="178" t="s">
        <v>279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428</v>
      </c>
      <c r="E110" s="63"/>
      <c r="F110" s="257" t="s">
        <v>429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428</v>
      </c>
      <c r="E111" s="63"/>
      <c r="F111" s="257" t="s">
        <v>429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428</v>
      </c>
      <c r="E112" s="63"/>
      <c r="F112" s="257" t="s">
        <v>429</v>
      </c>
      <c r="G112" s="63" t="s">
        <v>118</v>
      </c>
      <c r="H112" s="178" t="s">
        <v>278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428</v>
      </c>
      <c r="E113" s="63"/>
      <c r="F113" s="257" t="s">
        <v>429</v>
      </c>
      <c r="G113" s="63" t="s">
        <v>118</v>
      </c>
      <c r="H113" s="178" t="s">
        <v>239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428</v>
      </c>
      <c r="E114" s="63"/>
      <c r="F114" s="257" t="s">
        <v>429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432</v>
      </c>
      <c r="E115" s="63"/>
      <c r="F115" s="261" t="s">
        <v>313</v>
      </c>
      <c r="G115" s="63" t="s">
        <v>431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432</v>
      </c>
      <c r="E116" s="63"/>
      <c r="F116" s="261" t="s">
        <v>313</v>
      </c>
      <c r="G116" s="63" t="s">
        <v>431</v>
      </c>
      <c r="H116" s="178" t="s">
        <v>239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432</v>
      </c>
      <c r="E117" s="63"/>
      <c r="F117" s="261" t="s">
        <v>313</v>
      </c>
      <c r="G117" s="63" t="s">
        <v>431</v>
      </c>
      <c r="H117" s="178" t="s">
        <v>126</v>
      </c>
      <c r="I117" s="261" t="s">
        <v>226</v>
      </c>
      <c r="J117" s="64">
        <v>867</v>
      </c>
      <c r="K117" s="62">
        <v>6</v>
      </c>
      <c r="L117" s="65">
        <f t="shared" si="0"/>
        <v>144.5</v>
      </c>
      <c r="M117" s="261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432</v>
      </c>
      <c r="E118" s="63"/>
      <c r="F118" s="261" t="s">
        <v>313</v>
      </c>
      <c r="G118" s="63" t="s">
        <v>431</v>
      </c>
      <c r="H118" s="178" t="s">
        <v>224</v>
      </c>
      <c r="I118" s="261" t="s">
        <v>226</v>
      </c>
      <c r="J118" s="64">
        <v>1162</v>
      </c>
      <c r="K118" s="62">
        <v>6</v>
      </c>
      <c r="L118" s="230">
        <f t="shared" si="0"/>
        <v>193.66666666666666</v>
      </c>
      <c r="M118" s="261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432</v>
      </c>
      <c r="E119" s="63"/>
      <c r="F119" s="261" t="s">
        <v>313</v>
      </c>
      <c r="G119" s="63" t="s">
        <v>431</v>
      </c>
      <c r="H119" s="178" t="s">
        <v>308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377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432</v>
      </c>
      <c r="E120" s="63"/>
      <c r="F120" s="261" t="s">
        <v>313</v>
      </c>
      <c r="G120" s="63" t="s">
        <v>431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302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434</v>
      </c>
      <c r="E121" s="63"/>
      <c r="F121" s="261" t="s">
        <v>359</v>
      </c>
      <c r="G121" s="63" t="s">
        <v>229</v>
      </c>
      <c r="H121" s="178" t="s">
        <v>224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433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434</v>
      </c>
      <c r="E122" s="63"/>
      <c r="F122" s="261" t="s">
        <v>359</v>
      </c>
      <c r="G122" s="63" t="s">
        <v>229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433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439</v>
      </c>
      <c r="E123" s="63"/>
      <c r="F123" s="263" t="s">
        <v>301</v>
      </c>
      <c r="G123" s="63" t="s">
        <v>118</v>
      </c>
      <c r="H123" s="178" t="s">
        <v>238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284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441</v>
      </c>
      <c r="E124" s="63"/>
      <c r="F124" s="263" t="s">
        <v>313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441</v>
      </c>
      <c r="E125" s="63"/>
      <c r="F125" s="263" t="s">
        <v>313</v>
      </c>
      <c r="G125" s="63" t="s">
        <v>118</v>
      </c>
      <c r="H125" s="178" t="s">
        <v>277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441</v>
      </c>
      <c r="E126" s="63"/>
      <c r="F126" s="263" t="s">
        <v>313</v>
      </c>
      <c r="G126" s="63" t="s">
        <v>118</v>
      </c>
      <c r="H126" s="178" t="s">
        <v>440</v>
      </c>
      <c r="I126" s="263" t="s">
        <v>226</v>
      </c>
      <c r="J126" s="64">
        <v>1353</v>
      </c>
      <c r="K126" s="62">
        <v>8</v>
      </c>
      <c r="L126" s="65">
        <f t="shared" si="0"/>
        <v>169.125</v>
      </c>
      <c r="M126" s="259" t="s">
        <v>433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441</v>
      </c>
      <c r="E127" s="63"/>
      <c r="F127" s="263" t="s">
        <v>313</v>
      </c>
      <c r="G127" s="63" t="s">
        <v>118</v>
      </c>
      <c r="H127" s="178" t="s">
        <v>134</v>
      </c>
      <c r="I127" s="263" t="s">
        <v>226</v>
      </c>
      <c r="J127" s="64">
        <v>1382</v>
      </c>
      <c r="K127" s="62">
        <v>8</v>
      </c>
      <c r="L127" s="65">
        <f t="shared" si="0"/>
        <v>172.75</v>
      </c>
      <c r="M127" s="259" t="s">
        <v>433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441</v>
      </c>
      <c r="E128" s="63"/>
      <c r="F128" s="263" t="s">
        <v>313</v>
      </c>
      <c r="G128" s="63" t="s">
        <v>118</v>
      </c>
      <c r="H128" s="178" t="s">
        <v>132</v>
      </c>
      <c r="I128" s="263" t="s">
        <v>225</v>
      </c>
      <c r="J128" s="64">
        <v>1018</v>
      </c>
      <c r="K128" s="62">
        <v>8</v>
      </c>
      <c r="L128" s="65">
        <f t="shared" si="0"/>
        <v>127.25</v>
      </c>
      <c r="M128" s="264" t="s">
        <v>287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441</v>
      </c>
      <c r="E129" s="63"/>
      <c r="F129" s="263" t="s">
        <v>313</v>
      </c>
      <c r="G129" s="63" t="s">
        <v>118</v>
      </c>
      <c r="H129" s="178" t="s">
        <v>239</v>
      </c>
      <c r="I129" s="263" t="s">
        <v>225</v>
      </c>
      <c r="J129" s="64">
        <v>1313</v>
      </c>
      <c r="K129" s="62">
        <v>8</v>
      </c>
      <c r="L129" s="65">
        <f t="shared" si="0"/>
        <v>164.125</v>
      </c>
      <c r="M129" s="266" t="s">
        <v>287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441</v>
      </c>
      <c r="E130" s="63"/>
      <c r="F130" s="263" t="s">
        <v>313</v>
      </c>
      <c r="G130" s="63" t="s">
        <v>118</v>
      </c>
      <c r="H130" s="178" t="s">
        <v>279</v>
      </c>
      <c r="I130" s="263" t="s">
        <v>316</v>
      </c>
      <c r="J130" s="64">
        <v>1512</v>
      </c>
      <c r="K130" s="62">
        <v>8</v>
      </c>
      <c r="L130" s="65">
        <f t="shared" si="0"/>
        <v>189</v>
      </c>
      <c r="M130" s="265" t="s">
        <v>396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441</v>
      </c>
      <c r="E131" s="63"/>
      <c r="F131" s="263" t="s">
        <v>313</v>
      </c>
      <c r="G131" s="63" t="s">
        <v>118</v>
      </c>
      <c r="H131" s="178" t="s">
        <v>308</v>
      </c>
      <c r="I131" s="263" t="s">
        <v>316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396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441</v>
      </c>
      <c r="E132" s="63"/>
      <c r="F132" s="263" t="s">
        <v>313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377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445</v>
      </c>
      <c r="E133" s="63"/>
      <c r="F133" s="263" t="s">
        <v>313</v>
      </c>
      <c r="G133" s="63" t="s">
        <v>118</v>
      </c>
      <c r="H133" s="178" t="s">
        <v>230</v>
      </c>
      <c r="I133" s="263" t="s">
        <v>317</v>
      </c>
      <c r="J133" s="64">
        <v>1217</v>
      </c>
      <c r="K133" s="62">
        <v>8</v>
      </c>
      <c r="L133" s="65">
        <f t="shared" si="1"/>
        <v>152.125</v>
      </c>
      <c r="M133" s="264" t="s">
        <v>285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445</v>
      </c>
      <c r="E134" s="63"/>
      <c r="F134" s="263" t="s">
        <v>313</v>
      </c>
      <c r="G134" s="63" t="s">
        <v>118</v>
      </c>
      <c r="H134" s="178" t="s">
        <v>324</v>
      </c>
      <c r="I134" s="263" t="s">
        <v>317</v>
      </c>
      <c r="J134" s="64">
        <v>1039</v>
      </c>
      <c r="K134" s="62">
        <v>8</v>
      </c>
      <c r="L134" s="65">
        <f t="shared" si="1"/>
        <v>129.875</v>
      </c>
      <c r="M134" s="266" t="s">
        <v>285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451</v>
      </c>
      <c r="E135" s="63"/>
      <c r="F135" s="268" t="s">
        <v>359</v>
      </c>
      <c r="G135" s="63" t="s">
        <v>450</v>
      </c>
      <c r="H135" s="178" t="s">
        <v>246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462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451</v>
      </c>
      <c r="E136" s="63"/>
      <c r="F136" s="268" t="s">
        <v>359</v>
      </c>
      <c r="G136" s="63" t="s">
        <v>450</v>
      </c>
      <c r="H136" s="178" t="s">
        <v>223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462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451</v>
      </c>
      <c r="E137" s="63"/>
      <c r="F137" s="268" t="s">
        <v>359</v>
      </c>
      <c r="G137" s="63" t="s">
        <v>450</v>
      </c>
      <c r="H137" s="178" t="s">
        <v>277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462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451</v>
      </c>
      <c r="E138" s="63"/>
      <c r="F138" s="268" t="s">
        <v>359</v>
      </c>
      <c r="G138" s="63" t="s">
        <v>450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462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451</v>
      </c>
      <c r="E139" s="63"/>
      <c r="F139" s="268" t="s">
        <v>359</v>
      </c>
      <c r="G139" s="63" t="s">
        <v>450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462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459</v>
      </c>
      <c r="E140" s="63"/>
      <c r="F140" s="269" t="s">
        <v>407</v>
      </c>
      <c r="G140" s="63" t="s">
        <v>118</v>
      </c>
      <c r="H140" s="71" t="s">
        <v>414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460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459</v>
      </c>
      <c r="E141" s="63"/>
      <c r="F141" s="269" t="s">
        <v>407</v>
      </c>
      <c r="G141" s="63" t="s">
        <v>118</v>
      </c>
      <c r="H141" s="178" t="s">
        <v>279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460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459</v>
      </c>
      <c r="E142" s="63"/>
      <c r="F142" s="269" t="s">
        <v>407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460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459</v>
      </c>
      <c r="E143" s="63"/>
      <c r="F143" s="269" t="s">
        <v>407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460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459</v>
      </c>
      <c r="E144" s="63"/>
      <c r="F144" s="269" t="s">
        <v>407</v>
      </c>
      <c r="G144" s="63" t="s">
        <v>118</v>
      </c>
      <c r="H144" s="178" t="s">
        <v>239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460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459</v>
      </c>
      <c r="E145" s="63"/>
      <c r="F145" s="269" t="s">
        <v>407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460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461</v>
      </c>
      <c r="E146" s="63"/>
      <c r="F146" s="269" t="s">
        <v>407</v>
      </c>
      <c r="G146" s="63" t="s">
        <v>413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452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461</v>
      </c>
      <c r="E147" s="63"/>
      <c r="F147" s="269" t="s">
        <v>407</v>
      </c>
      <c r="G147" s="63" t="s">
        <v>413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452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461</v>
      </c>
      <c r="E148" s="63"/>
      <c r="F148" s="269" t="s">
        <v>407</v>
      </c>
      <c r="G148" s="63" t="s">
        <v>413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452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461</v>
      </c>
      <c r="E149" s="63"/>
      <c r="F149" s="269" t="s">
        <v>407</v>
      </c>
      <c r="G149" s="63" t="s">
        <v>413</v>
      </c>
      <c r="H149" s="178" t="s">
        <v>278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452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461</v>
      </c>
      <c r="E150" s="63"/>
      <c r="F150" s="269" t="s">
        <v>407</v>
      </c>
      <c r="G150" s="63" t="s">
        <v>413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452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474</v>
      </c>
      <c r="E151" s="63"/>
      <c r="F151" s="276" t="s">
        <v>301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373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474</v>
      </c>
      <c r="E152" s="63"/>
      <c r="F152" s="276" t="s">
        <v>301</v>
      </c>
      <c r="G152" s="63" t="s">
        <v>133</v>
      </c>
      <c r="H152" s="178" t="s">
        <v>279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302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474</v>
      </c>
      <c r="E153" s="63"/>
      <c r="F153" s="276" t="s">
        <v>301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379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475</v>
      </c>
      <c r="E154" s="63"/>
      <c r="F154" s="273" t="s">
        <v>490</v>
      </c>
      <c r="G154" s="63" t="s">
        <v>118</v>
      </c>
      <c r="H154" s="178" t="s">
        <v>224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475</v>
      </c>
      <c r="E155" s="63"/>
      <c r="F155" s="273" t="s">
        <v>490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481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475</v>
      </c>
      <c r="E156" s="63"/>
      <c r="F156" s="273" t="s">
        <v>490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380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475</v>
      </c>
      <c r="E157" s="63"/>
      <c r="F157" s="273" t="s">
        <v>490</v>
      </c>
      <c r="G157" s="63" t="s">
        <v>118</v>
      </c>
      <c r="H157" s="178" t="s">
        <v>138</v>
      </c>
      <c r="I157" s="275" t="s">
        <v>486</v>
      </c>
      <c r="J157" s="64">
        <v>1174</v>
      </c>
      <c r="K157" s="62">
        <v>7</v>
      </c>
      <c r="L157" s="65">
        <f t="shared" si="1"/>
        <v>167.71428571428572</v>
      </c>
      <c r="M157" s="273" t="s">
        <v>483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475</v>
      </c>
      <c r="E158" s="63"/>
      <c r="F158" s="273" t="s">
        <v>490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482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475</v>
      </c>
      <c r="E159" s="63"/>
      <c r="F159" s="273" t="s">
        <v>490</v>
      </c>
      <c r="G159" s="63" t="s">
        <v>118</v>
      </c>
      <c r="H159" s="178" t="s">
        <v>230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484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475</v>
      </c>
      <c r="E160" s="63"/>
      <c r="F160" s="273" t="s">
        <v>490</v>
      </c>
      <c r="G160" s="63" t="s">
        <v>118</v>
      </c>
      <c r="H160" s="178" t="s">
        <v>324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377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475</v>
      </c>
      <c r="E161" s="63"/>
      <c r="F161" s="273" t="s">
        <v>490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481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475</v>
      </c>
      <c r="E162" s="63"/>
      <c r="F162" s="273" t="s">
        <v>490</v>
      </c>
      <c r="G162" s="63" t="s">
        <v>118</v>
      </c>
      <c r="H162" s="178" t="s">
        <v>277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373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475</v>
      </c>
      <c r="E163" s="63"/>
      <c r="F163" s="273" t="s">
        <v>490</v>
      </c>
      <c r="G163" s="63" t="s">
        <v>118</v>
      </c>
      <c r="H163" s="178" t="s">
        <v>308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485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491</v>
      </c>
      <c r="E164" s="63"/>
      <c r="F164" s="278" t="s">
        <v>350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500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491</v>
      </c>
      <c r="E165" s="63"/>
      <c r="F165" s="278" t="s">
        <v>350</v>
      </c>
      <c r="G165" s="63" t="s">
        <v>118</v>
      </c>
      <c r="H165" s="178" t="s">
        <v>324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500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491</v>
      </c>
      <c r="E166" s="63"/>
      <c r="F166" s="278" t="s">
        <v>350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500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493</v>
      </c>
      <c r="E167" s="63"/>
      <c r="F167" s="278" t="s">
        <v>357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503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493</v>
      </c>
      <c r="E168" s="63"/>
      <c r="F168" s="279" t="s">
        <v>357</v>
      </c>
      <c r="G168" s="63" t="s">
        <v>133</v>
      </c>
      <c r="H168" s="178" t="s">
        <v>224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503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493</v>
      </c>
      <c r="E169" s="63"/>
      <c r="F169" s="279" t="s">
        <v>357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503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493</v>
      </c>
      <c r="E170" s="63"/>
      <c r="F170" s="279" t="s">
        <v>357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503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493</v>
      </c>
      <c r="E171" s="63"/>
      <c r="F171" s="279" t="s">
        <v>357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503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493</v>
      </c>
      <c r="E172" s="63"/>
      <c r="F172" s="279" t="s">
        <v>357</v>
      </c>
      <c r="G172" s="63" t="s">
        <v>133</v>
      </c>
      <c r="H172" s="178" t="s">
        <v>508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503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502</v>
      </c>
      <c r="E173" s="63"/>
      <c r="F173" s="278" t="s">
        <v>407</v>
      </c>
      <c r="G173" s="63" t="s">
        <v>499</v>
      </c>
      <c r="H173" s="178" t="s">
        <v>240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503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502</v>
      </c>
      <c r="E174" s="63"/>
      <c r="F174" s="279" t="s">
        <v>407</v>
      </c>
      <c r="G174" s="63" t="s">
        <v>499</v>
      </c>
      <c r="H174" s="178" t="s">
        <v>327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503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502</v>
      </c>
      <c r="E175" s="63"/>
      <c r="F175" s="279" t="s">
        <v>407</v>
      </c>
      <c r="G175" s="63" t="s">
        <v>499</v>
      </c>
      <c r="H175" s="178" t="s">
        <v>329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503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502</v>
      </c>
      <c r="E176" s="63"/>
      <c r="F176" s="279" t="s">
        <v>407</v>
      </c>
      <c r="G176" s="63" t="s">
        <v>499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503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502</v>
      </c>
      <c r="E177" s="63"/>
      <c r="F177" s="279" t="s">
        <v>407</v>
      </c>
      <c r="G177" s="63" t="s">
        <v>499</v>
      </c>
      <c r="H177" s="178" t="s">
        <v>509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503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514</v>
      </c>
      <c r="E178" s="63"/>
      <c r="F178" s="282" t="s">
        <v>305</v>
      </c>
      <c r="G178" s="63" t="s">
        <v>133</v>
      </c>
      <c r="H178" s="178" t="s">
        <v>246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515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514</v>
      </c>
      <c r="E179" s="63"/>
      <c r="F179" s="282" t="s">
        <v>305</v>
      </c>
      <c r="G179" s="63" t="s">
        <v>133</v>
      </c>
      <c r="H179" s="178" t="s">
        <v>279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515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519</v>
      </c>
      <c r="E180" s="63"/>
      <c r="F180" s="284" t="s">
        <v>520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522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519</v>
      </c>
      <c r="E181" s="63"/>
      <c r="F181" s="284" t="s">
        <v>520</v>
      </c>
      <c r="G181" s="63" t="s">
        <v>118</v>
      </c>
      <c r="H181" s="178" t="s">
        <v>277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522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519</v>
      </c>
      <c r="E182" s="63"/>
      <c r="F182" s="284" t="s">
        <v>520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521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525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527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525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527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525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73" si="3">J185/K185</f>
        <v>212.66666666666666</v>
      </c>
      <c r="M185" s="287" t="s">
        <v>527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525</v>
      </c>
      <c r="E186" s="63"/>
      <c r="F186" s="286" t="s">
        <v>18</v>
      </c>
      <c r="G186" s="63" t="s">
        <v>118</v>
      </c>
      <c r="H186" s="178" t="s">
        <v>279</v>
      </c>
      <c r="I186" s="286" t="s">
        <v>226</v>
      </c>
      <c r="J186" s="64">
        <v>1078</v>
      </c>
      <c r="K186" s="62">
        <v>6</v>
      </c>
      <c r="L186" s="65">
        <f t="shared" si="3"/>
        <v>179.66666666666666</v>
      </c>
      <c r="M186" s="287" t="s">
        <v>528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525</v>
      </c>
      <c r="E187" s="63"/>
      <c r="F187" s="286" t="s">
        <v>18</v>
      </c>
      <c r="G187" s="63" t="s">
        <v>118</v>
      </c>
      <c r="H187" s="178" t="s">
        <v>246</v>
      </c>
      <c r="I187" s="286" t="s">
        <v>226</v>
      </c>
      <c r="J187" s="64">
        <v>1216</v>
      </c>
      <c r="K187" s="62">
        <v>6</v>
      </c>
      <c r="L187" s="60">
        <f t="shared" si="3"/>
        <v>202.66666666666666</v>
      </c>
      <c r="M187" s="287" t="s">
        <v>528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525</v>
      </c>
      <c r="E188" s="63"/>
      <c r="F188" s="286" t="s">
        <v>18</v>
      </c>
      <c r="G188" s="63" t="s">
        <v>118</v>
      </c>
      <c r="H188" s="178" t="s">
        <v>308</v>
      </c>
      <c r="I188" s="286" t="s">
        <v>226</v>
      </c>
      <c r="J188" s="64">
        <v>775</v>
      </c>
      <c r="K188" s="62">
        <v>6</v>
      </c>
      <c r="L188" s="65">
        <f t="shared" si="3"/>
        <v>129.16666666666666</v>
      </c>
      <c r="M188" s="287" t="s">
        <v>528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525</v>
      </c>
      <c r="E189" s="63"/>
      <c r="F189" s="286" t="s">
        <v>18</v>
      </c>
      <c r="G189" s="63" t="s">
        <v>118</v>
      </c>
      <c r="H189" s="178" t="s">
        <v>138</v>
      </c>
      <c r="I189" s="286" t="s">
        <v>225</v>
      </c>
      <c r="J189" s="64">
        <v>1019</v>
      </c>
      <c r="K189" s="62">
        <v>6</v>
      </c>
      <c r="L189" s="65">
        <f t="shared" si="3"/>
        <v>169.83333333333334</v>
      </c>
      <c r="M189" s="287" t="s">
        <v>526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525</v>
      </c>
      <c r="E190" s="63"/>
      <c r="F190" s="286" t="s">
        <v>18</v>
      </c>
      <c r="G190" s="63" t="s">
        <v>118</v>
      </c>
      <c r="H190" s="178" t="s">
        <v>509</v>
      </c>
      <c r="I190" s="286" t="s">
        <v>225</v>
      </c>
      <c r="J190" s="64">
        <v>1029</v>
      </c>
      <c r="K190" s="62">
        <v>6</v>
      </c>
      <c r="L190" s="289">
        <f t="shared" si="3"/>
        <v>171.5</v>
      </c>
      <c r="M190" s="287" t="s">
        <v>526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525</v>
      </c>
      <c r="E191" s="63"/>
      <c r="F191" s="286" t="s">
        <v>18</v>
      </c>
      <c r="G191" s="63" t="s">
        <v>118</v>
      </c>
      <c r="H191" s="178" t="s">
        <v>134</v>
      </c>
      <c r="I191" s="286" t="s">
        <v>225</v>
      </c>
      <c r="J191" s="64">
        <v>984</v>
      </c>
      <c r="K191" s="62">
        <v>6</v>
      </c>
      <c r="L191" s="289">
        <f t="shared" si="3"/>
        <v>164</v>
      </c>
      <c r="M191" s="287" t="s">
        <v>526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525</v>
      </c>
      <c r="E192" s="63"/>
      <c r="F192" s="286" t="s">
        <v>18</v>
      </c>
      <c r="G192" s="63" t="s">
        <v>118</v>
      </c>
      <c r="H192" s="71" t="s">
        <v>119</v>
      </c>
      <c r="I192" s="286" t="s">
        <v>316</v>
      </c>
      <c r="J192" s="64">
        <v>1022</v>
      </c>
      <c r="K192" s="62">
        <v>6</v>
      </c>
      <c r="L192" s="65">
        <f t="shared" si="3"/>
        <v>170.33333333333334</v>
      </c>
      <c r="M192" s="287" t="s">
        <v>529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525</v>
      </c>
      <c r="E193" s="63"/>
      <c r="F193" s="286" t="s">
        <v>18</v>
      </c>
      <c r="G193" s="63" t="s">
        <v>118</v>
      </c>
      <c r="H193" s="178" t="s">
        <v>224</v>
      </c>
      <c r="I193" s="286" t="s">
        <v>316</v>
      </c>
      <c r="J193" s="64">
        <v>1005</v>
      </c>
      <c r="K193" s="62">
        <v>6</v>
      </c>
      <c r="L193" s="65">
        <f t="shared" si="3"/>
        <v>167.5</v>
      </c>
      <c r="M193" s="287" t="s">
        <v>529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525</v>
      </c>
      <c r="E194" s="63"/>
      <c r="F194" s="286" t="s">
        <v>18</v>
      </c>
      <c r="G194" s="63" t="s">
        <v>118</v>
      </c>
      <c r="H194" s="178" t="s">
        <v>131</v>
      </c>
      <c r="I194" s="286" t="s">
        <v>316</v>
      </c>
      <c r="J194" s="64">
        <v>1110</v>
      </c>
      <c r="K194" s="62">
        <v>6</v>
      </c>
      <c r="L194" s="65">
        <f t="shared" si="3"/>
        <v>185</v>
      </c>
      <c r="M194" s="287" t="s">
        <v>529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525</v>
      </c>
      <c r="E195" s="63"/>
      <c r="F195" s="286" t="s">
        <v>18</v>
      </c>
      <c r="G195" s="63" t="s">
        <v>118</v>
      </c>
      <c r="H195" s="178" t="s">
        <v>132</v>
      </c>
      <c r="I195" s="286" t="s">
        <v>317</v>
      </c>
      <c r="J195" s="64">
        <v>761</v>
      </c>
      <c r="K195" s="62">
        <v>6</v>
      </c>
      <c r="L195" s="65">
        <f t="shared" si="3"/>
        <v>126.83333333333333</v>
      </c>
      <c r="M195" s="287" t="s">
        <v>530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525</v>
      </c>
      <c r="E196" s="63"/>
      <c r="F196" s="286" t="s">
        <v>18</v>
      </c>
      <c r="G196" s="63" t="s">
        <v>118</v>
      </c>
      <c r="H196" s="71" t="s">
        <v>121</v>
      </c>
      <c r="I196" s="286" t="s">
        <v>317</v>
      </c>
      <c r="J196" s="64">
        <v>1075</v>
      </c>
      <c r="K196" s="62">
        <v>6</v>
      </c>
      <c r="L196" s="65">
        <f t="shared" si="3"/>
        <v>179.16666666666666</v>
      </c>
      <c r="M196" s="287" t="s">
        <v>530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525</v>
      </c>
      <c r="E197" s="63"/>
      <c r="F197" s="286" t="s">
        <v>18</v>
      </c>
      <c r="G197" s="63" t="s">
        <v>118</v>
      </c>
      <c r="H197" s="178" t="s">
        <v>239</v>
      </c>
      <c r="I197" s="286" t="s">
        <v>317</v>
      </c>
      <c r="J197" s="64">
        <v>1045</v>
      </c>
      <c r="K197" s="62">
        <v>6</v>
      </c>
      <c r="L197" s="65">
        <f t="shared" si="3"/>
        <v>174.16666666666666</v>
      </c>
      <c r="M197" s="287" t="s">
        <v>530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525</v>
      </c>
      <c r="E198" s="63"/>
      <c r="F198" s="286" t="s">
        <v>18</v>
      </c>
      <c r="G198" s="63" t="s">
        <v>118</v>
      </c>
      <c r="H198" s="178" t="s">
        <v>124</v>
      </c>
      <c r="I198" s="286" t="s">
        <v>320</v>
      </c>
      <c r="J198" s="64">
        <v>1065</v>
      </c>
      <c r="K198" s="62">
        <v>6</v>
      </c>
      <c r="L198" s="65">
        <f t="shared" si="3"/>
        <v>177.5</v>
      </c>
      <c r="M198" s="287" t="s">
        <v>531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525</v>
      </c>
      <c r="E199" s="63"/>
      <c r="F199" s="286" t="s">
        <v>18</v>
      </c>
      <c r="G199" s="63" t="s">
        <v>118</v>
      </c>
      <c r="H199" s="178" t="s">
        <v>230</v>
      </c>
      <c r="I199" s="286" t="s">
        <v>320</v>
      </c>
      <c r="J199" s="64">
        <v>798</v>
      </c>
      <c r="K199" s="62">
        <v>6</v>
      </c>
      <c r="L199" s="65">
        <f t="shared" si="3"/>
        <v>133</v>
      </c>
      <c r="M199" s="288" t="s">
        <v>531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525</v>
      </c>
      <c r="E200" s="63"/>
      <c r="F200" s="286" t="s">
        <v>18</v>
      </c>
      <c r="G200" s="63" t="s">
        <v>118</v>
      </c>
      <c r="H200" s="178" t="s">
        <v>324</v>
      </c>
      <c r="I200" s="286" t="s">
        <v>320</v>
      </c>
      <c r="J200" s="64">
        <v>835</v>
      </c>
      <c r="K200" s="62">
        <v>6</v>
      </c>
      <c r="L200" s="65">
        <f t="shared" si="3"/>
        <v>139.16666666666666</v>
      </c>
      <c r="M200" s="288" t="s">
        <v>531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538</v>
      </c>
      <c r="E201" s="63"/>
      <c r="F201" s="291" t="s">
        <v>305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540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538</v>
      </c>
      <c r="E202" s="63"/>
      <c r="F202" s="291" t="s">
        <v>305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540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538</v>
      </c>
      <c r="E203" s="63"/>
      <c r="F203" s="291" t="s">
        <v>305</v>
      </c>
      <c r="G203" s="63" t="s">
        <v>118</v>
      </c>
      <c r="H203" s="178" t="s">
        <v>224</v>
      </c>
      <c r="I203" s="291" t="s">
        <v>226</v>
      </c>
      <c r="J203" s="64">
        <v>3407</v>
      </c>
      <c r="K203" s="62">
        <v>18</v>
      </c>
      <c r="L203" s="65">
        <f t="shared" si="3"/>
        <v>189.27777777777777</v>
      </c>
      <c r="M203" s="292" t="s">
        <v>531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538</v>
      </c>
      <c r="E204" s="63"/>
      <c r="F204" s="291" t="s">
        <v>305</v>
      </c>
      <c r="G204" s="63" t="s">
        <v>118</v>
      </c>
      <c r="H204" s="71" t="s">
        <v>119</v>
      </c>
      <c r="I204" s="291" t="s">
        <v>226</v>
      </c>
      <c r="J204" s="64">
        <v>3182</v>
      </c>
      <c r="K204" s="62">
        <v>18</v>
      </c>
      <c r="L204" s="65">
        <f t="shared" si="3"/>
        <v>176.77777777777777</v>
      </c>
      <c r="M204" s="292" t="s">
        <v>531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538</v>
      </c>
      <c r="E205" s="63"/>
      <c r="F205" s="291" t="s">
        <v>305</v>
      </c>
      <c r="G205" s="63" t="s">
        <v>118</v>
      </c>
      <c r="H205" s="178" t="s">
        <v>124</v>
      </c>
      <c r="I205" s="291" t="s">
        <v>225</v>
      </c>
      <c r="J205" s="64">
        <v>2193</v>
      </c>
      <c r="K205" s="62">
        <v>12</v>
      </c>
      <c r="L205" s="65">
        <f t="shared" si="3"/>
        <v>182.75</v>
      </c>
      <c r="M205" s="292" t="s">
        <v>539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538</v>
      </c>
      <c r="E206" s="63"/>
      <c r="F206" s="291" t="s">
        <v>305</v>
      </c>
      <c r="G206" s="63" t="s">
        <v>118</v>
      </c>
      <c r="H206" s="178" t="s">
        <v>277</v>
      </c>
      <c r="I206" s="291" t="s">
        <v>225</v>
      </c>
      <c r="J206" s="64">
        <v>1931</v>
      </c>
      <c r="K206" s="62">
        <v>12</v>
      </c>
      <c r="L206" s="65">
        <f t="shared" si="3"/>
        <v>160.91666666666666</v>
      </c>
      <c r="M206" s="292" t="s">
        <v>539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538</v>
      </c>
      <c r="E207" s="63"/>
      <c r="F207" s="291" t="s">
        <v>305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530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543</v>
      </c>
      <c r="E208" s="63"/>
      <c r="F208" s="294" t="s">
        <v>350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545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543</v>
      </c>
      <c r="E209" s="63"/>
      <c r="F209" s="294" t="s">
        <v>350</v>
      </c>
      <c r="G209" s="63" t="s">
        <v>133</v>
      </c>
      <c r="H209" s="178" t="s">
        <v>324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545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543</v>
      </c>
      <c r="E210" s="63"/>
      <c r="F210" s="294" t="s">
        <v>350</v>
      </c>
      <c r="G210" s="63" t="s">
        <v>133</v>
      </c>
      <c r="H210" s="178" t="s">
        <v>308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545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543</v>
      </c>
      <c r="E211" s="63"/>
      <c r="F211" s="294" t="s">
        <v>350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545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547</v>
      </c>
      <c r="E212" s="63"/>
      <c r="F212" s="298" t="s">
        <v>359</v>
      </c>
      <c r="G212" s="63" t="s">
        <v>229</v>
      </c>
      <c r="H212" s="178" t="s">
        <v>240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545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547</v>
      </c>
      <c r="E213" s="63"/>
      <c r="F213" s="298" t="s">
        <v>359</v>
      </c>
      <c r="G213" s="63" t="s">
        <v>229</v>
      </c>
      <c r="H213" s="178" t="s">
        <v>327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545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547</v>
      </c>
      <c r="E214" s="63"/>
      <c r="F214" s="298" t="s">
        <v>359</v>
      </c>
      <c r="G214" s="63" t="s">
        <v>229</v>
      </c>
      <c r="H214" s="178" t="s">
        <v>329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545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547</v>
      </c>
      <c r="E215" s="63"/>
      <c r="F215" s="298" t="s">
        <v>359</v>
      </c>
      <c r="G215" s="63" t="s">
        <v>229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545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554</v>
      </c>
      <c r="E216" s="63"/>
      <c r="F216" s="301" t="s">
        <v>357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555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554</v>
      </c>
      <c r="E217" s="63"/>
      <c r="F217" s="301" t="s">
        <v>357</v>
      </c>
      <c r="G217" s="63" t="s">
        <v>118</v>
      </c>
      <c r="H217" s="178" t="s">
        <v>224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555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554</v>
      </c>
      <c r="E218" s="63"/>
      <c r="F218" s="301" t="s">
        <v>357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555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554</v>
      </c>
      <c r="E219" s="63"/>
      <c r="F219" s="301" t="s">
        <v>357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555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554</v>
      </c>
      <c r="E220" s="63"/>
      <c r="F220" s="301" t="s">
        <v>357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555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554</v>
      </c>
      <c r="E221" s="63"/>
      <c r="F221" s="301" t="s">
        <v>357</v>
      </c>
      <c r="G221" s="63" t="s">
        <v>118</v>
      </c>
      <c r="H221" s="178" t="s">
        <v>508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555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564</v>
      </c>
      <c r="E222" s="63"/>
      <c r="F222" s="305" t="s">
        <v>313</v>
      </c>
      <c r="G222" s="63" t="s">
        <v>233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565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564</v>
      </c>
      <c r="E223" s="63"/>
      <c r="F223" s="305" t="s">
        <v>313</v>
      </c>
      <c r="G223" s="63" t="s">
        <v>233</v>
      </c>
      <c r="H223" s="178" t="s">
        <v>277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565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564</v>
      </c>
      <c r="E224" s="63"/>
      <c r="F224" s="305" t="s">
        <v>313</v>
      </c>
      <c r="G224" s="63" t="s">
        <v>233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515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566</v>
      </c>
      <c r="E225" s="63"/>
      <c r="F225" s="308" t="s">
        <v>359</v>
      </c>
      <c r="G225" s="63" t="s">
        <v>567</v>
      </c>
      <c r="H225" s="178" t="s">
        <v>246</v>
      </c>
      <c r="I225" s="308"/>
      <c r="J225" s="64">
        <v>1797</v>
      </c>
      <c r="K225" s="62">
        <v>11</v>
      </c>
      <c r="L225" s="65">
        <f t="shared" si="3"/>
        <v>163.36363636363637</v>
      </c>
      <c r="M225" s="259" t="s">
        <v>586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566</v>
      </c>
      <c r="E226" s="63"/>
      <c r="F226" s="308" t="s">
        <v>359</v>
      </c>
      <c r="G226" s="63" t="s">
        <v>567</v>
      </c>
      <c r="H226" s="178" t="s">
        <v>223</v>
      </c>
      <c r="I226" s="308"/>
      <c r="J226" s="64">
        <v>449</v>
      </c>
      <c r="K226" s="62">
        <v>3</v>
      </c>
      <c r="L226" s="65">
        <f t="shared" si="3"/>
        <v>149.66666666666666</v>
      </c>
      <c r="M226" s="259" t="s">
        <v>586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566</v>
      </c>
      <c r="E227" s="63"/>
      <c r="F227" s="308" t="s">
        <v>359</v>
      </c>
      <c r="G227" s="63" t="s">
        <v>567</v>
      </c>
      <c r="H227" s="178" t="s">
        <v>277</v>
      </c>
      <c r="I227" s="308"/>
      <c r="J227" s="64">
        <v>1332</v>
      </c>
      <c r="K227" s="62">
        <v>8</v>
      </c>
      <c r="L227" s="65">
        <f t="shared" si="3"/>
        <v>166.5</v>
      </c>
      <c r="M227" s="259" t="s">
        <v>586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566</v>
      </c>
      <c r="E228" s="63"/>
      <c r="F228" s="308" t="s">
        <v>359</v>
      </c>
      <c r="G228" s="63" t="s">
        <v>567</v>
      </c>
      <c r="H228" s="178" t="s">
        <v>122</v>
      </c>
      <c r="I228" s="308"/>
      <c r="J228" s="64">
        <v>2008</v>
      </c>
      <c r="K228" s="62">
        <v>11</v>
      </c>
      <c r="L228" s="65">
        <f t="shared" si="3"/>
        <v>182.54545454545453</v>
      </c>
      <c r="M228" s="259" t="s">
        <v>586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566</v>
      </c>
      <c r="E229" s="63"/>
      <c r="F229" s="308" t="s">
        <v>359</v>
      </c>
      <c r="G229" s="63" t="s">
        <v>567</v>
      </c>
      <c r="H229" s="71" t="s">
        <v>119</v>
      </c>
      <c r="I229" s="308"/>
      <c r="J229" s="64">
        <v>1943</v>
      </c>
      <c r="K229" s="62">
        <v>11</v>
      </c>
      <c r="L229" s="65">
        <f t="shared" si="3"/>
        <v>176.63636363636363</v>
      </c>
      <c r="M229" s="259" t="s">
        <v>586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568</v>
      </c>
      <c r="E230" s="63"/>
      <c r="F230" s="308" t="s">
        <v>407</v>
      </c>
      <c r="G230" s="63" t="s">
        <v>569</v>
      </c>
      <c r="H230" s="178" t="s">
        <v>137</v>
      </c>
      <c r="I230" s="308"/>
      <c r="J230" s="64">
        <v>1127</v>
      </c>
      <c r="K230" s="62">
        <v>7</v>
      </c>
      <c r="L230" s="65">
        <f t="shared" si="3"/>
        <v>161</v>
      </c>
      <c r="M230" s="303" t="s">
        <v>587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568</v>
      </c>
      <c r="E231" s="63"/>
      <c r="F231" s="308" t="s">
        <v>407</v>
      </c>
      <c r="G231" s="63" t="s">
        <v>569</v>
      </c>
      <c r="H231" s="178" t="s">
        <v>126</v>
      </c>
      <c r="I231" s="308"/>
      <c r="J231" s="64">
        <v>389</v>
      </c>
      <c r="K231" s="62">
        <v>3</v>
      </c>
      <c r="L231" s="65">
        <f t="shared" si="3"/>
        <v>129.66666666666666</v>
      </c>
      <c r="M231" s="303" t="s">
        <v>587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568</v>
      </c>
      <c r="E232" s="63"/>
      <c r="F232" s="308" t="s">
        <v>407</v>
      </c>
      <c r="G232" s="63" t="s">
        <v>569</v>
      </c>
      <c r="H232" s="71" t="s">
        <v>128</v>
      </c>
      <c r="I232" s="308"/>
      <c r="J232" s="64">
        <v>1238</v>
      </c>
      <c r="K232" s="62">
        <v>7</v>
      </c>
      <c r="L232" s="65">
        <f t="shared" si="3"/>
        <v>176.85714285714286</v>
      </c>
      <c r="M232" s="303" t="s">
        <v>587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568</v>
      </c>
      <c r="E233" s="63"/>
      <c r="F233" s="308" t="s">
        <v>407</v>
      </c>
      <c r="G233" s="63" t="s">
        <v>569</v>
      </c>
      <c r="H233" s="178" t="s">
        <v>278</v>
      </c>
      <c r="I233" s="308"/>
      <c r="J233" s="64">
        <v>1189</v>
      </c>
      <c r="K233" s="62">
        <v>7</v>
      </c>
      <c r="L233" s="65">
        <f t="shared" si="3"/>
        <v>169.85714285714286</v>
      </c>
      <c r="M233" s="303" t="s">
        <v>587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568</v>
      </c>
      <c r="E234" s="63"/>
      <c r="F234" s="308" t="s">
        <v>407</v>
      </c>
      <c r="G234" s="63" t="s">
        <v>569</v>
      </c>
      <c r="H234" s="178" t="s">
        <v>129</v>
      </c>
      <c r="I234" s="308"/>
      <c r="J234" s="64">
        <v>705</v>
      </c>
      <c r="K234" s="62">
        <v>4</v>
      </c>
      <c r="L234" s="65">
        <f t="shared" si="3"/>
        <v>176.25</v>
      </c>
      <c r="M234" s="303" t="s">
        <v>587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570</v>
      </c>
      <c r="E235" s="63"/>
      <c r="F235" s="308" t="s">
        <v>407</v>
      </c>
      <c r="G235" s="63" t="s">
        <v>571</v>
      </c>
      <c r="H235" s="71" t="s">
        <v>414</v>
      </c>
      <c r="I235" s="308"/>
      <c r="J235" s="64">
        <v>1722</v>
      </c>
      <c r="K235" s="62">
        <v>9</v>
      </c>
      <c r="L235" s="230">
        <f t="shared" si="3"/>
        <v>191.33333333333334</v>
      </c>
      <c r="M235" s="309" t="s">
        <v>588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570</v>
      </c>
      <c r="E236" s="63"/>
      <c r="F236" s="308" t="s">
        <v>407</v>
      </c>
      <c r="G236" s="63" t="s">
        <v>571</v>
      </c>
      <c r="H236" s="178" t="s">
        <v>279</v>
      </c>
      <c r="I236" s="308"/>
      <c r="J236" s="64">
        <v>1592</v>
      </c>
      <c r="K236" s="62">
        <v>8</v>
      </c>
      <c r="L236" s="230">
        <f t="shared" si="3"/>
        <v>199</v>
      </c>
      <c r="M236" s="309" t="s">
        <v>588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570</v>
      </c>
      <c r="E237" s="63"/>
      <c r="F237" s="308" t="s">
        <v>407</v>
      </c>
      <c r="G237" s="63" t="s">
        <v>571</v>
      </c>
      <c r="H237" s="71" t="s">
        <v>121</v>
      </c>
      <c r="I237" s="308"/>
      <c r="J237" s="64">
        <v>1146</v>
      </c>
      <c r="K237" s="62">
        <v>7</v>
      </c>
      <c r="L237" s="65">
        <f t="shared" si="3"/>
        <v>163.71428571428572</v>
      </c>
      <c r="M237" s="309" t="s">
        <v>588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570</v>
      </c>
      <c r="E238" s="63"/>
      <c r="F238" s="308" t="s">
        <v>407</v>
      </c>
      <c r="G238" s="63" t="s">
        <v>571</v>
      </c>
      <c r="H238" s="71" t="s">
        <v>127</v>
      </c>
      <c r="I238" s="308"/>
      <c r="J238" s="64">
        <v>1433</v>
      </c>
      <c r="K238" s="62">
        <v>8</v>
      </c>
      <c r="L238" s="65">
        <f t="shared" si="3"/>
        <v>179.125</v>
      </c>
      <c r="M238" s="309" t="s">
        <v>588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570</v>
      </c>
      <c r="E239" s="63"/>
      <c r="F239" s="308" t="s">
        <v>407</v>
      </c>
      <c r="G239" s="63" t="s">
        <v>571</v>
      </c>
      <c r="H239" s="178" t="s">
        <v>239</v>
      </c>
      <c r="I239" s="308"/>
      <c r="J239" s="64">
        <v>1012</v>
      </c>
      <c r="K239" s="62">
        <v>6</v>
      </c>
      <c r="L239" s="65">
        <f t="shared" si="3"/>
        <v>168.66666666666666</v>
      </c>
      <c r="M239" s="309" t="s">
        <v>588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570</v>
      </c>
      <c r="E240" s="63"/>
      <c r="F240" s="308" t="s">
        <v>407</v>
      </c>
      <c r="G240" s="63" t="s">
        <v>571</v>
      </c>
      <c r="H240" s="178" t="s">
        <v>124</v>
      </c>
      <c r="I240" s="308"/>
      <c r="J240" s="64">
        <v>1210</v>
      </c>
      <c r="K240" s="62">
        <v>7</v>
      </c>
      <c r="L240" s="65">
        <f t="shared" si="3"/>
        <v>172.85714285714286</v>
      </c>
      <c r="M240" s="309" t="s">
        <v>588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600</v>
      </c>
      <c r="E241" s="63"/>
      <c r="F241" s="313" t="s">
        <v>18</v>
      </c>
      <c r="G241" s="63" t="s">
        <v>598</v>
      </c>
      <c r="H241" s="178" t="s">
        <v>131</v>
      </c>
      <c r="I241" s="313"/>
      <c r="J241" s="64">
        <v>1864</v>
      </c>
      <c r="K241" s="62">
        <v>11</v>
      </c>
      <c r="L241" s="65">
        <f t="shared" si="3"/>
        <v>169.45454545454547</v>
      </c>
      <c r="M241" s="314" t="s">
        <v>599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600</v>
      </c>
      <c r="E242" s="63"/>
      <c r="F242" s="313" t="s">
        <v>18</v>
      </c>
      <c r="G242" s="63" t="s">
        <v>598</v>
      </c>
      <c r="H242" s="178" t="s">
        <v>224</v>
      </c>
      <c r="I242" s="313"/>
      <c r="J242" s="64">
        <v>1942</v>
      </c>
      <c r="K242" s="62">
        <v>11</v>
      </c>
      <c r="L242" s="65">
        <f t="shared" si="3"/>
        <v>176.54545454545453</v>
      </c>
      <c r="M242" s="314" t="s">
        <v>599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600</v>
      </c>
      <c r="E243" s="63"/>
      <c r="F243" s="313" t="s">
        <v>18</v>
      </c>
      <c r="G243" s="63" t="s">
        <v>598</v>
      </c>
      <c r="H243" s="178" t="s">
        <v>597</v>
      </c>
      <c r="I243" s="313"/>
      <c r="J243" s="64">
        <v>1707</v>
      </c>
      <c r="K243" s="62">
        <v>11</v>
      </c>
      <c r="L243" s="65">
        <f t="shared" si="3"/>
        <v>155.18181818181819</v>
      </c>
      <c r="M243" s="314" t="s">
        <v>599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604</v>
      </c>
      <c r="E244" s="63"/>
      <c r="F244" s="318" t="s">
        <v>301</v>
      </c>
      <c r="G244" s="63" t="s">
        <v>118</v>
      </c>
      <c r="H244" s="178" t="s">
        <v>238</v>
      </c>
      <c r="I244" s="318"/>
      <c r="J244" s="64">
        <v>962</v>
      </c>
      <c r="K244" s="62">
        <v>8</v>
      </c>
      <c r="L244" s="65">
        <f t="shared" si="3"/>
        <v>120.25</v>
      </c>
      <c r="M244" s="319" t="s">
        <v>379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606</v>
      </c>
      <c r="E245" s="63"/>
      <c r="F245" s="320" t="s">
        <v>305</v>
      </c>
      <c r="G245" s="63" t="s">
        <v>118</v>
      </c>
      <c r="H245" s="178" t="s">
        <v>277</v>
      </c>
      <c r="I245" s="320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314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606</v>
      </c>
      <c r="E246" s="63"/>
      <c r="F246" s="320" t="s">
        <v>305</v>
      </c>
      <c r="G246" s="63" t="s">
        <v>118</v>
      </c>
      <c r="H246" s="71" t="s">
        <v>119</v>
      </c>
      <c r="I246" s="320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314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607</v>
      </c>
      <c r="E247" s="63"/>
      <c r="F247" s="320" t="s">
        <v>305</v>
      </c>
      <c r="G247" s="63" t="s">
        <v>118</v>
      </c>
      <c r="H247" s="71" t="s">
        <v>121</v>
      </c>
      <c r="I247" s="320" t="s">
        <v>226</v>
      </c>
      <c r="J247" s="64">
        <v>1370</v>
      </c>
      <c r="K247" s="62">
        <v>8</v>
      </c>
      <c r="L247" s="65">
        <f t="shared" si="3"/>
        <v>171.25</v>
      </c>
      <c r="M247" s="325" t="s">
        <v>610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607</v>
      </c>
      <c r="E248" s="63"/>
      <c r="F248" s="320" t="s">
        <v>305</v>
      </c>
      <c r="G248" s="63" t="s">
        <v>118</v>
      </c>
      <c r="H248" s="178" t="s">
        <v>239</v>
      </c>
      <c r="I248" s="320" t="s">
        <v>226</v>
      </c>
      <c r="J248" s="64">
        <v>1396</v>
      </c>
      <c r="K248" s="62">
        <v>8</v>
      </c>
      <c r="L248" s="65">
        <f t="shared" si="3"/>
        <v>174.5</v>
      </c>
      <c r="M248" s="325" t="s">
        <v>610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608</v>
      </c>
      <c r="E249" s="63"/>
      <c r="F249" s="320" t="s">
        <v>305</v>
      </c>
      <c r="G249" s="63" t="s">
        <v>118</v>
      </c>
      <c r="H249" s="178" t="s">
        <v>138</v>
      </c>
      <c r="I249" s="320" t="s">
        <v>225</v>
      </c>
      <c r="J249" s="64">
        <v>1321</v>
      </c>
      <c r="K249" s="62">
        <v>8</v>
      </c>
      <c r="L249" s="65">
        <f t="shared" si="3"/>
        <v>165.125</v>
      </c>
      <c r="M249" s="321" t="s">
        <v>565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608</v>
      </c>
      <c r="E250" s="63"/>
      <c r="F250" s="320" t="s">
        <v>305</v>
      </c>
      <c r="G250" s="63" t="s">
        <v>118</v>
      </c>
      <c r="H250" s="178" t="s">
        <v>609</v>
      </c>
      <c r="I250" s="320" t="s">
        <v>225</v>
      </c>
      <c r="J250" s="64">
        <v>1286</v>
      </c>
      <c r="K250" s="62">
        <v>8</v>
      </c>
      <c r="L250" s="65">
        <f t="shared" si="3"/>
        <v>160.75</v>
      </c>
      <c r="M250" s="321" t="s">
        <v>565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608</v>
      </c>
      <c r="E251" s="63"/>
      <c r="F251" s="320" t="s">
        <v>305</v>
      </c>
      <c r="G251" s="63" t="s">
        <v>118</v>
      </c>
      <c r="H251" s="178" t="s">
        <v>224</v>
      </c>
      <c r="I251" s="320" t="s">
        <v>316</v>
      </c>
      <c r="J251" s="64">
        <v>1376</v>
      </c>
      <c r="K251" s="62">
        <v>8</v>
      </c>
      <c r="L251" s="65">
        <f t="shared" si="3"/>
        <v>172</v>
      </c>
      <c r="M251" s="321" t="s">
        <v>610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608</v>
      </c>
      <c r="E252" s="63"/>
      <c r="F252" s="320" t="s">
        <v>305</v>
      </c>
      <c r="G252" s="63" t="s">
        <v>118</v>
      </c>
      <c r="H252" s="178" t="s">
        <v>131</v>
      </c>
      <c r="I252" s="320" t="s">
        <v>316</v>
      </c>
      <c r="J252" s="64">
        <v>1311</v>
      </c>
      <c r="K252" s="62">
        <v>8</v>
      </c>
      <c r="L252" s="65">
        <f t="shared" si="3"/>
        <v>163.875</v>
      </c>
      <c r="M252" s="321" t="s">
        <v>610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608</v>
      </c>
      <c r="E253" s="63"/>
      <c r="F253" s="320" t="s">
        <v>305</v>
      </c>
      <c r="G253" s="63" t="s">
        <v>118</v>
      </c>
      <c r="H253" s="178" t="s">
        <v>124</v>
      </c>
      <c r="I253" s="320"/>
      <c r="J253" s="64">
        <v>716</v>
      </c>
      <c r="K253" s="62">
        <v>4</v>
      </c>
      <c r="L253" s="65">
        <f t="shared" si="3"/>
        <v>179</v>
      </c>
      <c r="M253" s="321" t="s">
        <v>622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619</v>
      </c>
      <c r="E254" s="63"/>
      <c r="F254" s="323" t="s">
        <v>305</v>
      </c>
      <c r="G254" s="63" t="s">
        <v>229</v>
      </c>
      <c r="H254" s="178" t="s">
        <v>324</v>
      </c>
      <c r="I254" s="323" t="s">
        <v>317</v>
      </c>
      <c r="J254" s="64">
        <v>1097</v>
      </c>
      <c r="K254" s="62">
        <v>8</v>
      </c>
      <c r="L254" s="65">
        <f t="shared" si="3"/>
        <v>137.125</v>
      </c>
      <c r="M254" s="324" t="s">
        <v>565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619</v>
      </c>
      <c r="E255" s="63"/>
      <c r="F255" s="323" t="s">
        <v>305</v>
      </c>
      <c r="G255" s="63" t="s">
        <v>229</v>
      </c>
      <c r="H255" s="178" t="s">
        <v>308</v>
      </c>
      <c r="I255" s="323" t="s">
        <v>317</v>
      </c>
      <c r="J255" s="64">
        <v>1022</v>
      </c>
      <c r="K255" s="62">
        <v>8</v>
      </c>
      <c r="L255" s="65">
        <f t="shared" si="3"/>
        <v>127.75</v>
      </c>
      <c r="M255" s="324" t="s">
        <v>565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623</v>
      </c>
      <c r="E256" s="63"/>
      <c r="F256" s="329" t="s">
        <v>301</v>
      </c>
      <c r="G256" s="63" t="s">
        <v>229</v>
      </c>
      <c r="H256" s="178" t="s">
        <v>240</v>
      </c>
      <c r="I256" s="329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623</v>
      </c>
      <c r="E257" s="63"/>
      <c r="F257" s="329" t="s">
        <v>301</v>
      </c>
      <c r="G257" s="63" t="s">
        <v>229</v>
      </c>
      <c r="H257" s="178" t="s">
        <v>609</v>
      </c>
      <c r="I257" s="329"/>
      <c r="J257" s="64">
        <v>1189</v>
      </c>
      <c r="K257" s="62">
        <v>8</v>
      </c>
      <c r="L257" s="65">
        <f t="shared" si="3"/>
        <v>148.625</v>
      </c>
      <c r="M257" s="330" t="s">
        <v>284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623</v>
      </c>
      <c r="E258" s="63"/>
      <c r="F258" s="329" t="s">
        <v>301</v>
      </c>
      <c r="G258" s="63" t="s">
        <v>229</v>
      </c>
      <c r="H258" s="178" t="s">
        <v>208</v>
      </c>
      <c r="I258" s="329"/>
      <c r="J258" s="64">
        <v>1160</v>
      </c>
      <c r="K258" s="62">
        <v>8</v>
      </c>
      <c r="L258" s="65">
        <f t="shared" si="3"/>
        <v>145</v>
      </c>
      <c r="M258" s="330" t="s">
        <v>275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624</v>
      </c>
      <c r="E259" s="63"/>
      <c r="F259" s="329" t="s">
        <v>301</v>
      </c>
      <c r="G259" s="63" t="s">
        <v>118</v>
      </c>
      <c r="H259" s="178" t="s">
        <v>279</v>
      </c>
      <c r="I259" s="329"/>
      <c r="J259" s="64">
        <v>1566</v>
      </c>
      <c r="K259" s="62">
        <v>8</v>
      </c>
      <c r="L259" s="65">
        <f t="shared" si="3"/>
        <v>195.75</v>
      </c>
      <c r="M259" s="330" t="s">
        <v>625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624</v>
      </c>
      <c r="E260" s="63"/>
      <c r="F260" s="329" t="s">
        <v>301</v>
      </c>
      <c r="G260" s="63" t="s">
        <v>118</v>
      </c>
      <c r="H260" s="71" t="s">
        <v>125</v>
      </c>
      <c r="I260" s="329"/>
      <c r="J260" s="64">
        <v>1536</v>
      </c>
      <c r="K260" s="62">
        <v>8</v>
      </c>
      <c r="L260" s="65">
        <f t="shared" si="3"/>
        <v>192</v>
      </c>
      <c r="M260" s="330" t="s">
        <v>626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624</v>
      </c>
      <c r="E261" s="63"/>
      <c r="F261" s="335" t="s">
        <v>301</v>
      </c>
      <c r="G261" s="63" t="s">
        <v>118</v>
      </c>
      <c r="H261" s="178" t="s">
        <v>239</v>
      </c>
      <c r="I261" s="335"/>
      <c r="J261" s="64">
        <v>1348</v>
      </c>
      <c r="K261" s="62">
        <v>8</v>
      </c>
      <c r="L261" s="65">
        <f t="shared" si="3"/>
        <v>168.5</v>
      </c>
      <c r="M261" s="336" t="s">
        <v>644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624</v>
      </c>
      <c r="E262" s="63"/>
      <c r="F262" s="329" t="s">
        <v>301</v>
      </c>
      <c r="G262" s="63" t="s">
        <v>118</v>
      </c>
      <c r="H262" s="178" t="s">
        <v>246</v>
      </c>
      <c r="I262" s="329"/>
      <c r="J262" s="64">
        <v>1511</v>
      </c>
      <c r="K262" s="62">
        <v>8</v>
      </c>
      <c r="L262" s="65">
        <f t="shared" si="3"/>
        <v>188.875</v>
      </c>
      <c r="M262" s="197" t="s">
        <v>373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624</v>
      </c>
      <c r="E263" s="63"/>
      <c r="F263" s="329" t="s">
        <v>301</v>
      </c>
      <c r="G263" s="63" t="s">
        <v>118</v>
      </c>
      <c r="H263" s="71" t="s">
        <v>119</v>
      </c>
      <c r="I263" s="329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624</v>
      </c>
      <c r="E264" s="63"/>
      <c r="F264" s="329" t="s">
        <v>301</v>
      </c>
      <c r="G264" s="63" t="s">
        <v>118</v>
      </c>
      <c r="H264" s="178" t="s">
        <v>277</v>
      </c>
      <c r="I264" s="329"/>
      <c r="J264" s="64">
        <v>1334</v>
      </c>
      <c r="K264" s="62">
        <v>8</v>
      </c>
      <c r="L264" s="65">
        <f t="shared" si="3"/>
        <v>166.75</v>
      </c>
      <c r="M264" s="330" t="s">
        <v>627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624</v>
      </c>
      <c r="E265" s="63"/>
      <c r="F265" s="329" t="s">
        <v>301</v>
      </c>
      <c r="G265" s="63" t="s">
        <v>118</v>
      </c>
      <c r="H265" s="178" t="s">
        <v>223</v>
      </c>
      <c r="I265" s="329"/>
      <c r="J265" s="64">
        <v>1245</v>
      </c>
      <c r="K265" s="62">
        <v>8</v>
      </c>
      <c r="L265" s="65">
        <f t="shared" si="3"/>
        <v>155.625</v>
      </c>
      <c r="M265" s="330" t="s">
        <v>626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637</v>
      </c>
      <c r="E266" s="63"/>
      <c r="F266" s="332" t="s">
        <v>301</v>
      </c>
      <c r="G266" s="63" t="s">
        <v>638</v>
      </c>
      <c r="H266" s="178" t="s">
        <v>123</v>
      </c>
      <c r="I266" s="332"/>
      <c r="J266" s="64">
        <v>2597</v>
      </c>
      <c r="K266" s="62">
        <v>14</v>
      </c>
      <c r="L266" s="65">
        <f t="shared" si="3"/>
        <v>185.5</v>
      </c>
      <c r="M266" s="333" t="s">
        <v>284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637</v>
      </c>
      <c r="E267" s="63"/>
      <c r="F267" s="332" t="s">
        <v>301</v>
      </c>
      <c r="G267" s="63" t="s">
        <v>638</v>
      </c>
      <c r="H267" s="178" t="s">
        <v>122</v>
      </c>
      <c r="I267" s="329"/>
      <c r="J267" s="64">
        <v>2297</v>
      </c>
      <c r="K267" s="62">
        <v>14</v>
      </c>
      <c r="L267" s="65">
        <f t="shared" si="3"/>
        <v>164.07142857142858</v>
      </c>
      <c r="M267" s="259" t="s">
        <v>636</v>
      </c>
    </row>
    <row r="268" spans="1:13" x14ac:dyDescent="0.25">
      <c r="A268" s="62">
        <v>7</v>
      </c>
      <c r="B268" s="62">
        <v>5</v>
      </c>
      <c r="C268" s="62">
        <v>2023</v>
      </c>
      <c r="D268" s="63" t="s">
        <v>648</v>
      </c>
      <c r="E268" s="63"/>
      <c r="F268" s="338" t="s">
        <v>313</v>
      </c>
      <c r="G268" s="63" t="s">
        <v>133</v>
      </c>
      <c r="H268" s="178" t="s">
        <v>324</v>
      </c>
      <c r="I268" s="338" t="s">
        <v>120</v>
      </c>
      <c r="J268" s="64">
        <v>1167</v>
      </c>
      <c r="K268" s="62">
        <v>8</v>
      </c>
      <c r="L268" s="65">
        <f t="shared" si="3"/>
        <v>145.875</v>
      </c>
      <c r="M268" s="339" t="s">
        <v>649</v>
      </c>
    </row>
    <row r="269" spans="1:13" x14ac:dyDescent="0.25">
      <c r="A269" s="62">
        <v>7</v>
      </c>
      <c r="B269" s="62">
        <v>5</v>
      </c>
      <c r="C269" s="62">
        <v>2023</v>
      </c>
      <c r="D269" s="63" t="s">
        <v>648</v>
      </c>
      <c r="E269" s="63"/>
      <c r="F269" s="338" t="s">
        <v>313</v>
      </c>
      <c r="G269" s="63" t="s">
        <v>133</v>
      </c>
      <c r="H269" s="178" t="s">
        <v>132</v>
      </c>
      <c r="I269" s="338" t="s">
        <v>120</v>
      </c>
      <c r="J269" s="64">
        <v>1130</v>
      </c>
      <c r="K269" s="62">
        <v>8</v>
      </c>
      <c r="L269" s="65">
        <f t="shared" si="3"/>
        <v>141.25</v>
      </c>
      <c r="M269" s="339" t="s">
        <v>649</v>
      </c>
    </row>
    <row r="270" spans="1:13" x14ac:dyDescent="0.25">
      <c r="A270" s="62">
        <v>7</v>
      </c>
      <c r="B270" s="62">
        <v>5</v>
      </c>
      <c r="C270" s="62">
        <v>2023</v>
      </c>
      <c r="D270" s="63" t="s">
        <v>648</v>
      </c>
      <c r="E270" s="63"/>
      <c r="F270" s="338" t="s">
        <v>313</v>
      </c>
      <c r="G270" s="63" t="s">
        <v>133</v>
      </c>
      <c r="H270" s="178" t="s">
        <v>308</v>
      </c>
      <c r="I270" s="338" t="s">
        <v>226</v>
      </c>
      <c r="J270" s="64">
        <v>1029</v>
      </c>
      <c r="K270" s="62">
        <v>8</v>
      </c>
      <c r="L270" s="65">
        <f t="shared" si="3"/>
        <v>128.625</v>
      </c>
      <c r="M270" s="339" t="s">
        <v>396</v>
      </c>
    </row>
    <row r="271" spans="1:13" x14ac:dyDescent="0.25">
      <c r="A271" s="62">
        <v>7</v>
      </c>
      <c r="B271" s="62">
        <v>5</v>
      </c>
      <c r="C271" s="62">
        <v>2023</v>
      </c>
      <c r="D271" s="63" t="s">
        <v>648</v>
      </c>
      <c r="E271" s="63"/>
      <c r="F271" s="338" t="s">
        <v>313</v>
      </c>
      <c r="G271" s="63" t="s">
        <v>133</v>
      </c>
      <c r="H271" s="178" t="s">
        <v>249</v>
      </c>
      <c r="I271" s="338" t="s">
        <v>226</v>
      </c>
      <c r="J271" s="64">
        <v>1249</v>
      </c>
      <c r="K271" s="62">
        <v>8</v>
      </c>
      <c r="L271" s="65">
        <f t="shared" si="3"/>
        <v>156.125</v>
      </c>
      <c r="M271" s="339" t="s">
        <v>396</v>
      </c>
    </row>
    <row r="272" spans="1:13" x14ac:dyDescent="0.25">
      <c r="A272" s="62">
        <v>7</v>
      </c>
      <c r="B272" s="62">
        <v>5</v>
      </c>
      <c r="C272" s="62">
        <v>2023</v>
      </c>
      <c r="D272" s="63" t="s">
        <v>648</v>
      </c>
      <c r="E272" s="63"/>
      <c r="F272" s="338" t="s">
        <v>313</v>
      </c>
      <c r="G272" s="63" t="s">
        <v>133</v>
      </c>
      <c r="H272" s="178" t="s">
        <v>230</v>
      </c>
      <c r="I272" s="338" t="s">
        <v>225</v>
      </c>
      <c r="J272" s="64">
        <v>1167</v>
      </c>
      <c r="K272" s="62">
        <v>8</v>
      </c>
      <c r="L272" s="65">
        <f t="shared" si="3"/>
        <v>145.875</v>
      </c>
      <c r="M272" s="339" t="s">
        <v>650</v>
      </c>
    </row>
    <row r="273" spans="1:13" x14ac:dyDescent="0.25">
      <c r="A273" s="62">
        <v>7</v>
      </c>
      <c r="B273" s="62">
        <v>5</v>
      </c>
      <c r="C273" s="62">
        <v>2023</v>
      </c>
      <c r="D273" s="63" t="s">
        <v>648</v>
      </c>
      <c r="E273" s="63"/>
      <c r="F273" s="338" t="s">
        <v>313</v>
      </c>
      <c r="G273" s="63" t="s">
        <v>133</v>
      </c>
      <c r="H273" s="178" t="s">
        <v>208</v>
      </c>
      <c r="I273" s="338" t="s">
        <v>225</v>
      </c>
      <c r="J273" s="64">
        <v>1201</v>
      </c>
      <c r="K273" s="62">
        <v>8</v>
      </c>
      <c r="L273" s="65">
        <f t="shared" si="3"/>
        <v>150.125</v>
      </c>
      <c r="M273" s="339" t="s">
        <v>650</v>
      </c>
    </row>
    <row r="274" spans="1:13" x14ac:dyDescent="0.25">
      <c r="A274" s="51"/>
      <c r="B274" s="51"/>
      <c r="C274" s="51"/>
      <c r="D274" s="32"/>
      <c r="E274" s="32"/>
      <c r="F274" s="53"/>
      <c r="G274" s="58"/>
      <c r="H274" s="70">
        <f>COUNTA(H7:H273)</f>
        <v>267</v>
      </c>
      <c r="I274" s="70"/>
      <c r="J274" s="157">
        <f>SUBTOTAL(9,J7:J273)</f>
        <v>388602</v>
      </c>
      <c r="K274" s="78">
        <f>SUBTOTAL(9,K7:K273)</f>
        <v>2314</v>
      </c>
      <c r="L274" s="158">
        <f t="shared" ref="L274" si="4">J274/K274</f>
        <v>167.93517718236819</v>
      </c>
    </row>
    <row r="276" spans="1:13" x14ac:dyDescent="0.25">
      <c r="C276" s="275" t="s">
        <v>486</v>
      </c>
      <c r="D276" t="s">
        <v>488</v>
      </c>
    </row>
    <row r="277" spans="1:13" x14ac:dyDescent="0.25">
      <c r="D277" t="s">
        <v>489</v>
      </c>
    </row>
    <row r="278" spans="1:13" x14ac:dyDescent="0.25">
      <c r="C278" s="296">
        <v>1855</v>
      </c>
      <c r="D278" t="s">
        <v>542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2"/>
  <sheetViews>
    <sheetView topLeftCell="A23" workbookViewId="0">
      <selection activeCell="C48" sqref="C4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43" t="s">
        <v>267</v>
      </c>
      <c r="B2" s="344"/>
      <c r="C2" s="344"/>
      <c r="D2" s="344"/>
      <c r="E2" s="344"/>
      <c r="F2" s="344"/>
      <c r="G2" s="344"/>
      <c r="H2" s="344"/>
      <c r="I2" s="345"/>
    </row>
    <row r="4" spans="1:10" x14ac:dyDescent="0.25">
      <c r="J4" s="62" t="s">
        <v>139</v>
      </c>
    </row>
    <row r="5" spans="1:10" ht="15.75" x14ac:dyDescent="0.25">
      <c r="A5" s="72" t="s">
        <v>634</v>
      </c>
    </row>
    <row r="6" spans="1:10" x14ac:dyDescent="0.25">
      <c r="A6" s="63" t="s">
        <v>312</v>
      </c>
      <c r="C6" s="62"/>
      <c r="D6" s="63" t="s">
        <v>338</v>
      </c>
      <c r="J6" s="51">
        <v>2</v>
      </c>
    </row>
    <row r="7" spans="1:10" x14ac:dyDescent="0.25">
      <c r="A7" s="63" t="s">
        <v>388</v>
      </c>
      <c r="B7" s="76"/>
      <c r="C7" s="62"/>
      <c r="D7" s="66" t="s">
        <v>386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388</v>
      </c>
      <c r="B8" s="76"/>
      <c r="C8" s="62"/>
      <c r="D8" s="66" t="s">
        <v>387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389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389</v>
      </c>
      <c r="B10" s="76"/>
      <c r="C10" s="51"/>
      <c r="D10" s="66" t="s">
        <v>392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479</v>
      </c>
      <c r="B11" s="76"/>
      <c r="C11" s="51"/>
      <c r="D11" s="66" t="s">
        <v>387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487</v>
      </c>
      <c r="B12" s="76"/>
      <c r="C12" s="51"/>
      <c r="D12" s="66" t="s">
        <v>392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617</v>
      </c>
      <c r="B13" s="76"/>
      <c r="C13" s="51"/>
      <c r="D13" s="66" t="s">
        <v>616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624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71"/>
      <c r="B15" s="76"/>
      <c r="C15" s="76"/>
      <c r="D15" s="77"/>
      <c r="E15" s="71"/>
      <c r="F15" s="76"/>
      <c r="G15" s="76"/>
      <c r="H15" s="76"/>
      <c r="I15" s="76"/>
      <c r="J15" s="78">
        <f>SUM(J6:J14)</f>
        <v>11</v>
      </c>
    </row>
    <row r="16" spans="1:10" ht="15.75" x14ac:dyDescent="0.25">
      <c r="A16" s="72" t="s">
        <v>219</v>
      </c>
      <c r="D16" s="76"/>
      <c r="H16" s="62"/>
      <c r="I16" s="62"/>
      <c r="J16" s="62"/>
    </row>
    <row r="17" spans="1:10" x14ac:dyDescent="0.25">
      <c r="D17" s="76"/>
      <c r="J17" s="62"/>
    </row>
    <row r="18" spans="1:10" x14ac:dyDescent="0.25">
      <c r="A18" s="32"/>
      <c r="D18" s="53"/>
      <c r="E18" s="32"/>
      <c r="J18" s="62"/>
    </row>
    <row r="19" spans="1:10" ht="15.75" x14ac:dyDescent="0.25">
      <c r="A19" s="72" t="s">
        <v>199</v>
      </c>
      <c r="D19" s="53"/>
      <c r="E19" s="32"/>
      <c r="J19" s="62"/>
    </row>
    <row r="20" spans="1:10" ht="15.75" x14ac:dyDescent="0.25">
      <c r="A20" s="54"/>
      <c r="C20" s="62"/>
      <c r="D20" s="66"/>
      <c r="E20" s="32"/>
      <c r="J20" s="62"/>
    </row>
    <row r="21" spans="1:10" ht="15.75" x14ac:dyDescent="0.25">
      <c r="A21" s="72"/>
      <c r="D21" s="53"/>
      <c r="E21" s="32"/>
      <c r="J21" s="62"/>
    </row>
    <row r="22" spans="1:10" x14ac:dyDescent="0.25">
      <c r="B22" s="32"/>
      <c r="D22" s="32"/>
      <c r="F22" s="32"/>
      <c r="J22" s="78">
        <f>SUM(J20:J21)</f>
        <v>0</v>
      </c>
    </row>
    <row r="23" spans="1:10" ht="15.75" x14ac:dyDescent="0.25">
      <c r="A23" s="72" t="s">
        <v>213</v>
      </c>
      <c r="B23" s="32"/>
      <c r="D23" s="32"/>
      <c r="F23" s="32"/>
      <c r="J23" s="62"/>
    </row>
    <row r="24" spans="1:10" ht="15.75" x14ac:dyDescent="0.25">
      <c r="A24" s="72"/>
      <c r="B24" s="32"/>
      <c r="D24" s="32"/>
      <c r="F24" s="32"/>
      <c r="J24" s="62"/>
    </row>
    <row r="25" spans="1:10" x14ac:dyDescent="0.25">
      <c r="A25" s="346"/>
      <c r="B25" s="346"/>
      <c r="C25" s="71"/>
      <c r="D25" s="70"/>
      <c r="E25" s="71"/>
      <c r="F25" s="71"/>
      <c r="G25" s="76"/>
      <c r="H25" s="76"/>
      <c r="I25" s="76"/>
      <c r="J25" s="62"/>
    </row>
    <row r="26" spans="1:10" x14ac:dyDescent="0.25">
      <c r="A26" s="79"/>
      <c r="B26" s="71"/>
      <c r="C26" s="76"/>
      <c r="D26" s="70"/>
      <c r="E26" s="71"/>
      <c r="F26" s="71"/>
      <c r="G26" s="76"/>
      <c r="H26" s="76"/>
      <c r="I26" s="76"/>
      <c r="J26" s="78">
        <f>SUM(J25:J25)</f>
        <v>0</v>
      </c>
    </row>
    <row r="27" spans="1:10" x14ac:dyDescent="0.25">
      <c r="A27" s="73" t="s">
        <v>198</v>
      </c>
      <c r="B27" s="71"/>
      <c r="C27" s="76"/>
      <c r="D27" s="70"/>
      <c r="E27" s="71"/>
      <c r="F27" s="71"/>
      <c r="G27" s="76"/>
      <c r="H27" s="76"/>
      <c r="I27" s="76"/>
      <c r="J27" s="77"/>
    </row>
    <row r="28" spans="1:10" ht="15.75" x14ac:dyDescent="0.25">
      <c r="A28" s="54" t="s">
        <v>200</v>
      </c>
      <c r="C28" s="62" t="s">
        <v>232</v>
      </c>
      <c r="D28" s="66" t="s">
        <v>266</v>
      </c>
      <c r="E28" s="32"/>
      <c r="F28" s="32"/>
      <c r="J28" s="62">
        <v>3</v>
      </c>
    </row>
    <row r="29" spans="1:10" x14ac:dyDescent="0.25">
      <c r="J29" s="62"/>
    </row>
    <row r="30" spans="1:10" x14ac:dyDescent="0.25">
      <c r="J30" s="78">
        <f>SUM(J28:J29)</f>
        <v>3</v>
      </c>
    </row>
    <row r="31" spans="1:10" ht="15.75" x14ac:dyDescent="0.25">
      <c r="A31" s="72" t="s">
        <v>647</v>
      </c>
      <c r="J31" s="51"/>
    </row>
    <row r="32" spans="1:10" x14ac:dyDescent="0.25">
      <c r="J32" s="51"/>
    </row>
    <row r="33" spans="1:11" x14ac:dyDescent="0.25">
      <c r="A33" s="185" t="s">
        <v>646</v>
      </c>
      <c r="B33" s="80"/>
      <c r="C33" s="161"/>
      <c r="D33" s="66"/>
      <c r="E33" s="71"/>
      <c r="F33" s="63"/>
      <c r="G33" s="63"/>
      <c r="H33" s="63"/>
      <c r="I33" s="63"/>
      <c r="J33" s="62"/>
    </row>
    <row r="34" spans="1:11" x14ac:dyDescent="0.25">
      <c r="A34" s="162" t="s">
        <v>216</v>
      </c>
      <c r="B34" s="80"/>
      <c r="C34" s="62" t="s">
        <v>232</v>
      </c>
      <c r="D34" s="66" t="s">
        <v>228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312</v>
      </c>
      <c r="B35" s="80"/>
      <c r="C35" s="62" t="s">
        <v>133</v>
      </c>
      <c r="D35" s="66" t="s">
        <v>339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330</v>
      </c>
      <c r="B36" s="80"/>
      <c r="C36" s="62" t="s">
        <v>118</v>
      </c>
      <c r="D36" s="66" t="s">
        <v>340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330</v>
      </c>
      <c r="B37" s="80"/>
      <c r="C37" s="62" t="s">
        <v>118</v>
      </c>
      <c r="D37" s="66" t="s">
        <v>341</v>
      </c>
      <c r="E37" s="71"/>
      <c r="F37" s="63"/>
      <c r="G37" s="63"/>
      <c r="H37" s="63"/>
      <c r="I37" s="63"/>
      <c r="J37" s="62">
        <v>2</v>
      </c>
    </row>
    <row r="38" spans="1:11" x14ac:dyDescent="0.25">
      <c r="A38" s="63" t="s">
        <v>323</v>
      </c>
      <c r="B38" s="80"/>
      <c r="C38" s="62" t="s">
        <v>232</v>
      </c>
      <c r="D38" s="66" t="s">
        <v>342</v>
      </c>
      <c r="E38" s="71"/>
      <c r="F38" s="63"/>
      <c r="G38" s="63"/>
      <c r="H38" s="63"/>
      <c r="I38" s="63"/>
      <c r="J38" s="62">
        <v>2</v>
      </c>
    </row>
    <row r="39" spans="1:11" x14ac:dyDescent="0.25">
      <c r="A39" s="63" t="s">
        <v>323</v>
      </c>
      <c r="B39" s="80"/>
      <c r="C39" s="62" t="s">
        <v>232</v>
      </c>
      <c r="D39" s="66" t="s">
        <v>343</v>
      </c>
      <c r="E39" s="71"/>
      <c r="F39" s="63"/>
      <c r="G39" s="63"/>
      <c r="H39" s="63"/>
      <c r="I39" s="63"/>
      <c r="J39" s="62">
        <v>2</v>
      </c>
      <c r="K39" s="63" t="s">
        <v>389</v>
      </c>
    </row>
    <row r="40" spans="1:11" x14ac:dyDescent="0.25">
      <c r="A40" s="63" t="s">
        <v>367</v>
      </c>
      <c r="B40" s="80"/>
      <c r="C40" s="62" t="s">
        <v>118</v>
      </c>
      <c r="D40" s="63" t="s">
        <v>422</v>
      </c>
      <c r="E40" s="71"/>
      <c r="F40" s="63"/>
      <c r="G40" s="63"/>
      <c r="H40" s="63"/>
      <c r="I40" s="63"/>
      <c r="J40" s="62">
        <v>6</v>
      </c>
    </row>
    <row r="41" spans="1:11" x14ac:dyDescent="0.25">
      <c r="A41" s="63" t="s">
        <v>388</v>
      </c>
      <c r="B41" s="80"/>
      <c r="C41" s="62" t="s">
        <v>232</v>
      </c>
      <c r="D41" s="66" t="s">
        <v>150</v>
      </c>
      <c r="E41" s="71"/>
      <c r="F41" s="63"/>
      <c r="G41" s="63"/>
      <c r="H41" s="63"/>
      <c r="I41" s="63"/>
      <c r="J41" s="62">
        <v>1</v>
      </c>
    </row>
    <row r="42" spans="1:11" x14ac:dyDescent="0.25">
      <c r="A42" s="63" t="s">
        <v>389</v>
      </c>
      <c r="B42" s="80"/>
      <c r="C42" s="62" t="s">
        <v>232</v>
      </c>
      <c r="D42" s="66" t="s">
        <v>390</v>
      </c>
      <c r="E42" s="71"/>
      <c r="F42" s="63"/>
      <c r="G42" s="63"/>
      <c r="H42" s="63"/>
      <c r="I42" s="63"/>
      <c r="J42" s="62">
        <v>1</v>
      </c>
    </row>
    <row r="43" spans="1:11" x14ac:dyDescent="0.25">
      <c r="A43" s="63" t="s">
        <v>432</v>
      </c>
      <c r="B43" s="80"/>
      <c r="C43" s="62" t="s">
        <v>431</v>
      </c>
      <c r="D43" s="66" t="s">
        <v>438</v>
      </c>
      <c r="E43" s="71"/>
      <c r="F43" s="63"/>
      <c r="G43" s="63"/>
      <c r="H43" s="63"/>
      <c r="I43" s="63"/>
      <c r="J43" s="62">
        <v>2</v>
      </c>
    </row>
    <row r="44" spans="1:11" x14ac:dyDescent="0.25">
      <c r="A44" s="63" t="s">
        <v>441</v>
      </c>
      <c r="B44" s="80"/>
      <c r="C44" s="62" t="s">
        <v>118</v>
      </c>
      <c r="D44" s="66" t="s">
        <v>446</v>
      </c>
      <c r="E44" s="71"/>
      <c r="F44" s="63"/>
      <c r="G44" s="63"/>
      <c r="H44" s="63"/>
      <c r="I44" s="63"/>
      <c r="J44" s="62">
        <v>2</v>
      </c>
    </row>
    <row r="45" spans="1:11" x14ac:dyDescent="0.25">
      <c r="A45" s="63" t="s">
        <v>487</v>
      </c>
      <c r="B45" s="80"/>
      <c r="C45" s="62" t="s">
        <v>118</v>
      </c>
      <c r="D45" s="63" t="s">
        <v>175</v>
      </c>
      <c r="E45" s="71"/>
      <c r="F45" s="63"/>
      <c r="G45" s="63"/>
      <c r="H45" s="63"/>
      <c r="I45" s="63"/>
      <c r="J45" s="62">
        <v>1</v>
      </c>
    </row>
    <row r="46" spans="1:11" x14ac:dyDescent="0.25">
      <c r="A46" s="63" t="s">
        <v>556</v>
      </c>
      <c r="B46" s="80"/>
      <c r="C46" s="62" t="s">
        <v>118</v>
      </c>
      <c r="D46" s="63" t="s">
        <v>553</v>
      </c>
      <c r="E46" s="71"/>
      <c r="F46" s="63"/>
      <c r="G46" s="63"/>
      <c r="H46" s="63"/>
      <c r="I46" s="63"/>
      <c r="J46" s="99">
        <v>6</v>
      </c>
    </row>
    <row r="47" spans="1:11" x14ac:dyDescent="0.25">
      <c r="A47" s="63" t="s">
        <v>624</v>
      </c>
      <c r="B47" s="80"/>
      <c r="C47" s="62" t="s">
        <v>118</v>
      </c>
      <c r="D47" s="66" t="s">
        <v>635</v>
      </c>
      <c r="E47" s="71"/>
      <c r="F47" s="63"/>
      <c r="G47" s="63"/>
      <c r="H47" s="63"/>
      <c r="I47" s="63"/>
      <c r="J47" s="99">
        <v>1</v>
      </c>
    </row>
    <row r="48" spans="1:11" x14ac:dyDescent="0.25">
      <c r="A48" s="63" t="s">
        <v>623</v>
      </c>
      <c r="B48" s="80"/>
      <c r="C48" s="62" t="s">
        <v>232</v>
      </c>
      <c r="D48" s="66" t="s">
        <v>248</v>
      </c>
      <c r="E48" s="71"/>
      <c r="F48" s="63"/>
      <c r="G48" s="63"/>
      <c r="H48" s="63"/>
      <c r="I48" s="63"/>
      <c r="J48" s="99">
        <v>1</v>
      </c>
    </row>
    <row r="49" spans="1:10" x14ac:dyDescent="0.25">
      <c r="A49" s="63"/>
      <c r="B49" s="80"/>
      <c r="C49" s="62"/>
      <c r="D49" s="62"/>
      <c r="E49" s="66"/>
      <c r="F49" s="63"/>
      <c r="G49" s="63"/>
      <c r="H49" s="62"/>
      <c r="I49" s="62"/>
      <c r="J49" s="78">
        <f>SUM(J34:J48)</f>
        <v>33</v>
      </c>
    </row>
    <row r="50" spans="1:10" x14ac:dyDescent="0.25">
      <c r="A50" s="63"/>
      <c r="B50" s="80"/>
      <c r="C50" s="62"/>
      <c r="D50" s="199"/>
      <c r="E50" s="71"/>
      <c r="F50" s="63"/>
      <c r="G50" s="63"/>
      <c r="H50" s="63"/>
      <c r="I50" s="189"/>
      <c r="J50" s="99"/>
    </row>
    <row r="51" spans="1:10" x14ac:dyDescent="0.25">
      <c r="A51" s="185" t="s">
        <v>643</v>
      </c>
      <c r="B51" s="80"/>
      <c r="C51" s="190"/>
      <c r="D51" s="66"/>
      <c r="E51" s="71"/>
      <c r="F51" s="63"/>
      <c r="G51" s="63"/>
      <c r="H51" s="63"/>
      <c r="I51" s="63"/>
      <c r="J51" s="62"/>
    </row>
    <row r="52" spans="1:10" x14ac:dyDescent="0.25">
      <c r="A52" s="63" t="s">
        <v>312</v>
      </c>
      <c r="B52" s="80"/>
      <c r="C52" s="62" t="s">
        <v>133</v>
      </c>
      <c r="D52" s="66" t="s">
        <v>344</v>
      </c>
      <c r="E52" s="71"/>
      <c r="F52" s="63"/>
      <c r="G52" s="63"/>
      <c r="H52" s="63"/>
      <c r="I52" s="63"/>
      <c r="J52" s="62">
        <v>2</v>
      </c>
    </row>
    <row r="53" spans="1:10" x14ac:dyDescent="0.25">
      <c r="A53" s="63" t="s">
        <v>355</v>
      </c>
      <c r="B53" s="80"/>
      <c r="C53" s="62" t="s">
        <v>133</v>
      </c>
      <c r="D53" s="63" t="s">
        <v>354</v>
      </c>
      <c r="E53" s="71"/>
      <c r="F53" s="63"/>
      <c r="G53" s="63"/>
      <c r="H53" s="63"/>
      <c r="I53" s="63"/>
      <c r="J53" s="99">
        <v>4</v>
      </c>
    </row>
    <row r="54" spans="1:10" x14ac:dyDescent="0.25">
      <c r="A54" s="63" t="s">
        <v>389</v>
      </c>
      <c r="B54" s="80"/>
      <c r="C54" s="62" t="s">
        <v>232</v>
      </c>
      <c r="D54" s="66" t="s">
        <v>391</v>
      </c>
      <c r="E54" s="71"/>
      <c r="F54" s="63"/>
      <c r="G54" s="63"/>
      <c r="H54" s="63"/>
      <c r="I54" s="63"/>
      <c r="J54" s="99">
        <v>1</v>
      </c>
    </row>
    <row r="55" spans="1:10" x14ac:dyDescent="0.25">
      <c r="A55" s="254" t="s">
        <v>423</v>
      </c>
      <c r="C55" s="62" t="s">
        <v>406</v>
      </c>
      <c r="D55" s="63" t="s">
        <v>424</v>
      </c>
      <c r="E55" s="63"/>
      <c r="F55" s="63"/>
      <c r="G55" s="63"/>
      <c r="H55" s="63"/>
      <c r="I55" s="63"/>
      <c r="J55" s="99">
        <v>5</v>
      </c>
    </row>
    <row r="56" spans="1:10" x14ac:dyDescent="0.25">
      <c r="A56" s="255" t="s">
        <v>425</v>
      </c>
      <c r="C56" s="255" t="s">
        <v>233</v>
      </c>
      <c r="D56" s="66" t="s">
        <v>426</v>
      </c>
      <c r="E56" s="63"/>
      <c r="F56" s="63"/>
      <c r="G56" s="63"/>
      <c r="H56" s="63"/>
      <c r="I56" s="63"/>
      <c r="J56" s="99">
        <v>5</v>
      </c>
    </row>
    <row r="57" spans="1:10" x14ac:dyDescent="0.25">
      <c r="A57" s="268" t="s">
        <v>457</v>
      </c>
      <c r="C57" s="268" t="s">
        <v>413</v>
      </c>
      <c r="D57" s="66" t="s">
        <v>426</v>
      </c>
      <c r="E57" s="63"/>
      <c r="F57" s="63"/>
      <c r="G57" s="63"/>
      <c r="H57" s="63"/>
      <c r="I57" s="63"/>
      <c r="J57" s="99">
        <v>5</v>
      </c>
    </row>
    <row r="58" spans="1:10" x14ac:dyDescent="0.25">
      <c r="A58" s="63" t="s">
        <v>434</v>
      </c>
      <c r="C58" s="62" t="s">
        <v>232</v>
      </c>
      <c r="D58" s="63" t="s">
        <v>448</v>
      </c>
      <c r="E58" s="63"/>
      <c r="F58" s="63"/>
      <c r="G58" s="63"/>
      <c r="H58" s="63"/>
      <c r="I58" s="63"/>
      <c r="J58" s="99">
        <v>2</v>
      </c>
    </row>
    <row r="59" spans="1:10" x14ac:dyDescent="0.25">
      <c r="A59" s="63" t="s">
        <v>441</v>
      </c>
      <c r="C59" s="62" t="s">
        <v>118</v>
      </c>
      <c r="D59" s="63" t="s">
        <v>447</v>
      </c>
      <c r="E59" s="63"/>
      <c r="F59" s="63"/>
      <c r="G59" s="63"/>
      <c r="H59" s="63"/>
      <c r="I59" s="63"/>
      <c r="J59" s="99">
        <v>2</v>
      </c>
    </row>
    <row r="60" spans="1:10" x14ac:dyDescent="0.25">
      <c r="A60" s="63" t="s">
        <v>517</v>
      </c>
      <c r="C60" s="62" t="s">
        <v>133</v>
      </c>
      <c r="D60" s="66" t="s">
        <v>518</v>
      </c>
      <c r="E60" s="63"/>
      <c r="F60" s="63"/>
      <c r="G60" s="63"/>
      <c r="H60" s="63"/>
      <c r="I60" s="63"/>
      <c r="J60" s="99">
        <v>2</v>
      </c>
    </row>
    <row r="61" spans="1:10" x14ac:dyDescent="0.25">
      <c r="A61" s="63" t="s">
        <v>564</v>
      </c>
      <c r="C61" s="305" t="s">
        <v>233</v>
      </c>
      <c r="D61" s="66" t="s">
        <v>178</v>
      </c>
      <c r="E61" s="63"/>
      <c r="F61" s="63"/>
      <c r="G61" s="63"/>
      <c r="H61" s="63"/>
      <c r="I61" s="63"/>
      <c r="J61" s="99">
        <v>1</v>
      </c>
    </row>
    <row r="62" spans="1:10" x14ac:dyDescent="0.25">
      <c r="A62" s="63" t="s">
        <v>637</v>
      </c>
      <c r="C62" s="332" t="s">
        <v>638</v>
      </c>
      <c r="D62" s="66" t="s">
        <v>146</v>
      </c>
      <c r="E62" s="63"/>
      <c r="F62" s="63"/>
      <c r="G62" s="63"/>
      <c r="H62" s="63"/>
      <c r="I62" s="63"/>
      <c r="J62" s="99">
        <v>1</v>
      </c>
    </row>
    <row r="63" spans="1:10" x14ac:dyDescent="0.25">
      <c r="A63" s="62"/>
      <c r="B63" s="63"/>
      <c r="C63" s="62"/>
      <c r="D63" s="80"/>
      <c r="F63" s="63"/>
      <c r="G63" s="63"/>
      <c r="I63" s="62"/>
      <c r="J63" s="78">
        <f>SUM(J52:J62)</f>
        <v>30</v>
      </c>
    </row>
    <row r="64" spans="1:10" ht="15.75" x14ac:dyDescent="0.25">
      <c r="A64" s="72" t="s">
        <v>154</v>
      </c>
      <c r="I64" s="189"/>
      <c r="J64" s="62"/>
    </row>
    <row r="65" spans="1:10" ht="15.75" x14ac:dyDescent="0.25">
      <c r="A65" s="72"/>
      <c r="I65" s="189"/>
      <c r="J65" s="62"/>
    </row>
    <row r="66" spans="1:10" x14ac:dyDescent="0.25">
      <c r="A66" s="51"/>
      <c r="J66" s="51"/>
    </row>
    <row r="67" spans="1:10" ht="15.75" x14ac:dyDescent="0.25">
      <c r="A67" s="72" t="s">
        <v>155</v>
      </c>
      <c r="J67" s="51"/>
    </row>
    <row r="68" spans="1:10" x14ac:dyDescent="0.25">
      <c r="A68" s="63"/>
      <c r="B68" s="62"/>
      <c r="C68" s="212"/>
      <c r="D68" s="80"/>
      <c r="E68" s="71"/>
      <c r="F68" s="76"/>
      <c r="G68" s="76"/>
      <c r="H68" s="76"/>
      <c r="I68" s="76"/>
      <c r="J68" s="62"/>
    </row>
    <row r="69" spans="1:10" x14ac:dyDescent="0.25">
      <c r="A69" s="70"/>
      <c r="B69" s="80"/>
      <c r="C69" s="76"/>
      <c r="D69" s="76"/>
      <c r="E69" s="76"/>
      <c r="F69" s="76"/>
      <c r="G69" s="76"/>
      <c r="H69" s="76"/>
      <c r="I69" s="76"/>
      <c r="J69" s="78">
        <f>SUM(J68:J68)</f>
        <v>0</v>
      </c>
    </row>
    <row r="70" spans="1:10" ht="15.75" x14ac:dyDescent="0.25">
      <c r="A70" s="72" t="s">
        <v>156</v>
      </c>
      <c r="J70" s="51"/>
    </row>
    <row r="71" spans="1:10" x14ac:dyDescent="0.25">
      <c r="A71" s="254" t="s">
        <v>365</v>
      </c>
      <c r="B71" s="62" t="s">
        <v>136</v>
      </c>
      <c r="C71" s="62" t="s">
        <v>133</v>
      </c>
      <c r="D71" s="63" t="s">
        <v>354</v>
      </c>
      <c r="J71" s="51"/>
    </row>
    <row r="72" spans="1:10" x14ac:dyDescent="0.25">
      <c r="A72" s="278" t="s">
        <v>494</v>
      </c>
      <c r="B72" s="62" t="s">
        <v>506</v>
      </c>
      <c r="C72" s="62" t="s">
        <v>118</v>
      </c>
      <c r="D72" s="63" t="s">
        <v>501</v>
      </c>
      <c r="J72" s="51"/>
    </row>
    <row r="73" spans="1:10" x14ac:dyDescent="0.25">
      <c r="A73" s="294" t="s">
        <v>544</v>
      </c>
      <c r="B73" s="62" t="s">
        <v>546</v>
      </c>
      <c r="C73" s="62" t="s">
        <v>133</v>
      </c>
      <c r="D73" s="63" t="s">
        <v>354</v>
      </c>
      <c r="J73" s="51"/>
    </row>
    <row r="74" spans="1:10" x14ac:dyDescent="0.25">
      <c r="A74" s="242" t="s">
        <v>366</v>
      </c>
      <c r="B74" s="62" t="s">
        <v>135</v>
      </c>
      <c r="C74" s="62" t="s">
        <v>118</v>
      </c>
      <c r="D74" s="63" t="s">
        <v>422</v>
      </c>
      <c r="J74" s="51"/>
    </row>
    <row r="75" spans="1:10" x14ac:dyDescent="0.25">
      <c r="A75" s="278" t="s">
        <v>495</v>
      </c>
      <c r="B75" s="62" t="s">
        <v>513</v>
      </c>
      <c r="C75" s="62" t="s">
        <v>133</v>
      </c>
      <c r="D75" s="63" t="s">
        <v>504</v>
      </c>
      <c r="J75" s="51"/>
    </row>
    <row r="76" spans="1:10" x14ac:dyDescent="0.25">
      <c r="A76" s="298" t="s">
        <v>551</v>
      </c>
      <c r="B76" s="62" t="s">
        <v>552</v>
      </c>
      <c r="C76" s="62" t="s">
        <v>118</v>
      </c>
      <c r="D76" s="63" t="s">
        <v>504</v>
      </c>
      <c r="J76" s="51"/>
    </row>
    <row r="77" spans="1:10" x14ac:dyDescent="0.25">
      <c r="A77" s="242" t="s">
        <v>393</v>
      </c>
      <c r="B77" s="62" t="s">
        <v>302</v>
      </c>
      <c r="C77" s="242" t="s">
        <v>232</v>
      </c>
      <c r="D77" s="63" t="s">
        <v>394</v>
      </c>
      <c r="J77" s="51"/>
    </row>
    <row r="78" spans="1:10" x14ac:dyDescent="0.25">
      <c r="A78" s="278" t="s">
        <v>496</v>
      </c>
      <c r="B78" s="62" t="s">
        <v>507</v>
      </c>
      <c r="C78" s="278" t="s">
        <v>499</v>
      </c>
      <c r="D78" s="63" t="s">
        <v>505</v>
      </c>
      <c r="J78" s="51"/>
    </row>
    <row r="79" spans="1:10" x14ac:dyDescent="0.25">
      <c r="A79" s="298" t="s">
        <v>548</v>
      </c>
      <c r="B79" s="62" t="s">
        <v>549</v>
      </c>
      <c r="C79" s="62" t="s">
        <v>232</v>
      </c>
      <c r="D79" s="63" t="s">
        <v>394</v>
      </c>
      <c r="J79" s="51"/>
    </row>
    <row r="80" spans="1:10" x14ac:dyDescent="0.25">
      <c r="A80" s="254" t="s">
        <v>420</v>
      </c>
      <c r="B80" s="62" t="s">
        <v>380</v>
      </c>
      <c r="C80" s="62" t="s">
        <v>413</v>
      </c>
      <c r="D80" s="63" t="s">
        <v>421</v>
      </c>
      <c r="J80" s="51"/>
    </row>
    <row r="81" spans="1:10" x14ac:dyDescent="0.25">
      <c r="A81" s="268" t="s">
        <v>458</v>
      </c>
      <c r="B81" s="62" t="s">
        <v>510</v>
      </c>
      <c r="C81" s="62" t="s">
        <v>118</v>
      </c>
      <c r="D81" s="63" t="s">
        <v>421</v>
      </c>
      <c r="J81" s="51"/>
    </row>
    <row r="82" spans="1:10" x14ac:dyDescent="0.25">
      <c r="A82" s="308" t="s">
        <v>594</v>
      </c>
      <c r="B82" s="62" t="s">
        <v>595</v>
      </c>
      <c r="C82" s="62" t="s">
        <v>571</v>
      </c>
      <c r="D82" s="63" t="s">
        <v>421</v>
      </c>
      <c r="J82" s="51"/>
    </row>
    <row r="83" spans="1:10" x14ac:dyDescent="0.25">
      <c r="A83" s="254" t="s">
        <v>423</v>
      </c>
      <c r="B83" s="62" t="s">
        <v>136</v>
      </c>
      <c r="C83" s="62" t="s">
        <v>406</v>
      </c>
      <c r="D83" s="63" t="s">
        <v>424</v>
      </c>
      <c r="J83" s="51"/>
    </row>
    <row r="84" spans="1:10" x14ac:dyDescent="0.25">
      <c r="A84" s="268" t="s">
        <v>456</v>
      </c>
      <c r="B84" s="62" t="s">
        <v>511</v>
      </c>
      <c r="C84" s="62" t="s">
        <v>455</v>
      </c>
      <c r="D84" s="63" t="s">
        <v>424</v>
      </c>
      <c r="J84" s="51"/>
    </row>
    <row r="85" spans="1:10" x14ac:dyDescent="0.25">
      <c r="A85" s="308" t="s">
        <v>591</v>
      </c>
      <c r="B85" s="62" t="s">
        <v>590</v>
      </c>
      <c r="C85" s="62" t="s">
        <v>592</v>
      </c>
      <c r="D85" s="63" t="s">
        <v>424</v>
      </c>
      <c r="J85" s="51"/>
    </row>
    <row r="86" spans="1:10" x14ac:dyDescent="0.25">
      <c r="A86" s="254" t="s">
        <v>425</v>
      </c>
      <c r="B86" s="62" t="s">
        <v>136</v>
      </c>
      <c r="C86" s="209" t="s">
        <v>233</v>
      </c>
      <c r="D86" s="66" t="s">
        <v>426</v>
      </c>
      <c r="J86" s="51"/>
    </row>
    <row r="87" spans="1:10" x14ac:dyDescent="0.25">
      <c r="A87" s="268" t="s">
        <v>457</v>
      </c>
      <c r="B87" s="62" t="s">
        <v>512</v>
      </c>
      <c r="C87" s="62" t="s">
        <v>413</v>
      </c>
      <c r="D87" s="66" t="s">
        <v>426</v>
      </c>
      <c r="J87" s="51"/>
    </row>
    <row r="88" spans="1:10" x14ac:dyDescent="0.25">
      <c r="A88" s="308" t="s">
        <v>589</v>
      </c>
      <c r="B88" s="62" t="s">
        <v>593</v>
      </c>
      <c r="C88" s="62" t="s">
        <v>569</v>
      </c>
      <c r="D88" s="66" t="s">
        <v>426</v>
      </c>
      <c r="J88" s="51"/>
    </row>
    <row r="89" spans="1:10" x14ac:dyDescent="0.25">
      <c r="A89" s="169"/>
      <c r="J89" s="61">
        <f>SUM(J71:J86)</f>
        <v>0</v>
      </c>
    </row>
    <row r="90" spans="1:10" ht="15.75" x14ac:dyDescent="0.25">
      <c r="A90" s="72" t="s">
        <v>157</v>
      </c>
      <c r="J90" s="51"/>
    </row>
    <row r="91" spans="1:10" ht="15.75" x14ac:dyDescent="0.25">
      <c r="A91" s="72"/>
      <c r="J91" s="51"/>
    </row>
    <row r="92" spans="1:10" x14ac:dyDescent="0.25">
      <c r="A92" s="166" t="s">
        <v>204</v>
      </c>
      <c r="J92" s="51"/>
    </row>
    <row r="93" spans="1:10" x14ac:dyDescent="0.25">
      <c r="A93" s="71"/>
      <c r="B93" s="62"/>
      <c r="C93" s="62"/>
      <c r="D93" s="63"/>
      <c r="J93" s="62"/>
    </row>
    <row r="94" spans="1:10" ht="15.75" x14ac:dyDescent="0.25">
      <c r="A94" s="72"/>
      <c r="J94" s="78">
        <f>SUM(J93:J93)</f>
        <v>0</v>
      </c>
    </row>
    <row r="95" spans="1:10" x14ac:dyDescent="0.25">
      <c r="A95" s="73" t="s">
        <v>255</v>
      </c>
      <c r="J95" s="51"/>
    </row>
    <row r="96" spans="1:10" x14ac:dyDescent="0.25">
      <c r="A96" s="73"/>
      <c r="J96" s="51"/>
    </row>
    <row r="97" spans="1:10" ht="15.75" x14ac:dyDescent="0.25">
      <c r="A97" s="63"/>
      <c r="B97" s="51"/>
      <c r="C97" s="214"/>
      <c r="D97" s="66"/>
      <c r="J97" s="51"/>
    </row>
    <row r="98" spans="1:10" x14ac:dyDescent="0.25">
      <c r="A98" s="63"/>
      <c r="B98" s="51"/>
      <c r="C98" s="213"/>
      <c r="D98" s="66"/>
      <c r="J98" s="51"/>
    </row>
    <row r="99" spans="1:10" x14ac:dyDescent="0.25">
      <c r="A99" s="73" t="s">
        <v>158</v>
      </c>
      <c r="J99" s="51"/>
    </row>
    <row r="100" spans="1:10" x14ac:dyDescent="0.25">
      <c r="A100" s="73"/>
      <c r="B100" s="73"/>
      <c r="J100" s="51"/>
    </row>
    <row r="101" spans="1:10" x14ac:dyDescent="0.25">
      <c r="B101" s="74" t="s">
        <v>159</v>
      </c>
      <c r="C101" s="32"/>
      <c r="E101" s="32"/>
      <c r="F101" s="32"/>
      <c r="G101" s="32"/>
      <c r="J101" s="51"/>
    </row>
    <row r="102" spans="1:10" x14ac:dyDescent="0.25">
      <c r="A102" s="173"/>
      <c r="B102" s="172"/>
      <c r="C102" s="174"/>
      <c r="D102" s="66"/>
      <c r="E102" s="32"/>
      <c r="F102" s="32"/>
      <c r="G102" s="32"/>
      <c r="J102" s="51"/>
    </row>
    <row r="103" spans="1:10" x14ac:dyDescent="0.25">
      <c r="A103" s="62" t="s">
        <v>265</v>
      </c>
      <c r="B103" s="194" t="s">
        <v>232</v>
      </c>
      <c r="C103" s="177" t="s">
        <v>264</v>
      </c>
      <c r="D103" s="66" t="s">
        <v>160</v>
      </c>
      <c r="E103" s="71"/>
      <c r="F103" s="71"/>
      <c r="G103" s="71"/>
      <c r="H103" s="76"/>
      <c r="I103" s="76"/>
      <c r="J103" s="62">
        <v>1</v>
      </c>
    </row>
    <row r="104" spans="1:10" x14ac:dyDescent="0.25">
      <c r="A104" s="242" t="s">
        <v>364</v>
      </c>
      <c r="B104" s="62" t="s">
        <v>118</v>
      </c>
      <c r="C104" s="183" t="s">
        <v>363</v>
      </c>
      <c r="D104" s="66" t="s">
        <v>175</v>
      </c>
      <c r="E104" s="71"/>
      <c r="F104" s="71"/>
      <c r="G104" s="71"/>
      <c r="H104" s="76"/>
      <c r="I104" s="76"/>
      <c r="J104" s="62">
        <v>1</v>
      </c>
    </row>
    <row r="105" spans="1:10" x14ac:dyDescent="0.25">
      <c r="A105" s="62" t="s">
        <v>384</v>
      </c>
      <c r="B105" s="244" t="s">
        <v>232</v>
      </c>
      <c r="C105" s="208" t="s">
        <v>385</v>
      </c>
      <c r="D105" s="66" t="s">
        <v>175</v>
      </c>
      <c r="E105" s="71"/>
      <c r="F105" s="71"/>
      <c r="G105" s="71"/>
      <c r="H105" s="76"/>
      <c r="I105" s="76"/>
      <c r="J105" s="62">
        <v>1</v>
      </c>
    </row>
    <row r="106" spans="1:10" x14ac:dyDescent="0.25">
      <c r="A106" s="62" t="s">
        <v>403</v>
      </c>
      <c r="B106" s="62" t="s">
        <v>118</v>
      </c>
      <c r="C106" s="210" t="s">
        <v>402</v>
      </c>
      <c r="D106" s="66" t="s">
        <v>404</v>
      </c>
      <c r="E106" s="71"/>
      <c r="F106" s="71"/>
      <c r="G106" s="71"/>
      <c r="H106" s="76"/>
      <c r="I106" s="76"/>
      <c r="J106" s="62">
        <v>1</v>
      </c>
    </row>
    <row r="107" spans="1:10" x14ac:dyDescent="0.25">
      <c r="A107" s="63" t="s">
        <v>459</v>
      </c>
      <c r="B107" s="62" t="s">
        <v>118</v>
      </c>
      <c r="C107" s="269" t="s">
        <v>463</v>
      </c>
      <c r="D107" s="66" t="s">
        <v>480</v>
      </c>
      <c r="E107" s="71"/>
      <c r="F107" s="71"/>
      <c r="G107" s="71"/>
      <c r="H107" s="76"/>
      <c r="I107" s="76"/>
      <c r="J107" s="62">
        <v>1</v>
      </c>
    </row>
    <row r="108" spans="1:10" x14ac:dyDescent="0.25">
      <c r="A108" s="62" t="s">
        <v>534</v>
      </c>
      <c r="B108" s="62" t="s">
        <v>118</v>
      </c>
      <c r="C108" s="286" t="s">
        <v>535</v>
      </c>
      <c r="D108" s="66" t="s">
        <v>145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62" t="s">
        <v>534</v>
      </c>
      <c r="B109" s="62" t="s">
        <v>118</v>
      </c>
      <c r="C109" s="286" t="s">
        <v>536</v>
      </c>
      <c r="D109" s="63" t="s">
        <v>537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A110" s="301" t="s">
        <v>364</v>
      </c>
      <c r="B110" s="62" t="s">
        <v>118</v>
      </c>
      <c r="C110" s="301" t="s">
        <v>558</v>
      </c>
      <c r="D110" s="66" t="s">
        <v>145</v>
      </c>
      <c r="E110" s="71"/>
      <c r="F110" s="71"/>
      <c r="G110" s="71"/>
      <c r="H110" s="76"/>
      <c r="I110" s="76"/>
      <c r="J110" s="62">
        <v>1</v>
      </c>
    </row>
    <row r="111" spans="1:10" x14ac:dyDescent="0.25">
      <c r="D111" s="66"/>
      <c r="E111" s="76"/>
      <c r="F111" s="76"/>
      <c r="G111" s="76"/>
      <c r="H111" s="76"/>
      <c r="I111" s="76"/>
      <c r="J111" s="78">
        <f>SUM(J101:J110)</f>
        <v>8</v>
      </c>
    </row>
    <row r="112" spans="1:10" x14ac:dyDescent="0.25">
      <c r="A112" s="73"/>
    </row>
    <row r="113" spans="1:10" x14ac:dyDescent="0.25">
      <c r="A113" s="73"/>
      <c r="I113" s="62" t="s">
        <v>163</v>
      </c>
      <c r="J113" s="62">
        <f>J15+J22+J26+J30+J49+J63+J69+J89+J94+J97+J111</f>
        <v>85</v>
      </c>
    </row>
    <row r="114" spans="1:10" x14ac:dyDescent="0.25">
      <c r="B114" s="51"/>
      <c r="C114" s="32"/>
      <c r="E114" s="51"/>
      <c r="F114" s="32"/>
    </row>
    <row r="115" spans="1:10" x14ac:dyDescent="0.25">
      <c r="A115" s="73" t="s">
        <v>162</v>
      </c>
      <c r="B115" s="51"/>
      <c r="C115" s="32"/>
      <c r="E115" s="75"/>
    </row>
    <row r="117" spans="1:10" x14ac:dyDescent="0.25">
      <c r="A117" s="62"/>
      <c r="B117" s="342"/>
      <c r="C117" s="342"/>
      <c r="D117" s="66"/>
      <c r="E117" s="63"/>
      <c r="F117" s="51"/>
    </row>
    <row r="118" spans="1:10" x14ac:dyDescent="0.25">
      <c r="A118" s="62"/>
      <c r="B118" s="342"/>
      <c r="C118" s="342"/>
      <c r="D118" s="62"/>
      <c r="E118" s="63"/>
      <c r="F118" s="51"/>
    </row>
    <row r="119" spans="1:10" x14ac:dyDescent="0.25">
      <c r="A119" s="62"/>
      <c r="B119" s="342"/>
      <c r="C119" s="342"/>
      <c r="D119" s="62"/>
      <c r="E119" s="63"/>
    </row>
    <row r="120" spans="1:10" x14ac:dyDescent="0.25">
      <c r="A120" s="51"/>
      <c r="B120" s="342"/>
      <c r="C120" s="342"/>
      <c r="D120" s="62"/>
      <c r="E120" s="63"/>
    </row>
    <row r="121" spans="1:10" x14ac:dyDescent="0.25">
      <c r="B121" s="342"/>
      <c r="C121" s="342"/>
      <c r="D121" s="62"/>
    </row>
    <row r="122" spans="1:10" x14ac:dyDescent="0.25">
      <c r="B122" s="342"/>
      <c r="C122" s="342"/>
      <c r="D122" s="62"/>
    </row>
  </sheetData>
  <mergeCells count="8">
    <mergeCell ref="B121:C121"/>
    <mergeCell ref="B122:C122"/>
    <mergeCell ref="B118:C118"/>
    <mergeCell ref="A2:I2"/>
    <mergeCell ref="A25:B25"/>
    <mergeCell ref="B117:C117"/>
    <mergeCell ref="B119:C119"/>
    <mergeCell ref="B120:C12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workbookViewId="0">
      <selection activeCell="B48" sqref="B48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43" t="s">
        <v>268</v>
      </c>
      <c r="C2" s="344"/>
      <c r="D2" s="344"/>
      <c r="E2" s="344"/>
      <c r="F2" s="344"/>
      <c r="G2" s="344"/>
      <c r="H2" s="344"/>
      <c r="I2" s="344"/>
      <c r="J2" s="344"/>
      <c r="K2" s="344"/>
    </row>
    <row r="3" spans="2:11" x14ac:dyDescent="0.25">
      <c r="C3" s="206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2</v>
      </c>
      <c r="D9" s="91">
        <v>1</v>
      </c>
      <c r="E9" s="163">
        <v>3</v>
      </c>
      <c r="F9" s="90">
        <v>1</v>
      </c>
      <c r="G9" s="164">
        <v>1</v>
      </c>
      <c r="H9" s="87"/>
      <c r="I9" s="87"/>
      <c r="J9" s="87"/>
      <c r="K9" s="86">
        <f t="shared" ref="K9:K39" si="0">C9+D9+E9+F9+G9+H9+I9+J9</f>
        <v>8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 t="shared" si="0"/>
        <v>7</v>
      </c>
    </row>
    <row r="11" spans="2:11" x14ac:dyDescent="0.25">
      <c r="B11" s="71" t="s">
        <v>177</v>
      </c>
      <c r="C11" s="238">
        <v>2</v>
      </c>
      <c r="D11" s="91">
        <v>1</v>
      </c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5</v>
      </c>
    </row>
    <row r="12" spans="2:11" x14ac:dyDescent="0.25">
      <c r="B12" s="224" t="s">
        <v>214</v>
      </c>
      <c r="C12" s="238">
        <v>1</v>
      </c>
      <c r="D12" s="87"/>
      <c r="E12" s="163">
        <v>1</v>
      </c>
      <c r="F12" s="90">
        <v>2</v>
      </c>
      <c r="G12" s="87"/>
      <c r="H12" s="87"/>
      <c r="I12" s="87"/>
      <c r="J12" s="88">
        <v>1</v>
      </c>
      <c r="K12" s="86">
        <f t="shared" si="0"/>
        <v>5</v>
      </c>
    </row>
    <row r="13" spans="2:11" x14ac:dyDescent="0.25">
      <c r="B13" s="71" t="s">
        <v>148</v>
      </c>
      <c r="C13" s="224"/>
      <c r="D13" s="87"/>
      <c r="E13" s="163">
        <v>3</v>
      </c>
      <c r="F13" s="90">
        <v>1</v>
      </c>
      <c r="G13" s="164">
        <v>1</v>
      </c>
      <c r="H13" s="87"/>
      <c r="I13" s="175"/>
      <c r="J13" s="87"/>
      <c r="K13" s="86">
        <f t="shared" si="0"/>
        <v>5</v>
      </c>
    </row>
    <row r="14" spans="2:11" x14ac:dyDescent="0.25">
      <c r="B14" s="71" t="s">
        <v>160</v>
      </c>
      <c r="C14" s="224"/>
      <c r="D14" s="87"/>
      <c r="E14" s="163">
        <v>3</v>
      </c>
      <c r="F14" s="87"/>
      <c r="G14" s="164">
        <v>1</v>
      </c>
      <c r="H14" s="87"/>
      <c r="I14" s="87"/>
      <c r="J14" s="88">
        <v>1</v>
      </c>
      <c r="K14" s="86">
        <f t="shared" si="0"/>
        <v>5</v>
      </c>
    </row>
    <row r="15" spans="2:11" x14ac:dyDescent="0.25">
      <c r="B15" s="224" t="s">
        <v>145</v>
      </c>
      <c r="C15" s="71"/>
      <c r="D15" s="87"/>
      <c r="E15" s="163">
        <v>2</v>
      </c>
      <c r="F15" s="87"/>
      <c r="G15" s="87"/>
      <c r="H15" s="87"/>
      <c r="I15" s="87"/>
      <c r="J15" s="88">
        <v>2</v>
      </c>
      <c r="K15" s="86">
        <f t="shared" si="0"/>
        <v>4</v>
      </c>
    </row>
    <row r="16" spans="2:11" x14ac:dyDescent="0.25">
      <c r="B16" s="224" t="s">
        <v>146</v>
      </c>
      <c r="C16" s="238">
        <v>1</v>
      </c>
      <c r="D16" s="87"/>
      <c r="E16" s="163">
        <v>1</v>
      </c>
      <c r="F16" s="90">
        <v>1</v>
      </c>
      <c r="G16" s="87"/>
      <c r="H16" s="87"/>
      <c r="I16" s="87"/>
      <c r="J16" s="87"/>
      <c r="K16" s="86">
        <f t="shared" si="0"/>
        <v>3</v>
      </c>
    </row>
    <row r="17" spans="2:11" x14ac:dyDescent="0.25">
      <c r="B17" s="302" t="s">
        <v>346</v>
      </c>
      <c r="C17" s="238">
        <v>1</v>
      </c>
      <c r="D17" s="87"/>
      <c r="E17" s="87"/>
      <c r="F17" s="90">
        <v>2</v>
      </c>
      <c r="G17" s="87"/>
      <c r="H17" s="87"/>
      <c r="I17" s="87"/>
      <c r="J17" s="87"/>
      <c r="K17" s="86">
        <f t="shared" si="0"/>
        <v>3</v>
      </c>
    </row>
    <row r="18" spans="2:11" x14ac:dyDescent="0.25">
      <c r="B18" s="302" t="s">
        <v>144</v>
      </c>
      <c r="C18" s="87"/>
      <c r="D18" s="87"/>
      <c r="E18" s="163">
        <v>2</v>
      </c>
      <c r="F18" s="90">
        <v>1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224" t="s">
        <v>150</v>
      </c>
      <c r="C19" s="87"/>
      <c r="D19" s="87"/>
      <c r="E19" s="163">
        <v>2</v>
      </c>
      <c r="F19" s="87"/>
      <c r="G19" s="87"/>
      <c r="H19" s="87"/>
      <c r="I19" s="87"/>
      <c r="J19" s="88">
        <v>1</v>
      </c>
      <c r="K19" s="86">
        <f t="shared" si="0"/>
        <v>3</v>
      </c>
    </row>
    <row r="20" spans="2:11" x14ac:dyDescent="0.25">
      <c r="B20" s="224" t="s">
        <v>345</v>
      </c>
      <c r="C20" s="87"/>
      <c r="D20" s="87"/>
      <c r="E20" s="163">
        <v>1</v>
      </c>
      <c r="F20" s="90">
        <v>2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224" t="s">
        <v>161</v>
      </c>
      <c r="C21" s="224"/>
      <c r="D21" s="87"/>
      <c r="E21" s="163">
        <v>1</v>
      </c>
      <c r="F21" s="90">
        <v>2</v>
      </c>
      <c r="G21" s="87"/>
      <c r="H21" s="87"/>
      <c r="I21" s="87"/>
      <c r="J21" s="87"/>
      <c r="K21" s="86">
        <f t="shared" si="0"/>
        <v>3</v>
      </c>
    </row>
    <row r="22" spans="2:11" x14ac:dyDescent="0.25">
      <c r="B22" s="224" t="s">
        <v>141</v>
      </c>
      <c r="C22" s="71"/>
      <c r="D22" s="87"/>
      <c r="E22" s="87"/>
      <c r="F22" s="90">
        <v>3</v>
      </c>
      <c r="G22" s="87"/>
      <c r="H22" s="87"/>
      <c r="I22" s="87"/>
      <c r="J22" s="87"/>
      <c r="K22" s="86">
        <f t="shared" si="0"/>
        <v>3</v>
      </c>
    </row>
    <row r="23" spans="2:11" x14ac:dyDescent="0.25">
      <c r="B23" s="224" t="s">
        <v>217</v>
      </c>
      <c r="C23" s="87"/>
      <c r="D23" s="87"/>
      <c r="E23" s="87"/>
      <c r="F23" s="90">
        <v>3</v>
      </c>
      <c r="G23" s="87"/>
      <c r="H23" s="87"/>
      <c r="I23" s="87"/>
      <c r="J23" s="87"/>
      <c r="K23" s="86">
        <f t="shared" si="0"/>
        <v>3</v>
      </c>
    </row>
    <row r="24" spans="2:11" x14ac:dyDescent="0.25">
      <c r="B24" s="224" t="s">
        <v>178</v>
      </c>
      <c r="D24" s="87"/>
      <c r="E24" s="87"/>
      <c r="F24" s="90">
        <v>3</v>
      </c>
      <c r="G24" s="87"/>
      <c r="H24" s="87"/>
      <c r="I24" s="175"/>
      <c r="K24" s="86">
        <f t="shared" si="0"/>
        <v>3</v>
      </c>
    </row>
    <row r="25" spans="2:11" x14ac:dyDescent="0.25">
      <c r="B25" s="224" t="s">
        <v>386</v>
      </c>
      <c r="C25" s="238">
        <v>1</v>
      </c>
      <c r="D25" s="87"/>
      <c r="E25" s="87"/>
      <c r="F25" s="90">
        <v>1</v>
      </c>
      <c r="G25" s="87"/>
      <c r="H25" s="87"/>
      <c r="I25" s="87"/>
      <c r="J25" s="62"/>
      <c r="K25" s="86">
        <f t="shared" si="0"/>
        <v>2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 t="shared" si="0"/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 t="shared" si="0"/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 t="shared" si="0"/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 t="shared" si="0"/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 t="shared" si="0"/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 t="shared" si="0"/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 t="shared" si="0"/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 t="shared" si="0"/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 t="shared" si="0"/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 t="shared" si="0"/>
        <v>1</v>
      </c>
    </row>
    <row r="36" spans="1:11" x14ac:dyDescent="0.25">
      <c r="B36" s="71" t="s">
        <v>248</v>
      </c>
      <c r="C36" s="274"/>
      <c r="D36" s="87"/>
      <c r="E36" s="163">
        <v>1</v>
      </c>
      <c r="F36" s="87"/>
      <c r="G36" s="87"/>
      <c r="H36" s="87"/>
      <c r="I36" s="87"/>
      <c r="J36" s="87"/>
      <c r="K36" s="86">
        <f t="shared" si="0"/>
        <v>1</v>
      </c>
    </row>
    <row r="37" spans="1:11" x14ac:dyDescent="0.25">
      <c r="B37" s="224" t="s">
        <v>151</v>
      </c>
      <c r="D37" s="87"/>
      <c r="E37" s="87"/>
      <c r="F37" s="90">
        <v>1</v>
      </c>
      <c r="G37" s="87"/>
      <c r="H37" s="87"/>
      <c r="I37" s="175"/>
      <c r="K37" s="86">
        <f t="shared" si="0"/>
        <v>1</v>
      </c>
    </row>
    <row r="38" spans="1:11" x14ac:dyDescent="0.25">
      <c r="B38" s="302" t="s">
        <v>218</v>
      </c>
      <c r="D38" s="87"/>
      <c r="E38" s="87"/>
      <c r="F38" s="90">
        <v>1</v>
      </c>
      <c r="G38" s="87"/>
      <c r="H38" s="87"/>
      <c r="I38" s="175"/>
      <c r="K38" s="86">
        <f t="shared" si="0"/>
        <v>1</v>
      </c>
    </row>
    <row r="39" spans="1:11" x14ac:dyDescent="0.25">
      <c r="B39" s="302" t="s">
        <v>179</v>
      </c>
      <c r="C39" s="274"/>
      <c r="D39" s="87"/>
      <c r="E39" s="87"/>
      <c r="F39" s="87"/>
      <c r="G39" s="87"/>
      <c r="H39" s="87"/>
      <c r="I39" s="87"/>
      <c r="J39" s="88">
        <v>1</v>
      </c>
      <c r="K39" s="86">
        <f t="shared" si="0"/>
        <v>1</v>
      </c>
    </row>
    <row r="40" spans="1:11" x14ac:dyDescent="0.25">
      <c r="B40" s="71"/>
      <c r="C40" s="71"/>
      <c r="D40" s="87"/>
      <c r="E40" s="87"/>
      <c r="F40" s="87"/>
      <c r="G40" s="87"/>
      <c r="H40" s="87"/>
      <c r="I40" s="87"/>
      <c r="J40" s="62"/>
      <c r="K40" s="175"/>
    </row>
    <row r="41" spans="1:11" x14ac:dyDescent="0.25">
      <c r="A41" t="s">
        <v>9</v>
      </c>
      <c r="B41" s="62">
        <f>COUNTA(B9:B38)</f>
        <v>30</v>
      </c>
      <c r="C41" s="62">
        <f t="shared" ref="C41:J41" si="1">SUM(C9:C39)</f>
        <v>9</v>
      </c>
      <c r="D41" s="62">
        <f t="shared" si="1"/>
        <v>2</v>
      </c>
      <c r="E41" s="62">
        <f t="shared" si="1"/>
        <v>34</v>
      </c>
      <c r="F41" s="62">
        <f t="shared" si="1"/>
        <v>29</v>
      </c>
      <c r="G41" s="62">
        <f t="shared" si="1"/>
        <v>3</v>
      </c>
      <c r="H41" s="62">
        <f t="shared" si="1"/>
        <v>0</v>
      </c>
      <c r="I41" s="62">
        <f t="shared" si="1"/>
        <v>0</v>
      </c>
      <c r="J41" s="62">
        <f t="shared" si="1"/>
        <v>8</v>
      </c>
      <c r="K41" s="62">
        <f>SUM(K9:K39)</f>
        <v>85</v>
      </c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181</v>
      </c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/>
      <c r="C44" s="71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71" t="s">
        <v>247</v>
      </c>
      <c r="C45" s="63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63" t="s">
        <v>183</v>
      </c>
      <c r="C46" s="63"/>
      <c r="D46" s="62"/>
      <c r="E46" s="87"/>
      <c r="F46" s="87"/>
      <c r="G46" s="62"/>
      <c r="H46" s="62"/>
      <c r="I46" s="62"/>
      <c r="J46" s="62"/>
      <c r="K46" s="62"/>
    </row>
    <row r="47" spans="1:11" x14ac:dyDescent="0.25">
      <c r="B47" s="63" t="s">
        <v>182</v>
      </c>
      <c r="C47" s="71"/>
      <c r="D47" s="62"/>
      <c r="E47" s="62"/>
      <c r="F47" s="87"/>
      <c r="G47" s="62"/>
      <c r="H47" s="62"/>
      <c r="I47" s="62"/>
      <c r="J47" s="62"/>
      <c r="K47" s="62"/>
    </row>
    <row r="48" spans="1:11" x14ac:dyDescent="0.25">
      <c r="B48" s="71" t="s">
        <v>347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142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348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252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221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 t="s">
        <v>184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63"/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171"/>
      <c r="C56" s="205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A57" t="s">
        <v>9</v>
      </c>
      <c r="B57" s="62">
        <f>COUNTA(B44:B54)</f>
        <v>10</v>
      </c>
      <c r="C57" s="62"/>
    </row>
  </sheetData>
  <sortState ref="B9:K38">
    <sortCondition descending="1" ref="K9:K38"/>
    <sortCondition descending="1" ref="C9:C38"/>
    <sortCondition descending="1" ref="D9:D38"/>
    <sortCondition descending="1" ref="E9:E38"/>
    <sortCondition descending="1" ref="F9:F38"/>
    <sortCondition descending="1" ref="J9:J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368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47" t="s">
        <v>187</v>
      </c>
      <c r="F9" s="347"/>
      <c r="G9" s="347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406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455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567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406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455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8" t="s">
        <v>188</v>
      </c>
      <c r="F18" s="308">
        <v>4</v>
      </c>
      <c r="G18" s="71" t="s">
        <v>567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406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455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8" t="s">
        <v>188</v>
      </c>
      <c r="F23" s="308">
        <v>4</v>
      </c>
      <c r="G23" s="71" t="s">
        <v>567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406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455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8" t="s">
        <v>188</v>
      </c>
      <c r="F28" s="308">
        <v>4</v>
      </c>
      <c r="G28" s="71" t="s">
        <v>567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406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455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8" t="s">
        <v>188</v>
      </c>
      <c r="F33" s="308">
        <v>4</v>
      </c>
      <c r="G33" s="71" t="s">
        <v>567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47" t="s">
        <v>192</v>
      </c>
      <c r="F40" s="347"/>
      <c r="G40" s="347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413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569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413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8" t="s">
        <v>193</v>
      </c>
      <c r="F49" s="308">
        <v>4</v>
      </c>
      <c r="G49" s="71" t="s">
        <v>569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413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8" t="s">
        <v>193</v>
      </c>
      <c r="F54" s="308">
        <v>4</v>
      </c>
      <c r="G54" s="71" t="s">
        <v>569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278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413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8" t="s">
        <v>193</v>
      </c>
      <c r="F59" s="308">
        <v>4</v>
      </c>
      <c r="G59" s="71" t="s">
        <v>569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413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8" t="s">
        <v>193</v>
      </c>
      <c r="F64" s="308">
        <v>4</v>
      </c>
      <c r="G64" s="71" t="s">
        <v>569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47" t="s">
        <v>194</v>
      </c>
      <c r="F70" s="347"/>
      <c r="G70" s="347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368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48" t="s">
        <v>369</v>
      </c>
      <c r="H8" s="348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416</v>
      </c>
      <c r="F9" s="70">
        <v>5</v>
      </c>
      <c r="G9" s="63" t="s">
        <v>413</v>
      </c>
      <c r="H9" s="71" t="s">
        <v>414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416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416</v>
      </c>
      <c r="F11" s="301">
        <v>5</v>
      </c>
      <c r="G11" s="63" t="s">
        <v>571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416</v>
      </c>
      <c r="F14" s="251">
        <v>5</v>
      </c>
      <c r="G14" s="63" t="s">
        <v>413</v>
      </c>
      <c r="H14" s="71" t="s">
        <v>279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416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8" t="s">
        <v>416</v>
      </c>
      <c r="F16" s="308">
        <v>5</v>
      </c>
      <c r="G16" s="63" t="s">
        <v>571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416</v>
      </c>
      <c r="F19" s="251">
        <v>5</v>
      </c>
      <c r="G19" s="63" t="s">
        <v>413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416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8" t="s">
        <v>416</v>
      </c>
      <c r="F21" s="308">
        <v>5</v>
      </c>
      <c r="G21" s="63" t="s">
        <v>571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416</v>
      </c>
      <c r="F24" s="251">
        <v>5</v>
      </c>
      <c r="G24" s="63" t="s">
        <v>413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416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8" t="s">
        <v>416</v>
      </c>
      <c r="F26" s="308">
        <v>5</v>
      </c>
      <c r="G26" s="63" t="s">
        <v>571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416</v>
      </c>
      <c r="F29" s="251">
        <v>5</v>
      </c>
      <c r="G29" s="63" t="s">
        <v>413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416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8" t="s">
        <v>416</v>
      </c>
      <c r="F31" s="308">
        <v>5</v>
      </c>
      <c r="G31" s="63" t="s">
        <v>571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416</v>
      </c>
      <c r="F34" s="251">
        <v>5</v>
      </c>
      <c r="G34" s="63" t="s">
        <v>413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416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8" t="s">
        <v>416</v>
      </c>
      <c r="F36" s="308">
        <v>5</v>
      </c>
      <c r="G36" s="63" t="s">
        <v>571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48" t="s">
        <v>254</v>
      </c>
      <c r="H40" s="348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508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370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371</v>
      </c>
      <c r="F79" s="170">
        <v>4</v>
      </c>
      <c r="G79" s="63" t="s">
        <v>232</v>
      </c>
      <c r="H79" s="63" t="s">
        <v>327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371</v>
      </c>
      <c r="F80" s="279">
        <v>4</v>
      </c>
      <c r="G80" s="63" t="s">
        <v>499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371</v>
      </c>
      <c r="F81" s="301">
        <v>4</v>
      </c>
      <c r="G81" s="63" t="s">
        <v>499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371</v>
      </c>
      <c r="F84" s="242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371</v>
      </c>
      <c r="F85" s="279">
        <v>4</v>
      </c>
      <c r="G85" s="63" t="s">
        <v>499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371</v>
      </c>
      <c r="F86" s="301">
        <v>4</v>
      </c>
      <c r="G86" s="63" t="s">
        <v>499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371</v>
      </c>
      <c r="F89" s="242">
        <v>4</v>
      </c>
      <c r="G89" s="63" t="s">
        <v>232</v>
      </c>
      <c r="H89" s="63" t="s">
        <v>329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371</v>
      </c>
      <c r="F90" s="279">
        <v>4</v>
      </c>
      <c r="G90" s="63" t="s">
        <v>499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371</v>
      </c>
      <c r="F91" s="301">
        <v>4</v>
      </c>
      <c r="G91" s="63" t="s">
        <v>499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371</v>
      </c>
      <c r="F94" s="242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371</v>
      </c>
      <c r="F95" s="279">
        <v>4</v>
      </c>
      <c r="G95" s="63" t="s">
        <v>499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371</v>
      </c>
      <c r="F96" s="301">
        <v>4</v>
      </c>
      <c r="G96" s="63" t="s">
        <v>499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371</v>
      </c>
      <c r="F99" s="279">
        <v>4</v>
      </c>
      <c r="G99" s="63" t="s">
        <v>499</v>
      </c>
      <c r="H99" s="63" t="s">
        <v>509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473</v>
      </c>
    </row>
    <row r="3" spans="1:8" x14ac:dyDescent="0.25">
      <c r="B3" t="s">
        <v>472</v>
      </c>
      <c r="D3" t="s">
        <v>471</v>
      </c>
      <c r="F3" t="s">
        <v>470</v>
      </c>
      <c r="H3" t="s">
        <v>469</v>
      </c>
    </row>
    <row r="4" spans="1:8" x14ac:dyDescent="0.25">
      <c r="A4" t="s">
        <v>259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468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467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466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465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464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278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596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2023-05-08T11:55:37Z</dcterms:modified>
</cp:coreProperties>
</file>