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BM126" i="1" l="1"/>
  <c r="BL126" i="1"/>
  <c r="BL125" i="1"/>
  <c r="BL127" i="1" s="1"/>
  <c r="BM123" i="1"/>
  <c r="BL123" i="1"/>
  <c r="BL122" i="1"/>
  <c r="BL124" i="1" s="1"/>
  <c r="BM120" i="1"/>
  <c r="BL120" i="1"/>
  <c r="BL119" i="1"/>
  <c r="BL121" i="1" s="1"/>
  <c r="BM117" i="1"/>
  <c r="BL117" i="1"/>
  <c r="BL116" i="1"/>
  <c r="BL118" i="1" s="1"/>
  <c r="BM114" i="1"/>
  <c r="BL114" i="1"/>
  <c r="BL113" i="1"/>
  <c r="BL115" i="1" s="1"/>
  <c r="BM111" i="1"/>
  <c r="BL111" i="1"/>
  <c r="BL110" i="1"/>
  <c r="BL112" i="1" s="1"/>
  <c r="BM108" i="1"/>
  <c r="BL108" i="1"/>
  <c r="BL107" i="1"/>
  <c r="BL109" i="1" s="1"/>
  <c r="BM105" i="1"/>
  <c r="BL105" i="1"/>
  <c r="BL104" i="1"/>
  <c r="BL106" i="1" s="1"/>
  <c r="BM102" i="1"/>
  <c r="BL102" i="1"/>
  <c r="BL101" i="1"/>
  <c r="BL103" i="1" s="1"/>
  <c r="BM99" i="1"/>
  <c r="BL99" i="1"/>
  <c r="BL98" i="1"/>
  <c r="BL100" i="1" s="1"/>
  <c r="BM96" i="1"/>
  <c r="BL96" i="1"/>
  <c r="BL95" i="1"/>
  <c r="BL97" i="1" s="1"/>
  <c r="BM93" i="1"/>
  <c r="BL93" i="1"/>
  <c r="BL92" i="1"/>
  <c r="BL94" i="1" s="1"/>
  <c r="BM90" i="1"/>
  <c r="BL90" i="1"/>
  <c r="BL89" i="1"/>
  <c r="BL91" i="1" s="1"/>
  <c r="BM87" i="1"/>
  <c r="BL87" i="1"/>
  <c r="BL86" i="1"/>
  <c r="BL88" i="1" s="1"/>
  <c r="BM84" i="1"/>
  <c r="BL84" i="1"/>
  <c r="BL83" i="1"/>
  <c r="BL85" i="1" s="1"/>
  <c r="BM81" i="1"/>
  <c r="BL81" i="1"/>
  <c r="BL80" i="1"/>
  <c r="BL82" i="1" s="1"/>
  <c r="BM78" i="1"/>
  <c r="BL78" i="1"/>
  <c r="BL77" i="1"/>
  <c r="BL79" i="1" s="1"/>
  <c r="BM75" i="1"/>
  <c r="BL75" i="1"/>
  <c r="BL74" i="1"/>
  <c r="BL76" i="1" s="1"/>
  <c r="BM72" i="1"/>
  <c r="BL72" i="1"/>
  <c r="BL71" i="1"/>
  <c r="BL73" i="1" s="1"/>
  <c r="BM69" i="1"/>
  <c r="BL69" i="1"/>
  <c r="BL68" i="1"/>
  <c r="BL70" i="1" s="1"/>
  <c r="BM66" i="1"/>
  <c r="BL66" i="1"/>
  <c r="BL65" i="1"/>
  <c r="BL67" i="1" s="1"/>
  <c r="BM63" i="1"/>
  <c r="BL63" i="1"/>
  <c r="BL62" i="1"/>
  <c r="BL64" i="1" s="1"/>
  <c r="BM60" i="1"/>
  <c r="BL60" i="1"/>
  <c r="BL59" i="1"/>
  <c r="BL61" i="1" s="1"/>
  <c r="BM57" i="1"/>
  <c r="BL57" i="1"/>
  <c r="BL56" i="1"/>
  <c r="BL58" i="1" s="1"/>
  <c r="BM54" i="1"/>
  <c r="BL54" i="1"/>
  <c r="BL53" i="1"/>
  <c r="BL55" i="1" s="1"/>
  <c r="BM51" i="1"/>
  <c r="BL51" i="1"/>
  <c r="BL50" i="1"/>
  <c r="BL52" i="1" s="1"/>
  <c r="BM48" i="1"/>
  <c r="BL48" i="1"/>
  <c r="BL47" i="1"/>
  <c r="BL49" i="1" s="1"/>
  <c r="BM45" i="1"/>
  <c r="BL45" i="1"/>
  <c r="BL44" i="1"/>
  <c r="BL46" i="1" s="1"/>
  <c r="BM42" i="1"/>
  <c r="BL42" i="1"/>
  <c r="BL41" i="1"/>
  <c r="BL43" i="1" s="1"/>
  <c r="BM39" i="1"/>
  <c r="BL39" i="1"/>
  <c r="BL38" i="1"/>
  <c r="BL40" i="1" s="1"/>
  <c r="BM36" i="1"/>
  <c r="BL36" i="1"/>
  <c r="BL35" i="1"/>
  <c r="BL37" i="1" s="1"/>
  <c r="BM33" i="1"/>
  <c r="BL33" i="1"/>
  <c r="BL32" i="1"/>
  <c r="BL34" i="1" s="1"/>
  <c r="BM30" i="1"/>
  <c r="BL30" i="1"/>
  <c r="BL29" i="1"/>
  <c r="BL31" i="1" s="1"/>
  <c r="BM27" i="1"/>
  <c r="BL27" i="1"/>
  <c r="BL26" i="1"/>
  <c r="BL28" i="1" s="1"/>
  <c r="BM18" i="1"/>
  <c r="BL18" i="1"/>
  <c r="BL17" i="1"/>
  <c r="BL19" i="1" s="1"/>
  <c r="BM15" i="1"/>
  <c r="BL15" i="1"/>
  <c r="BL14" i="1"/>
  <c r="BL16" i="1" s="1"/>
  <c r="BM12" i="1"/>
  <c r="BL12" i="1"/>
  <c r="BL11" i="1"/>
  <c r="BL135" i="1"/>
  <c r="BL132" i="1"/>
  <c r="BL131" i="1"/>
  <c r="BK135" i="1"/>
  <c r="BJ135" i="1"/>
  <c r="BI135" i="1"/>
  <c r="BK133" i="1"/>
  <c r="BK132" i="1"/>
  <c r="BJ132" i="1"/>
  <c r="BJ133" i="1" s="1"/>
  <c r="BI132" i="1"/>
  <c r="BI133" i="1" s="1"/>
  <c r="BK131" i="1"/>
  <c r="BJ131" i="1"/>
  <c r="BI131" i="1"/>
  <c r="BJ124" i="1"/>
  <c r="BK118" i="1"/>
  <c r="BK115" i="1"/>
  <c r="BI82" i="1"/>
  <c r="BJ49" i="1"/>
  <c r="BK43" i="1"/>
  <c r="BI34" i="1"/>
  <c r="BK31" i="1"/>
  <c r="H303" i="2"/>
  <c r="K303" i="2"/>
  <c r="L302" i="2"/>
  <c r="J303" i="2"/>
  <c r="L301" i="2"/>
  <c r="L300" i="2"/>
  <c r="L299" i="2"/>
  <c r="L298" i="2"/>
  <c r="L297" i="2"/>
  <c r="L296" i="2"/>
  <c r="L295" i="2"/>
  <c r="BH135" i="1" l="1"/>
  <c r="BG135" i="1"/>
  <c r="BH132" i="1"/>
  <c r="BH133" i="1" s="1"/>
  <c r="BG132" i="1"/>
  <c r="BG133" i="1" s="1"/>
  <c r="BH131" i="1"/>
  <c r="BG131" i="1"/>
  <c r="BG70" i="1"/>
  <c r="BH16" i="1"/>
  <c r="L294" i="2"/>
  <c r="L293" i="2"/>
  <c r="BF135" i="1" l="1"/>
  <c r="BF132" i="1"/>
  <c r="BF133" i="1" s="1"/>
  <c r="BF131" i="1"/>
  <c r="BF115" i="1"/>
  <c r="BF82" i="1"/>
  <c r="BF58" i="1"/>
  <c r="BF52" i="1"/>
  <c r="BF34" i="1"/>
  <c r="BF31" i="1"/>
  <c r="L292" i="2"/>
  <c r="L291" i="2"/>
  <c r="L290" i="2"/>
  <c r="L289" i="2"/>
  <c r="L288" i="2"/>
  <c r="L287" i="2"/>
  <c r="BD115" i="1" l="1"/>
  <c r="BD106" i="1"/>
  <c r="BD88" i="1"/>
  <c r="BD31" i="1"/>
  <c r="L281" i="2"/>
  <c r="L280" i="2"/>
  <c r="L279" i="2"/>
  <c r="L278" i="2"/>
  <c r="BD135" i="1" l="1"/>
  <c r="BD132" i="1"/>
  <c r="BD131" i="1"/>
  <c r="BE82" i="1"/>
  <c r="BE135" i="1"/>
  <c r="BE132" i="1"/>
  <c r="BE131" i="1"/>
  <c r="BE70" i="1"/>
  <c r="BE52" i="1"/>
  <c r="BE43" i="1"/>
  <c r="BE31" i="1"/>
  <c r="L286" i="2"/>
  <c r="L285" i="2"/>
  <c r="L284" i="2"/>
  <c r="L283" i="2"/>
  <c r="L282" i="2"/>
  <c r="BD133" i="1" l="1"/>
  <c r="BE133" i="1"/>
  <c r="BC34" i="1"/>
  <c r="BC135" i="1"/>
  <c r="BB135" i="1"/>
  <c r="BC132" i="1"/>
  <c r="BC133" i="1" s="1"/>
  <c r="BC131" i="1"/>
  <c r="BC70" i="1"/>
  <c r="L277" i="2"/>
  <c r="L276" i="2"/>
  <c r="BB132" i="1" l="1"/>
  <c r="BB133" i="1" s="1"/>
  <c r="BB131" i="1"/>
  <c r="BB118" i="1"/>
  <c r="BB109" i="1"/>
  <c r="J50" i="3"/>
  <c r="L275" i="2"/>
  <c r="L274" i="2"/>
  <c r="BA135" i="1" l="1"/>
  <c r="BA132" i="1"/>
  <c r="BA133" i="1" s="1"/>
  <c r="BA131" i="1"/>
  <c r="BA124" i="1"/>
  <c r="BA112" i="1"/>
  <c r="BA67" i="1"/>
  <c r="BA61" i="1"/>
  <c r="BA46" i="1"/>
  <c r="BA13" i="1"/>
  <c r="L273" i="2"/>
  <c r="L272" i="2"/>
  <c r="L271" i="2"/>
  <c r="L270" i="2"/>
  <c r="L269" i="2"/>
  <c r="L268" i="2"/>
  <c r="K36" i="4" l="1"/>
  <c r="BL13" i="1" l="1"/>
  <c r="AY121" i="1"/>
  <c r="L261" i="2"/>
  <c r="K9" i="4" l="1"/>
  <c r="K10" i="4"/>
  <c r="K11" i="4"/>
  <c r="K12" i="4"/>
  <c r="K13" i="4"/>
  <c r="K14" i="4"/>
  <c r="K17" i="4"/>
  <c r="K19" i="4"/>
  <c r="K15" i="4"/>
  <c r="K20" i="4"/>
  <c r="K21" i="4"/>
  <c r="K16" i="4"/>
  <c r="K22" i="4"/>
  <c r="K23" i="4"/>
  <c r="K24" i="4"/>
  <c r="K18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39" i="4"/>
  <c r="J64" i="3"/>
  <c r="AZ135" i="1"/>
  <c r="AZ132" i="1"/>
  <c r="AZ133" i="1" s="1"/>
  <c r="AZ131" i="1"/>
  <c r="AZ106" i="1"/>
  <c r="AZ103" i="1"/>
  <c r="L267" i="2"/>
  <c r="L266" i="2"/>
  <c r="J15" i="3" l="1"/>
  <c r="AY43" i="1"/>
  <c r="AY82" i="1"/>
  <c r="AY132" i="1"/>
  <c r="AX132" i="1"/>
  <c r="AY131" i="1"/>
  <c r="AX131" i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AX133" i="1" l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J112" i="3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1" i="4"/>
  <c r="I41" i="4"/>
  <c r="H41" i="4"/>
  <c r="G41" i="4"/>
  <c r="F41" i="4"/>
  <c r="E41" i="4"/>
  <c r="D41" i="4"/>
  <c r="C41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BQ127" i="1"/>
  <c r="BQ124" i="1"/>
  <c r="BQ121" i="1"/>
  <c r="BQ118" i="1"/>
  <c r="BQ115" i="1"/>
  <c r="BQ112" i="1"/>
  <c r="BQ109" i="1"/>
  <c r="BQ106" i="1"/>
  <c r="BQ103" i="1"/>
  <c r="BQ100" i="1"/>
  <c r="BQ97" i="1"/>
  <c r="BQ94" i="1"/>
  <c r="BQ91" i="1"/>
  <c r="BQ88" i="1"/>
  <c r="BQ85" i="1"/>
  <c r="BQ82" i="1"/>
  <c r="BQ79" i="1"/>
  <c r="BQ76" i="1"/>
  <c r="BQ73" i="1"/>
  <c r="BQ70" i="1"/>
  <c r="BQ67" i="1"/>
  <c r="BQ64" i="1"/>
  <c r="BQ61" i="1"/>
  <c r="BQ58" i="1"/>
  <c r="BQ55" i="1"/>
  <c r="BQ52" i="1"/>
  <c r="BQ49" i="1"/>
  <c r="BQ46" i="1"/>
  <c r="BQ43" i="1"/>
  <c r="BQ40" i="1"/>
  <c r="BQ37" i="1"/>
  <c r="BQ34" i="1"/>
  <c r="BQ31" i="1"/>
  <c r="BQ28" i="1"/>
  <c r="BQ22" i="1"/>
  <c r="BQ19" i="1"/>
  <c r="BQ16" i="1"/>
  <c r="BQ13" i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Q132" i="1"/>
  <c r="BQ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41" i="4" l="1"/>
  <c r="Z135" i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Q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90" i="3"/>
  <c r="L112" i="1"/>
  <c r="L100" i="1"/>
  <c r="L67" i="1"/>
  <c r="L13" i="1"/>
  <c r="L59" i="2"/>
  <c r="L58" i="2"/>
  <c r="L57" i="2"/>
  <c r="L56" i="2"/>
  <c r="L135" i="1" l="1"/>
  <c r="B57" i="4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M129" i="1" l="1"/>
  <c r="BL129" i="1"/>
  <c r="BL128" i="1"/>
  <c r="BL130" i="1" s="1"/>
  <c r="BM24" i="1"/>
  <c r="BL24" i="1"/>
  <c r="BL23" i="1"/>
  <c r="BL25" i="1" s="1"/>
  <c r="BM21" i="1"/>
  <c r="BL21" i="1"/>
  <c r="BL20" i="1"/>
  <c r="BL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S112" i="1" s="1"/>
  <c r="A82" i="1"/>
  <c r="BS82" i="1" s="1"/>
  <c r="A124" i="1"/>
  <c r="BS124" i="1" s="1"/>
  <c r="A121" i="1"/>
  <c r="BS121" i="1" s="1"/>
  <c r="A109" i="1"/>
  <c r="BS109" i="1" s="1"/>
  <c r="A97" i="1"/>
  <c r="A94" i="1"/>
  <c r="A91" i="1"/>
  <c r="A64" i="1"/>
  <c r="BS64" i="1" s="1"/>
  <c r="A49" i="1"/>
  <c r="BS49" i="1" s="1"/>
  <c r="A46" i="1"/>
  <c r="BS46" i="1" s="1"/>
  <c r="A37" i="1"/>
  <c r="BS37" i="1" s="1"/>
  <c r="A28" i="1"/>
  <c r="BS28" i="1" s="1"/>
  <c r="A22" i="1"/>
  <c r="A16" i="1"/>
  <c r="BS16" i="1" s="1"/>
  <c r="D85" i="1" l="1"/>
  <c r="D118" i="1"/>
  <c r="D70" i="1"/>
  <c r="J30" i="3"/>
  <c r="L11" i="2"/>
  <c r="L9" i="2"/>
  <c r="J70" i="3" l="1"/>
  <c r="J19" i="5" l="1"/>
  <c r="I19" i="5"/>
  <c r="K41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2" i="3" l="1"/>
  <c r="A133" i="1" l="1"/>
  <c r="A127" i="1"/>
  <c r="BS127" i="1" s="1"/>
  <c r="A118" i="1"/>
  <c r="A115" i="1"/>
  <c r="BS115" i="1" s="1"/>
  <c r="A106" i="1"/>
  <c r="BS106" i="1" s="1"/>
  <c r="A103" i="1"/>
  <c r="BS103" i="1" s="1"/>
  <c r="A100" i="1"/>
  <c r="BS100" i="1" s="1"/>
  <c r="A85" i="1"/>
  <c r="A76" i="1"/>
  <c r="BS76" i="1" s="1"/>
  <c r="A73" i="1"/>
  <c r="BS73" i="1" s="1"/>
  <c r="A70" i="1"/>
  <c r="A67" i="1"/>
  <c r="BS67" i="1" s="1"/>
  <c r="A61" i="1"/>
  <c r="BS61" i="1" s="1"/>
  <c r="A58" i="1"/>
  <c r="BS58" i="1" s="1"/>
  <c r="A52" i="1"/>
  <c r="A43" i="1"/>
  <c r="BS43" i="1" s="1"/>
  <c r="A40" i="1"/>
  <c r="BS40" i="1" s="1"/>
  <c r="A19" i="1"/>
  <c r="BS19" i="1" s="1"/>
  <c r="A13" i="1"/>
  <c r="A34" i="1"/>
  <c r="A31" i="1"/>
  <c r="D52" i="1" l="1"/>
  <c r="D34" i="1"/>
  <c r="D31" i="1"/>
  <c r="K94" i="6" l="1"/>
  <c r="K89" i="6"/>
  <c r="K84" i="6"/>
  <c r="K79" i="6"/>
  <c r="K103" i="6" l="1"/>
  <c r="J95" i="3" l="1"/>
  <c r="BS118" i="1" l="1"/>
  <c r="BS34" i="1"/>
  <c r="BS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6" i="3"/>
  <c r="J114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O134" i="1"/>
  <c r="E135" i="1"/>
  <c r="K75" i="6" l="1"/>
  <c r="I108" i="6"/>
  <c r="J108" i="6"/>
  <c r="K39" i="6"/>
  <c r="K91" i="5"/>
  <c r="K38" i="5"/>
  <c r="K69" i="5"/>
  <c r="BS70" i="1"/>
  <c r="BS52" i="1"/>
  <c r="BQ133" i="1"/>
  <c r="D135" i="1"/>
  <c r="BS31" i="1"/>
  <c r="K108" i="6" l="1"/>
  <c r="BL133" i="1"/>
  <c r="L303" i="2"/>
  <c r="BS13" i="1"/>
  <c r="BM132" i="1"/>
</calcChain>
</file>

<file path=xl/sharedStrings.xml><?xml version="1.0" encoding="utf-8"?>
<sst xmlns="http://schemas.openxmlformats.org/spreadsheetml/2006/main" count="2908" uniqueCount="689">
  <si>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</si>
  <si>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</si>
  <si>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</si>
  <si>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</si>
  <si>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</si>
  <si>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</si>
  <si>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</si>
  <si>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</si>
  <si>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</si>
  <si>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</si>
  <si>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</si>
  <si>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</si>
  <si>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</si>
  <si>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</si>
  <si>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</si>
  <si>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</si>
  <si>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</si>
  <si>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</si>
  <si>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</si>
  <si>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</si>
  <si>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</si>
  <si>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</si>
  <si>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</si>
  <si>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</si>
  <si>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</si>
  <si>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</si>
  <si>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</si>
  <si>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</si>
  <si>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</si>
  <si>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</si>
  <si>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</si>
  <si>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</si>
  <si>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</si>
  <si>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</si>
  <si>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</si>
  <si>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</si>
  <si>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</si>
  <si>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</si>
  <si>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</si>
  <si>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</si>
  <si>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</si>
  <si>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</si>
  <si>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</si>
  <si>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</si>
  <si>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</si>
  <si>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</si>
  <si>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</si>
  <si>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</si>
  <si>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</si>
  <si>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</si>
  <si>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</si>
  <si>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</si>
  <si>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</si>
  <si>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</si>
  <si>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</si>
  <si>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</si>
  <si>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</si>
  <si>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</si>
  <si>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</si>
  <si>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</si>
  <si>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</si>
  <si>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</si>
  <si>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</si>
  <si>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</si>
  <si>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</si>
  <si>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</si>
  <si>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</si>
  <si>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</si>
  <si>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</si>
  <si>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</si>
  <si>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</si>
  <si>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</si>
  <si>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</si>
  <si>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</si>
  <si>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</si>
  <si>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</si>
  <si>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</si>
  <si>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</si>
  <si>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</si>
  <si>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</si>
  <si>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</si>
  <si>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</si>
  <si>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</si>
  <si>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</si>
  <si>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</si>
  <si>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</si>
  <si>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</si>
  <si>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</si>
  <si>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</si>
  <si>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</si>
  <si>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</si>
  <si>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</si>
  <si>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</si>
  <si>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</si>
  <si>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</si>
  <si>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</si>
  <si>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</si>
  <si>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</si>
  <si>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</si>
  <si>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</si>
  <si>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</si>
  <si>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</si>
  <si>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</si>
  <si>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</si>
  <si>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</si>
  <si>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</si>
  <si>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</si>
  <si>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</si>
  <si>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</si>
  <si>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</si>
  <si>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</si>
  <si>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</si>
  <si>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</si>
  <si>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</si>
  <si>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</si>
  <si>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</si>
  <si>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</si>
  <si>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</si>
  <si>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</si>
  <si>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</si>
  <si>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</si>
  <si>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</si>
  <si>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</si>
  <si>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</si>
  <si>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</si>
  <si>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</si>
  <si>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</si>
  <si>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</si>
  <si>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</si>
  <si>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</si>
  <si>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</si>
  <si>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</si>
  <si>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</si>
  <si>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</si>
  <si>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</si>
  <si>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</si>
  <si>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</si>
  <si>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</si>
  <si>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</si>
  <si>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</si>
  <si>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</si>
  <si>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</si>
  <si>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</si>
  <si>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</si>
  <si>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</si>
  <si>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</si>
  <si>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</si>
  <si>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</si>
  <si>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</si>
  <si>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</si>
  <si>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</si>
  <si>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</si>
  <si>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</si>
  <si>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</si>
  <si>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</si>
  <si>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</si>
  <si>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</si>
  <si>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</si>
  <si>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</si>
  <si>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</si>
  <si>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</si>
  <si>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</si>
  <si>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</si>
  <si>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</si>
  <si>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</si>
  <si>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</si>
  <si>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</si>
  <si>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</si>
  <si>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</si>
  <si>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</si>
  <si>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</si>
  <si>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</si>
  <si>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</si>
  <si>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</si>
  <si>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</si>
  <si>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</si>
  <si>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</si>
  <si>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</si>
  <si>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</si>
  <si>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</si>
  <si>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</si>
  <si>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</si>
  <si>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</si>
  <si>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</si>
  <si>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</si>
  <si>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</si>
  <si>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</si>
  <si>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</si>
  <si>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</si>
  <si>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</si>
  <si>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</si>
  <si>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</si>
  <si>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</si>
  <si>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</si>
  <si>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</si>
  <si>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</si>
  <si>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</si>
  <si>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</si>
  <si>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</si>
  <si>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</si>
  <si>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</si>
  <si>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</si>
  <si>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</si>
  <si>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</si>
  <si>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</si>
  <si>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</si>
  <si>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</si>
  <si>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</si>
  <si>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</si>
  <si>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</si>
  <si>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</si>
  <si>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</si>
  <si>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</si>
  <si>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</si>
  <si>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</si>
  <si>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</si>
  <si>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</si>
  <si>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</si>
  <si>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</si>
  <si>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</si>
  <si>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</si>
  <si>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</si>
  <si>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</si>
  <si>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</si>
  <si>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</si>
  <si>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</si>
  <si>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</si>
  <si>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</si>
  <si>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</si>
  <si>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</si>
  <si>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</si>
  <si>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</si>
  <si>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</si>
  <si>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</si>
  <si>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</si>
  <si>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</si>
  <si>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</si>
  <si>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</si>
  <si>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</si>
  <si>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</si>
  <si>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</si>
  <si>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</si>
  <si>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</si>
  <si>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</si>
  <si>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</si>
  <si>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</si>
  <si>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</si>
  <si>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</si>
  <si>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</si>
  <si>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</si>
  <si>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</si>
  <si>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</si>
  <si>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</si>
  <si>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</si>
  <si>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</si>
  <si>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</si>
  <si>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</si>
  <si>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</si>
  <si>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</si>
  <si>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</si>
  <si>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</si>
  <si>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</si>
  <si>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</si>
  <si>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</si>
  <si>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</si>
  <si>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</si>
  <si>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</si>
  <si>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</si>
  <si>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</si>
  <si>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</si>
  <si>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</si>
  <si>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</si>
  <si>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</si>
  <si>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</si>
  <si>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</si>
  <si>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</si>
  <si>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</si>
  <si>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</si>
  <si>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</si>
  <si>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</si>
  <si>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</si>
  <si>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</si>
  <si>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</si>
  <si>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</si>
  <si>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</si>
  <si>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</si>
  <si>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</si>
  <si>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</si>
  <si>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</si>
  <si>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</si>
  <si>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</si>
  <si>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</si>
  <si>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</si>
  <si>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</si>
  <si>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</si>
  <si>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</si>
  <si>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</si>
  <si>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</si>
  <si>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</si>
  <si>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</si>
  <si>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</si>
  <si>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</si>
  <si>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</si>
  <si>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</si>
  <si>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</si>
  <si>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</si>
  <si>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</si>
  <si>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</si>
  <si>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</si>
  <si>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</si>
  <si>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</si>
  <si>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</si>
  <si>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</si>
  <si>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</si>
  <si>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</si>
  <si>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</si>
  <si>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</si>
  <si>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</si>
  <si>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</si>
  <si>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</si>
  <si>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</si>
  <si>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</si>
  <si>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</si>
  <si>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</si>
  <si>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</si>
  <si>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</si>
  <si>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</si>
  <si>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</si>
  <si>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</si>
  <si>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</si>
  <si>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</si>
  <si>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</si>
  <si>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</si>
  <si>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</si>
  <si>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</si>
  <si>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</si>
  <si>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</si>
  <si>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</si>
  <si>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</si>
  <si>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</si>
  <si>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</si>
  <si>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</si>
  <si>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</si>
  <si>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</si>
  <si>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</si>
  <si>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</si>
  <si>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</si>
  <si>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</si>
  <si>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</si>
  <si>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</si>
  <si>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</si>
  <si>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</si>
  <si>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</si>
  <si>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</si>
  <si>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</si>
  <si>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</si>
  <si>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</si>
  <si>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</si>
  <si>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</si>
  <si>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</si>
  <si>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</si>
  <si>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</si>
  <si>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</si>
  <si>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</si>
  <si>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</si>
  <si>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</si>
  <si>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</si>
  <si>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</si>
  <si>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</si>
  <si>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</si>
  <si>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</si>
  <si>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</si>
  <si>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</si>
  <si>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</si>
  <si>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</si>
  <si>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</si>
  <si>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</si>
  <si>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</si>
  <si>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</si>
  <si>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</si>
  <si>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</si>
  <si>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</si>
  <si>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</si>
  <si>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</si>
  <si>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</si>
  <si>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</si>
  <si>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</si>
  <si>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</si>
  <si>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</si>
  <si>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</si>
  <si>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</si>
  <si>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</si>
  <si>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</si>
  <si>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</si>
  <si>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</si>
  <si>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</si>
  <si>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</si>
  <si>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</si>
  <si>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</si>
  <si>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</si>
  <si>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</si>
  <si>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</si>
  <si>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</si>
  <si>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</si>
  <si>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</si>
  <si>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</si>
  <si>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</si>
  <si>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</si>
  <si>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</si>
  <si>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</si>
  <si>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</si>
  <si>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</si>
  <si>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</si>
  <si>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</si>
  <si>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</si>
  <si>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</si>
  <si>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</si>
  <si>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</si>
  <si>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</si>
  <si>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</si>
  <si>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</si>
  <si>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</si>
  <si>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</si>
  <si>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</si>
  <si>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</si>
  <si>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</si>
  <si>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</si>
  <si>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</si>
  <si>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</si>
  <si>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</si>
  <si>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</si>
  <si>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</si>
  <si>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</si>
  <si>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</si>
  <si>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</si>
  <si>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</si>
  <si>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</si>
  <si>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</si>
  <si>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</si>
  <si>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</si>
  <si>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</si>
  <si>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</si>
  <si>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</si>
  <si>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</si>
  <si>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</si>
  <si>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</si>
  <si>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</si>
  <si>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</si>
  <si>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</si>
  <si>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</si>
  <si>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</si>
  <si>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</si>
  <si>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</si>
  <si>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</si>
  <si>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</si>
  <si>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</si>
  <si>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</si>
  <si>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</si>
  <si>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</si>
  <si>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</si>
  <si>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</si>
  <si>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</si>
  <si>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</si>
  <si>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</si>
  <si>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</si>
  <si>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</si>
  <si>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</si>
  <si>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</si>
  <si>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</si>
  <si>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</si>
  <si>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</si>
  <si>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</si>
  <si>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</si>
  <si>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</si>
  <si>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</si>
  <si>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</si>
  <si>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</si>
  <si>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</si>
  <si>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</si>
  <si>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</si>
  <si>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</si>
  <si>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</si>
  <si>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</si>
  <si>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</si>
  <si>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</si>
  <si>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</si>
  <si>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</si>
  <si>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</si>
  <si>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</si>
  <si>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</si>
  <si>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</si>
  <si>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</si>
  <si>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</si>
  <si>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</si>
  <si>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</si>
  <si>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</si>
  <si>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</si>
  <si>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</si>
  <si>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</si>
  <si>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</si>
  <si>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</si>
  <si>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</si>
  <si>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</si>
  <si>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</si>
  <si>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</si>
  <si>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</si>
  <si>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</si>
  <si>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</si>
  <si>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</si>
  <si>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</si>
  <si>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</si>
  <si>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</si>
  <si>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</si>
  <si>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</si>
  <si>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</si>
  <si>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</si>
  <si>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</si>
  <si>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</si>
  <si>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</si>
  <si>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</si>
  <si>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</si>
  <si>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</si>
  <si>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</si>
  <si>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</si>
  <si>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</si>
  <si>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</si>
  <si>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</si>
  <si>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</si>
  <si>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</si>
  <si>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</si>
  <si>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</si>
  <si>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</si>
  <si>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</si>
  <si>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</si>
  <si>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</si>
  <si>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</si>
  <si>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</si>
  <si>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</si>
  <si>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</si>
  <si>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</si>
  <si>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</si>
  <si>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</si>
  <si>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</si>
  <si>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</si>
  <si>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</si>
  <si>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</si>
  <si>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</si>
  <si>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</si>
  <si>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</si>
  <si>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</si>
  <si>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</si>
  <si>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</si>
  <si>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</si>
  <si>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</si>
  <si>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</si>
  <si>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</si>
  <si>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</si>
  <si>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</si>
  <si>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</si>
  <si>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</si>
  <si>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</si>
  <si>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</si>
  <si>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</si>
  <si>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</si>
  <si>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</si>
  <si>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</si>
  <si>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</si>
  <si>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</si>
  <si>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</si>
  <si>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</si>
  <si>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</si>
  <si>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</si>
  <si>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</si>
  <si>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</si>
  <si>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</si>
  <si>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</si>
  <si>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</si>
  <si>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</si>
  <si>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</si>
  <si>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</si>
  <si>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</si>
  <si>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la moyenne, mais bon  !</t>
  </si>
  <si>
    <t>assure sa moyenne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</si>
  <si>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</si>
  <si>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</si>
  <si>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</si>
  <si>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</si>
  <si>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</si>
  <si>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</si>
  <si>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</si>
  <si>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</si>
  <si>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</si>
  <si>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</si>
  <si>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</si>
  <si>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</si>
  <si>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</si>
  <si>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</si>
  <si>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</si>
  <si>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</si>
  <si>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</si>
  <si>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</si>
  <si>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</si>
  <si>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</si>
  <si>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</si>
  <si>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</si>
  <si>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</si>
  <si>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</si>
  <si>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</si>
  <si>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</si>
  <si>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limite la casse !</t>
  </si>
  <si>
    <t>p…de bowling !</t>
  </si>
  <si>
    <t>CLAVIER Fanfan - GADAIS Cathy</t>
  </si>
  <si>
    <t>doub seniors Vet 2</t>
  </si>
  <si>
    <t>doub seniors V 3 dames</t>
  </si>
  <si>
    <t>V 3</t>
  </si>
  <si>
    <t>avril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</si>
  <si>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</si>
  <si>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</si>
  <si>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</si>
  <si>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</si>
  <si>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</si>
  <si>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</si>
  <si>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moins que correct !</t>
  </si>
  <si>
    <t>9    TITRES</t>
  </si>
  <si>
    <t>CLAVIER Fanfan</t>
  </si>
  <si>
    <t xml:space="preserve">3 ème  </t>
  </si>
  <si>
    <t>indiv élite région</t>
  </si>
  <si>
    <t>Honfleur</t>
  </si>
  <si>
    <t>honfleur</t>
  </si>
  <si>
    <t>élite</t>
  </si>
  <si>
    <t>minimum vital !</t>
  </si>
  <si>
    <t xml:space="preserve">    11   3 èmes   places</t>
  </si>
  <si>
    <t xml:space="preserve">19 ème </t>
  </si>
  <si>
    <t>petit coup de mou !</t>
  </si>
  <si>
    <t>doub honneurs district</t>
  </si>
  <si>
    <t xml:space="preserve">4 èmes </t>
  </si>
  <si>
    <t xml:space="preserve">8 èmes </t>
  </si>
  <si>
    <t>comme papa !</t>
  </si>
  <si>
    <t>comme maman !</t>
  </si>
  <si>
    <t>joue peu, dommâge !</t>
  </si>
  <si>
    <t>a changé de dimension !</t>
  </si>
  <si>
    <t>Grand Quevilly</t>
  </si>
  <si>
    <t>doub excellences région</t>
  </si>
  <si>
    <t xml:space="preserve"> 16    2 èmes   places</t>
  </si>
  <si>
    <t>27  PODIUMS : hors 1 ère place</t>
  </si>
  <si>
    <t>grand</t>
  </si>
  <si>
    <t>quevilly</t>
  </si>
  <si>
    <t>doub élites national</t>
  </si>
  <si>
    <t>St Maximin</t>
  </si>
  <si>
    <t xml:space="preserve">11 èmes </t>
  </si>
  <si>
    <t xml:space="preserve">13 èmes </t>
  </si>
  <si>
    <t>st maximin</t>
  </si>
  <si>
    <t xml:space="preserve">doub national </t>
  </si>
  <si>
    <t xml:space="preserve">14 èmes </t>
  </si>
  <si>
    <t xml:space="preserve">19 èmes </t>
  </si>
  <si>
    <t xml:space="preserve">29 èmes </t>
  </si>
  <si>
    <t>elle aussi, joue sa moyenne !</t>
  </si>
  <si>
    <t>rare, deux trous consécutifs !</t>
  </si>
  <si>
    <t>assure !</t>
  </si>
  <si>
    <t>réguliére mais  faut accélérer ! Bis</t>
  </si>
  <si>
    <t>tournoi andouille</t>
  </si>
  <si>
    <t>1 - 2 - 4 hdp</t>
  </si>
  <si>
    <t>5 èmes en 4</t>
  </si>
  <si>
    <t>3 èmes en 4</t>
  </si>
  <si>
    <t>tournoi</t>
  </si>
  <si>
    <t>andouille</t>
  </si>
  <si>
    <t>1 2 4 hdp</t>
  </si>
  <si>
    <t>progression à petits pas !</t>
  </si>
  <si>
    <t>ça repart mais faut accélérer !</t>
  </si>
  <si>
    <t>national  1 2 4</t>
  </si>
  <si>
    <t>finale région jeunes cadet</t>
  </si>
  <si>
    <t>cadet</t>
  </si>
  <si>
    <t>fin. région</t>
  </si>
  <si>
    <t>a confirmé à Bayeux !</t>
  </si>
  <si>
    <t>il faut savoir attendre !</t>
  </si>
  <si>
    <t>région indiv excellences</t>
  </si>
  <si>
    <t>district indiv honneurs</t>
  </si>
  <si>
    <t xml:space="preserve">11 ème </t>
  </si>
  <si>
    <t xml:space="preserve">20 ème </t>
  </si>
  <si>
    <t xml:space="preserve">13 ème </t>
  </si>
  <si>
    <t xml:space="preserve">12 ème </t>
  </si>
  <si>
    <t>quand on ne trouve pas; on limite !</t>
  </si>
  <si>
    <t>a joué sa moyenne !</t>
  </si>
  <si>
    <t>petite pause !</t>
  </si>
  <si>
    <t>casse bien limitée !</t>
  </si>
  <si>
    <t>régulier, pour le moins !</t>
  </si>
  <si>
    <t>le grand trou !</t>
  </si>
  <si>
    <t>ralentit  son jeu !</t>
  </si>
  <si>
    <t>d'abord, on assure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</si>
</sst>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31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39"/>
  <sheetViews>
    <sheetView tabSelected="1" topLeftCell="AY1" workbookViewId="0">
      <selection activeCell="BN115" sqref="BN11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63" width="9.7109375" customWidth="1"/>
    <col min="64" max="64" width="10.7109375" customWidth="1"/>
    <col min="65" max="65" width="8.5703125" customWidth="1"/>
    <col min="66" max="66" width="36.140625" customWidth="1"/>
    <col min="67" max="67" width="12.42578125" customWidth="1"/>
    <col min="68" max="68" width="2.28515625" customWidth="1"/>
    <col min="69" max="69" width="9.28515625" customWidth="1"/>
    <col min="70" max="70" width="2.42578125" customWidth="1"/>
    <col min="71" max="71" width="9.85546875" customWidth="1"/>
  </cols>
  <sheetData>
    <row r="1" spans="1:73" ht="15.75" x14ac:dyDescent="0.25">
      <c r="A1" s="54" t="s">
        <v>256</v>
      </c>
    </row>
    <row r="4" spans="1:73" x14ac:dyDescent="0.25">
      <c r="A4" s="1"/>
      <c r="B4" s="141" t="s">
        <v>0</v>
      </c>
      <c r="C4" s="2"/>
      <c r="D4" s="105" t="s">
        <v>220</v>
      </c>
      <c r="E4" s="105" t="s">
        <v>281</v>
      </c>
      <c r="F4" s="226" t="s">
        <v>298</v>
      </c>
      <c r="G4" s="226" t="s">
        <v>294</v>
      </c>
      <c r="H4" s="226" t="s">
        <v>298</v>
      </c>
      <c r="I4" s="226" t="s">
        <v>294</v>
      </c>
      <c r="J4" s="226" t="s">
        <v>298</v>
      </c>
      <c r="K4" s="105" t="s">
        <v>220</v>
      </c>
      <c r="L4" s="226" t="s">
        <v>294</v>
      </c>
      <c r="M4" s="226" t="s">
        <v>298</v>
      </c>
      <c r="N4" s="105" t="s">
        <v>220</v>
      </c>
      <c r="O4" s="105" t="s">
        <v>220</v>
      </c>
      <c r="P4" s="226" t="s">
        <v>294</v>
      </c>
      <c r="Q4" s="226" t="s">
        <v>298</v>
      </c>
      <c r="R4" s="226" t="s">
        <v>408</v>
      </c>
      <c r="S4" s="226" t="s">
        <v>410</v>
      </c>
      <c r="T4" s="226" t="s">
        <v>415</v>
      </c>
      <c r="U4" s="226" t="s">
        <v>298</v>
      </c>
      <c r="V4" s="226" t="s">
        <v>435</v>
      </c>
      <c r="W4" s="105" t="s">
        <v>220</v>
      </c>
      <c r="X4" s="226" t="s">
        <v>298</v>
      </c>
      <c r="Y4" s="226" t="s">
        <v>298</v>
      </c>
      <c r="Z4" s="226" t="s">
        <v>298</v>
      </c>
      <c r="AA4" s="226" t="s">
        <v>453</v>
      </c>
      <c r="AB4" s="226" t="s">
        <v>415</v>
      </c>
      <c r="AC4" s="226" t="s">
        <v>298</v>
      </c>
      <c r="AD4" s="226" t="s">
        <v>294</v>
      </c>
      <c r="AE4" s="226" t="s">
        <v>298</v>
      </c>
      <c r="AF4" s="226" t="s">
        <v>298</v>
      </c>
      <c r="AG4" s="226" t="s">
        <v>294</v>
      </c>
      <c r="AH4" s="226" t="s">
        <v>498</v>
      </c>
      <c r="AI4" s="226" t="s">
        <v>294</v>
      </c>
      <c r="AJ4" s="226" t="s">
        <v>298</v>
      </c>
      <c r="AK4" s="226" t="s">
        <v>298</v>
      </c>
      <c r="AL4" s="226" t="s">
        <v>298</v>
      </c>
      <c r="AM4" s="226" t="s">
        <v>294</v>
      </c>
      <c r="AN4" s="105" t="s">
        <v>220</v>
      </c>
      <c r="AO4" s="226" t="s">
        <v>298</v>
      </c>
      <c r="AP4" s="226" t="s">
        <v>410</v>
      </c>
      <c r="AQ4" s="226" t="s">
        <v>572</v>
      </c>
      <c r="AR4" s="226" t="s">
        <v>575</v>
      </c>
      <c r="AS4" s="226" t="s">
        <v>577</v>
      </c>
      <c r="AT4" s="226" t="s">
        <v>599</v>
      </c>
      <c r="AU4" s="226" t="s">
        <v>298</v>
      </c>
      <c r="AV4" s="226" t="s">
        <v>298</v>
      </c>
      <c r="AW4" s="105" t="s">
        <v>220</v>
      </c>
      <c r="AX4" s="105" t="s">
        <v>220</v>
      </c>
      <c r="AY4" s="226" t="s">
        <v>298</v>
      </c>
      <c r="AZ4" s="226" t="s">
        <v>628</v>
      </c>
      <c r="BA4" s="226" t="s">
        <v>294</v>
      </c>
      <c r="BB4" s="226" t="s">
        <v>645</v>
      </c>
      <c r="BC4" s="226" t="s">
        <v>410</v>
      </c>
      <c r="BD4" s="226" t="s">
        <v>651</v>
      </c>
      <c r="BE4" s="226" t="s">
        <v>298</v>
      </c>
      <c r="BF4" s="226" t="s">
        <v>294</v>
      </c>
      <c r="BG4" s="226" t="s">
        <v>281</v>
      </c>
      <c r="BH4" s="226" t="s">
        <v>298</v>
      </c>
      <c r="BI4" s="226" t="s">
        <v>294</v>
      </c>
      <c r="BJ4" s="226" t="s">
        <v>435</v>
      </c>
      <c r="BK4" s="226" t="s">
        <v>645</v>
      </c>
      <c r="BL4" s="116"/>
      <c r="BM4" s="117"/>
      <c r="BO4" s="4"/>
      <c r="BQ4" s="5" t="s">
        <v>244</v>
      </c>
      <c r="BS4" s="6" t="s">
        <v>1</v>
      </c>
    </row>
    <row r="5" spans="1:73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454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222</v>
      </c>
      <c r="AO5" s="118"/>
      <c r="AP5" s="118"/>
      <c r="AQ5" s="118" t="s">
        <v>573</v>
      </c>
      <c r="AR5" s="118"/>
      <c r="AS5" s="118" t="s">
        <v>578</v>
      </c>
      <c r="AT5" s="118" t="s">
        <v>600</v>
      </c>
      <c r="AU5" s="118"/>
      <c r="AV5" s="118"/>
      <c r="AW5" s="118" t="s">
        <v>222</v>
      </c>
      <c r="AX5" s="118" t="s">
        <v>222</v>
      </c>
      <c r="AY5" s="118"/>
      <c r="AZ5" s="118"/>
      <c r="BA5" s="118"/>
      <c r="BB5" s="118" t="s">
        <v>646</v>
      </c>
      <c r="BC5" s="118"/>
      <c r="BD5" s="118"/>
      <c r="BE5" s="118"/>
      <c r="BF5" s="118"/>
      <c r="BG5" s="118"/>
      <c r="BH5" s="118"/>
      <c r="BI5" s="118"/>
      <c r="BJ5" s="118"/>
      <c r="BK5" s="118" t="s">
        <v>646</v>
      </c>
      <c r="BL5" s="359" t="s">
        <v>257</v>
      </c>
      <c r="BM5" s="360"/>
      <c r="BO5" s="8"/>
      <c r="BQ5" s="9" t="s">
        <v>3</v>
      </c>
      <c r="BS5" s="10" t="s">
        <v>4</v>
      </c>
    </row>
    <row r="6" spans="1:73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233">
        <v>45053</v>
      </c>
      <c r="BB6" s="233">
        <v>45053</v>
      </c>
      <c r="BC6" s="233">
        <v>45053</v>
      </c>
      <c r="BD6" s="233">
        <v>45053</v>
      </c>
      <c r="BE6" s="233">
        <v>45060</v>
      </c>
      <c r="BF6" s="233">
        <v>45067</v>
      </c>
      <c r="BG6" s="233">
        <v>45074</v>
      </c>
      <c r="BH6" s="233">
        <v>45074</v>
      </c>
      <c r="BI6" s="233">
        <v>45081</v>
      </c>
      <c r="BJ6" s="233">
        <v>45081</v>
      </c>
      <c r="BK6" s="233">
        <v>45081</v>
      </c>
      <c r="BL6" s="119"/>
      <c r="BM6" s="120"/>
      <c r="BO6" s="4"/>
      <c r="BQ6" s="9" t="s">
        <v>2</v>
      </c>
      <c r="BS6" s="10" t="s">
        <v>6</v>
      </c>
    </row>
    <row r="7" spans="1:73" x14ac:dyDescent="0.25">
      <c r="A7" s="136">
        <v>2021</v>
      </c>
      <c r="B7" s="142" t="s">
        <v>7</v>
      </c>
      <c r="C7" s="7"/>
      <c r="D7" s="121" t="s">
        <v>200</v>
      </c>
      <c r="E7" s="121" t="s">
        <v>282</v>
      </c>
      <c r="F7" s="121" t="s">
        <v>282</v>
      </c>
      <c r="G7" s="121" t="s">
        <v>295</v>
      </c>
      <c r="H7" s="121" t="s">
        <v>282</v>
      </c>
      <c r="I7" s="121" t="s">
        <v>333</v>
      </c>
      <c r="J7" s="121" t="s">
        <v>333</v>
      </c>
      <c r="K7" s="121" t="s">
        <v>333</v>
      </c>
      <c r="L7" s="121" t="s">
        <v>351</v>
      </c>
      <c r="M7" s="121" t="s">
        <v>351</v>
      </c>
      <c r="N7" s="121" t="s">
        <v>351</v>
      </c>
      <c r="O7" s="121" t="s">
        <v>381</v>
      </c>
      <c r="P7" s="121" t="s">
        <v>282</v>
      </c>
      <c r="Q7" s="121" t="s">
        <v>282</v>
      </c>
      <c r="R7" s="121" t="s">
        <v>351</v>
      </c>
      <c r="S7" s="121" t="s">
        <v>351</v>
      </c>
      <c r="T7" s="121" t="s">
        <v>351</v>
      </c>
      <c r="U7" s="121" t="s">
        <v>282</v>
      </c>
      <c r="V7" s="121" t="s">
        <v>397</v>
      </c>
      <c r="W7" s="121" t="s">
        <v>437</v>
      </c>
      <c r="X7" s="121" t="s">
        <v>295</v>
      </c>
      <c r="Y7" s="121" t="s">
        <v>443</v>
      </c>
      <c r="Z7" s="121" t="s">
        <v>443</v>
      </c>
      <c r="AA7" s="121" t="s">
        <v>351</v>
      </c>
      <c r="AB7" s="121" t="s">
        <v>351</v>
      </c>
      <c r="AC7" s="121" t="s">
        <v>351</v>
      </c>
      <c r="AD7" s="121" t="s">
        <v>476</v>
      </c>
      <c r="AE7" s="121" t="s">
        <v>476</v>
      </c>
      <c r="AF7" s="121" t="s">
        <v>351</v>
      </c>
      <c r="AG7" s="121" t="s">
        <v>351</v>
      </c>
      <c r="AH7" s="121" t="s">
        <v>351</v>
      </c>
      <c r="AI7" s="121" t="s">
        <v>282</v>
      </c>
      <c r="AJ7" s="121" t="s">
        <v>282</v>
      </c>
      <c r="AK7" s="121" t="s">
        <v>532</v>
      </c>
      <c r="AL7" s="121" t="s">
        <v>282</v>
      </c>
      <c r="AM7" s="121" t="s">
        <v>351</v>
      </c>
      <c r="AN7" s="121" t="s">
        <v>351</v>
      </c>
      <c r="AO7" s="121" t="s">
        <v>351</v>
      </c>
      <c r="AP7" s="121" t="s">
        <v>443</v>
      </c>
      <c r="AQ7" s="121" t="s">
        <v>351</v>
      </c>
      <c r="AR7" s="121" t="s">
        <v>351</v>
      </c>
      <c r="AS7" s="121"/>
      <c r="AT7" s="121" t="s">
        <v>436</v>
      </c>
      <c r="AU7" s="121" t="s">
        <v>295</v>
      </c>
      <c r="AV7" s="121" t="s">
        <v>397</v>
      </c>
      <c r="AW7" s="121" t="s">
        <v>397</v>
      </c>
      <c r="AX7" s="121" t="s">
        <v>381</v>
      </c>
      <c r="AY7" s="121" t="s">
        <v>381</v>
      </c>
      <c r="AZ7" s="121" t="s">
        <v>381</v>
      </c>
      <c r="BA7" s="121" t="s">
        <v>381</v>
      </c>
      <c r="BB7" s="121" t="s">
        <v>397</v>
      </c>
      <c r="BC7" s="121" t="s">
        <v>397</v>
      </c>
      <c r="BD7" s="121" t="s">
        <v>397</v>
      </c>
      <c r="BE7" s="121" t="s">
        <v>397</v>
      </c>
      <c r="BF7" s="121" t="s">
        <v>664</v>
      </c>
      <c r="BG7" s="121" t="s">
        <v>282</v>
      </c>
      <c r="BH7" s="121" t="s">
        <v>672</v>
      </c>
      <c r="BI7" s="108" t="s">
        <v>444</v>
      </c>
      <c r="BJ7" s="108" t="s">
        <v>334</v>
      </c>
      <c r="BK7" s="108" t="s">
        <v>444</v>
      </c>
      <c r="BL7" s="113" t="s">
        <v>8</v>
      </c>
      <c r="BM7" s="113" t="s">
        <v>9</v>
      </c>
      <c r="BO7" s="4"/>
      <c r="BQ7" s="9" t="s">
        <v>245</v>
      </c>
      <c r="BS7" s="10" t="s">
        <v>13</v>
      </c>
    </row>
    <row r="8" spans="1:73" x14ac:dyDescent="0.25">
      <c r="A8" s="136"/>
      <c r="B8" s="142" t="s">
        <v>10</v>
      </c>
      <c r="C8" s="7"/>
      <c r="D8" s="108" t="s">
        <v>262</v>
      </c>
      <c r="E8" s="227"/>
      <c r="F8" s="108" t="s">
        <v>299</v>
      </c>
      <c r="G8" s="108" t="s">
        <v>296</v>
      </c>
      <c r="H8" s="108" t="s">
        <v>310</v>
      </c>
      <c r="I8" s="108" t="s">
        <v>331</v>
      </c>
      <c r="J8" s="108" t="s">
        <v>332</v>
      </c>
      <c r="K8" s="108" t="s">
        <v>334</v>
      </c>
      <c r="L8" s="108" t="s">
        <v>352</v>
      </c>
      <c r="M8" s="108" t="s">
        <v>352</v>
      </c>
      <c r="N8" s="108" t="s">
        <v>361</v>
      </c>
      <c r="O8" s="108" t="s">
        <v>382</v>
      </c>
      <c r="P8" s="108" t="s">
        <v>397</v>
      </c>
      <c r="Q8" s="108" t="s">
        <v>397</v>
      </c>
      <c r="R8" s="108" t="s">
        <v>409</v>
      </c>
      <c r="S8" s="108" t="s">
        <v>411</v>
      </c>
      <c r="T8" s="108" t="s">
        <v>411</v>
      </c>
      <c r="U8" s="108" t="s">
        <v>381</v>
      </c>
      <c r="V8" s="108" t="s">
        <v>337</v>
      </c>
      <c r="W8" s="108" t="s">
        <v>337</v>
      </c>
      <c r="X8" s="108" t="s">
        <v>296</v>
      </c>
      <c r="Y8" s="108" t="s">
        <v>444</v>
      </c>
      <c r="Z8" s="108" t="s">
        <v>334</v>
      </c>
      <c r="AA8" s="108" t="s">
        <v>409</v>
      </c>
      <c r="AB8" s="108" t="s">
        <v>411</v>
      </c>
      <c r="AC8" s="108" t="s">
        <v>411</v>
      </c>
      <c r="AD8" s="108" t="s">
        <v>477</v>
      </c>
      <c r="AE8" s="108" t="s">
        <v>478</v>
      </c>
      <c r="AF8" s="108" t="s">
        <v>492</v>
      </c>
      <c r="AG8" s="108" t="s">
        <v>492</v>
      </c>
      <c r="AH8" s="108" t="s">
        <v>497</v>
      </c>
      <c r="AI8" s="121" t="s">
        <v>397</v>
      </c>
      <c r="AJ8" s="121" t="s">
        <v>523</v>
      </c>
      <c r="AK8" s="121" t="s">
        <v>533</v>
      </c>
      <c r="AL8" s="121" t="s">
        <v>541</v>
      </c>
      <c r="AM8" s="108" t="s">
        <v>352</v>
      </c>
      <c r="AN8" s="108" t="s">
        <v>550</v>
      </c>
      <c r="AO8" s="108" t="s">
        <v>557</v>
      </c>
      <c r="AP8" s="108" t="s">
        <v>444</v>
      </c>
      <c r="AQ8" s="108" t="s">
        <v>574</v>
      </c>
      <c r="AR8" s="108" t="s">
        <v>576</v>
      </c>
      <c r="AS8" s="108" t="s">
        <v>576</v>
      </c>
      <c r="AT8" s="108"/>
      <c r="AU8" s="108" t="s">
        <v>296</v>
      </c>
      <c r="AV8" s="108" t="s">
        <v>382</v>
      </c>
      <c r="AW8" s="108" t="s">
        <v>382</v>
      </c>
      <c r="AX8" s="108" t="s">
        <v>334</v>
      </c>
      <c r="AY8" s="108" t="s">
        <v>444</v>
      </c>
      <c r="AZ8" s="108" t="s">
        <v>629</v>
      </c>
      <c r="BA8" s="108" t="s">
        <v>334</v>
      </c>
      <c r="BB8" s="108" t="s">
        <v>444</v>
      </c>
      <c r="BC8" s="108" t="s">
        <v>444</v>
      </c>
      <c r="BD8" s="108" t="s">
        <v>629</v>
      </c>
      <c r="BE8" s="108" t="s">
        <v>282</v>
      </c>
      <c r="BF8" s="108" t="s">
        <v>665</v>
      </c>
      <c r="BG8" s="108"/>
      <c r="BH8" s="108" t="s">
        <v>296</v>
      </c>
      <c r="BI8" s="108" t="s">
        <v>563</v>
      </c>
      <c r="BJ8" s="108" t="s">
        <v>14</v>
      </c>
      <c r="BK8" s="108" t="s">
        <v>563</v>
      </c>
      <c r="BL8" s="113" t="s">
        <v>11</v>
      </c>
      <c r="BM8" s="113" t="s">
        <v>12</v>
      </c>
      <c r="BO8" s="4"/>
      <c r="BQ8" s="326" t="s">
        <v>615</v>
      </c>
      <c r="BS8" s="10" t="s">
        <v>263</v>
      </c>
    </row>
    <row r="9" spans="1:73" x14ac:dyDescent="0.25">
      <c r="A9" s="136">
        <v>2022</v>
      </c>
      <c r="B9" s="136"/>
      <c r="C9" s="7"/>
      <c r="D9" s="108"/>
      <c r="E9" s="108"/>
      <c r="F9" s="108" t="s">
        <v>300</v>
      </c>
      <c r="G9" s="108" t="s">
        <v>297</v>
      </c>
      <c r="H9" s="108"/>
      <c r="I9" s="108" t="s">
        <v>337</v>
      </c>
      <c r="J9" s="108" t="s">
        <v>336</v>
      </c>
      <c r="K9" s="108" t="s">
        <v>335</v>
      </c>
      <c r="L9" s="108" t="s">
        <v>353</v>
      </c>
      <c r="M9" s="108" t="s">
        <v>362</v>
      </c>
      <c r="N9" s="108" t="s">
        <v>362</v>
      </c>
      <c r="O9" s="108" t="s">
        <v>383</v>
      </c>
      <c r="P9" s="108" t="s">
        <v>398</v>
      </c>
      <c r="Q9" s="108"/>
      <c r="R9" s="108" t="s">
        <v>398</v>
      </c>
      <c r="S9" s="108" t="s">
        <v>398</v>
      </c>
      <c r="T9" s="108" t="s">
        <v>362</v>
      </c>
      <c r="U9" s="108" t="s">
        <v>430</v>
      </c>
      <c r="V9" s="108" t="s">
        <v>436</v>
      </c>
      <c r="W9" s="108" t="s">
        <v>436</v>
      </c>
      <c r="X9" s="108" t="s">
        <v>442</v>
      </c>
      <c r="Y9" s="108" t="s">
        <v>14</v>
      </c>
      <c r="Z9" s="108" t="s">
        <v>14</v>
      </c>
      <c r="AA9" s="108" t="s">
        <v>398</v>
      </c>
      <c r="AB9" s="108" t="s">
        <v>398</v>
      </c>
      <c r="AC9" s="108" t="s">
        <v>362</v>
      </c>
      <c r="AD9" s="108"/>
      <c r="AE9" s="108"/>
      <c r="AF9" s="108" t="s">
        <v>353</v>
      </c>
      <c r="AG9" s="108" t="s">
        <v>362</v>
      </c>
      <c r="AH9" s="108" t="s">
        <v>362</v>
      </c>
      <c r="AI9" s="108" t="s">
        <v>516</v>
      </c>
      <c r="AJ9" s="108"/>
      <c r="AK9" s="108" t="s">
        <v>14</v>
      </c>
      <c r="AL9" s="108"/>
      <c r="AM9" s="108" t="s">
        <v>353</v>
      </c>
      <c r="AN9" s="108" t="s">
        <v>362</v>
      </c>
      <c r="AO9" s="108" t="s">
        <v>362</v>
      </c>
      <c r="AP9" s="108" t="s">
        <v>563</v>
      </c>
      <c r="AQ9" s="108"/>
      <c r="AR9" s="108"/>
      <c r="AS9" s="108"/>
      <c r="AT9" s="108"/>
      <c r="AU9" s="108" t="s">
        <v>603</v>
      </c>
      <c r="AV9" s="108"/>
      <c r="AW9" s="108" t="s">
        <v>614</v>
      </c>
      <c r="AX9" s="108" t="s">
        <v>335</v>
      </c>
      <c r="AY9" s="108" t="s">
        <v>14</v>
      </c>
      <c r="AZ9" s="108" t="s">
        <v>563</v>
      </c>
      <c r="BA9" s="108" t="s">
        <v>14</v>
      </c>
      <c r="BB9" s="108" t="s">
        <v>563</v>
      </c>
      <c r="BC9" s="108" t="s">
        <v>563</v>
      </c>
      <c r="BD9" s="108" t="s">
        <v>282</v>
      </c>
      <c r="BE9" s="108"/>
      <c r="BF9" s="108" t="s">
        <v>282</v>
      </c>
      <c r="BG9" s="108"/>
      <c r="BH9" s="108" t="s">
        <v>671</v>
      </c>
      <c r="BI9" s="108"/>
      <c r="BJ9" s="108"/>
      <c r="BK9" s="108"/>
      <c r="BL9" s="113" t="s">
        <v>15</v>
      </c>
      <c r="BM9" s="113" t="s">
        <v>16</v>
      </c>
      <c r="BN9" s="186"/>
      <c r="BO9" s="8"/>
      <c r="BQ9" s="211">
        <v>2023</v>
      </c>
      <c r="BS9" s="10"/>
    </row>
    <row r="10" spans="1:73" x14ac:dyDescent="0.25">
      <c r="A10" s="12"/>
      <c r="B10" s="143" t="s">
        <v>17</v>
      </c>
      <c r="C10" s="13"/>
      <c r="D10" s="109" t="s">
        <v>18</v>
      </c>
      <c r="E10" s="109" t="s">
        <v>273</v>
      </c>
      <c r="F10" s="109" t="s">
        <v>18</v>
      </c>
      <c r="G10" s="109" t="s">
        <v>301</v>
      </c>
      <c r="H10" s="109" t="s">
        <v>305</v>
      </c>
      <c r="I10" s="109" t="s">
        <v>313</v>
      </c>
      <c r="J10" s="109" t="s">
        <v>313</v>
      </c>
      <c r="K10" s="109" t="s">
        <v>313</v>
      </c>
      <c r="L10" s="109" t="s">
        <v>350</v>
      </c>
      <c r="M10" s="109" t="s">
        <v>357</v>
      </c>
      <c r="N10" s="109" t="s">
        <v>359</v>
      </c>
      <c r="O10" s="109" t="s">
        <v>378</v>
      </c>
      <c r="P10" s="109" t="s">
        <v>305</v>
      </c>
      <c r="Q10" s="109" t="s">
        <v>305</v>
      </c>
      <c r="R10" s="109" t="s">
        <v>359</v>
      </c>
      <c r="S10" s="109" t="s">
        <v>350</v>
      </c>
      <c r="T10" s="109" t="s">
        <v>357</v>
      </c>
      <c r="U10" s="109" t="s">
        <v>429</v>
      </c>
      <c r="V10" s="109" t="s">
        <v>313</v>
      </c>
      <c r="W10" s="109" t="s">
        <v>359</v>
      </c>
      <c r="X10" s="109" t="s">
        <v>301</v>
      </c>
      <c r="Y10" s="109" t="s">
        <v>313</v>
      </c>
      <c r="Z10" s="109" t="s">
        <v>313</v>
      </c>
      <c r="AA10" s="109" t="s">
        <v>359</v>
      </c>
      <c r="AB10" s="109" t="s">
        <v>350</v>
      </c>
      <c r="AC10" s="109" t="s">
        <v>357</v>
      </c>
      <c r="AD10" s="109" t="s">
        <v>301</v>
      </c>
      <c r="AE10" s="109" t="s">
        <v>490</v>
      </c>
      <c r="AF10" s="109" t="s">
        <v>350</v>
      </c>
      <c r="AG10" s="109" t="s">
        <v>357</v>
      </c>
      <c r="AH10" s="109" t="s">
        <v>359</v>
      </c>
      <c r="AI10" s="109" t="s">
        <v>305</v>
      </c>
      <c r="AJ10" s="109" t="s">
        <v>524</v>
      </c>
      <c r="AK10" s="109" t="s">
        <v>18</v>
      </c>
      <c r="AL10" s="109" t="s">
        <v>305</v>
      </c>
      <c r="AM10" s="109" t="s">
        <v>350</v>
      </c>
      <c r="AN10" s="109" t="s">
        <v>359</v>
      </c>
      <c r="AO10" s="109" t="s">
        <v>357</v>
      </c>
      <c r="AP10" s="109" t="s">
        <v>313</v>
      </c>
      <c r="AQ10" s="109" t="s">
        <v>359</v>
      </c>
      <c r="AR10" s="109" t="s">
        <v>359</v>
      </c>
      <c r="AS10" s="109" t="s">
        <v>357</v>
      </c>
      <c r="AT10" s="109" t="s">
        <v>18</v>
      </c>
      <c r="AU10" s="109" t="s">
        <v>301</v>
      </c>
      <c r="AV10" s="109" t="s">
        <v>305</v>
      </c>
      <c r="AW10" s="109" t="s">
        <v>305</v>
      </c>
      <c r="AX10" s="109" t="s">
        <v>301</v>
      </c>
      <c r="AY10" s="109" t="s">
        <v>301</v>
      </c>
      <c r="AZ10" s="109" t="s">
        <v>301</v>
      </c>
      <c r="BA10" s="109" t="s">
        <v>313</v>
      </c>
      <c r="BB10" s="109" t="s">
        <v>313</v>
      </c>
      <c r="BC10" s="109" t="s">
        <v>313</v>
      </c>
      <c r="BD10" s="109" t="s">
        <v>313</v>
      </c>
      <c r="BE10" s="109" t="s">
        <v>305</v>
      </c>
      <c r="BF10" s="109" t="s">
        <v>666</v>
      </c>
      <c r="BG10" s="109" t="s">
        <v>666</v>
      </c>
      <c r="BH10" s="109" t="s">
        <v>301</v>
      </c>
      <c r="BI10" s="109" t="s">
        <v>301</v>
      </c>
      <c r="BJ10" s="109" t="s">
        <v>301</v>
      </c>
      <c r="BK10" s="109" t="s">
        <v>301</v>
      </c>
      <c r="BL10" s="114" t="s">
        <v>14</v>
      </c>
      <c r="BM10" s="115"/>
      <c r="BO10" s="14"/>
      <c r="BQ10" s="15"/>
      <c r="BS10" s="16"/>
    </row>
    <row r="11" spans="1:73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>
        <v>1130</v>
      </c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4">
        <f>IF(SUM(D11:BK11)=0,"",SUM(D11:BK11))</f>
        <v>8811</v>
      </c>
      <c r="BM11" s="19"/>
      <c r="BN11" s="20"/>
      <c r="BO11" s="21" t="s">
        <v>19</v>
      </c>
      <c r="BQ11" s="111">
        <v>9251</v>
      </c>
      <c r="BS11" s="18"/>
    </row>
    <row r="12" spans="1:73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7"/>
      <c r="AR12" s="307"/>
      <c r="AS12" s="307"/>
      <c r="AT12" s="312"/>
      <c r="AU12" s="317"/>
      <c r="AV12" s="317"/>
      <c r="AW12" s="322"/>
      <c r="AX12" s="327"/>
      <c r="AY12" s="327"/>
      <c r="AZ12" s="330"/>
      <c r="BA12" s="335">
        <v>8</v>
      </c>
      <c r="BB12" s="338"/>
      <c r="BC12" s="340"/>
      <c r="BD12" s="343"/>
      <c r="BE12" s="346"/>
      <c r="BF12" s="350"/>
      <c r="BG12" s="353"/>
      <c r="BH12" s="353"/>
      <c r="BI12" s="356"/>
      <c r="BJ12" s="356"/>
      <c r="BK12" s="356"/>
      <c r="BL12" s="144">
        <f>IF(SUM(D12:BK12)=0,"",SUM(D12:BK12))</f>
        <v>69</v>
      </c>
      <c r="BM12" s="113">
        <f>IF(COUNTA(D12:BK12)=0,"",COUNTA(D12:BK12))</f>
        <v>9</v>
      </c>
      <c r="BN12" s="349" t="s">
        <v>640</v>
      </c>
      <c r="BO12" s="24" t="s">
        <v>21</v>
      </c>
      <c r="BQ12" s="113">
        <v>73</v>
      </c>
      <c r="BS12" s="18"/>
      <c r="BT12" s="195"/>
      <c r="BU12" s="196"/>
    </row>
    <row r="13" spans="1:73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>+BA11/BA12</f>
        <v>141.25</v>
      </c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>
        <f t="shared" ref="BL13:BL19" si="0">IF(BL11="","",BL11/BL12)</f>
        <v>127.69565217391305</v>
      </c>
      <c r="BM13" s="25"/>
      <c r="BN13" s="159"/>
      <c r="BO13" s="132" t="s">
        <v>23</v>
      </c>
      <c r="BQ13" s="137">
        <f>IF(BQ11="","",BQ11/BQ12)</f>
        <v>126.72602739726027</v>
      </c>
      <c r="BS13" s="140">
        <f>BL13-A13</f>
        <v>-4.0793478260869591</v>
      </c>
      <c r="BT13" s="195"/>
      <c r="BU13" s="196"/>
    </row>
    <row r="14" spans="1:73" x14ac:dyDescent="0.25">
      <c r="A14" s="138">
        <v>5865</v>
      </c>
      <c r="B14" s="37" t="s">
        <v>235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>
        <v>989</v>
      </c>
      <c r="BI14" s="138"/>
      <c r="BJ14" s="138"/>
      <c r="BK14" s="138"/>
      <c r="BL14" s="144">
        <f t="shared" ref="BL14:BL15" si="1">IF(SUM(D14:BK14)=0,"",SUM(D14:BK14))</f>
        <v>3807</v>
      </c>
      <c r="BM14" s="19"/>
      <c r="BN14" s="159"/>
      <c r="BO14" s="37" t="s">
        <v>235</v>
      </c>
      <c r="BQ14" s="138">
        <v>5035</v>
      </c>
      <c r="BS14" s="149"/>
      <c r="BT14" s="180"/>
      <c r="BU14" s="196"/>
    </row>
    <row r="15" spans="1:73" x14ac:dyDescent="0.25">
      <c r="A15" s="138">
        <v>52</v>
      </c>
      <c r="B15" s="133" t="s">
        <v>236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>
        <v>8</v>
      </c>
      <c r="BI15" s="138"/>
      <c r="BJ15" s="138"/>
      <c r="BK15" s="138"/>
      <c r="BL15" s="144">
        <f t="shared" si="1"/>
        <v>32</v>
      </c>
      <c r="BM15" s="113">
        <f t="shared" ref="BM15:BM19" si="2">IF(COUNTA(D15:BK15)=0,"",COUNTA(D15:BK15))</f>
        <v>4</v>
      </c>
      <c r="BN15" s="159" t="s">
        <v>673</v>
      </c>
      <c r="BO15" s="133" t="s">
        <v>236</v>
      </c>
      <c r="BQ15" s="138">
        <v>44</v>
      </c>
      <c r="BS15" s="149"/>
      <c r="BT15" s="195"/>
      <c r="BU15" s="195"/>
    </row>
    <row r="16" spans="1:73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>
        <f>+BH14/BH15</f>
        <v>123.625</v>
      </c>
      <c r="BI16" s="137"/>
      <c r="BJ16" s="137"/>
      <c r="BK16" s="137"/>
      <c r="BL16" s="137">
        <f t="shared" si="0"/>
        <v>118.96875</v>
      </c>
      <c r="BM16" s="25"/>
      <c r="BN16" s="159"/>
      <c r="BO16" s="133" t="s">
        <v>237</v>
      </c>
      <c r="BQ16" s="137">
        <f>IF(BQ14="","",BQ14/BQ15)</f>
        <v>114.43181818181819</v>
      </c>
      <c r="BS16" s="140">
        <f>BL16-A16</f>
        <v>6.180288461538467</v>
      </c>
      <c r="BT16" s="195"/>
      <c r="BU16" s="195"/>
    </row>
    <row r="17" spans="1:73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>
        <f t="shared" ref="BL17:BL18" si="3">IF(SUM(D17:BK17)=0,"",SUM(D17:BK17))</f>
        <v>9650</v>
      </c>
      <c r="BM17" s="19"/>
      <c r="BN17" s="23"/>
      <c r="BO17" s="26" t="s">
        <v>25</v>
      </c>
      <c r="BQ17" s="138">
        <v>8329</v>
      </c>
      <c r="BS17" s="144"/>
      <c r="BT17" s="196"/>
      <c r="BU17" s="180"/>
    </row>
    <row r="18" spans="1:73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>
        <f t="shared" si="3"/>
        <v>55</v>
      </c>
      <c r="BM18" s="113">
        <f t="shared" ref="BM18:BM19" si="4">IF(COUNTA(D18:BK18)=0,"",COUNTA(D18:BK18))</f>
        <v>7</v>
      </c>
      <c r="BN18" s="159" t="s">
        <v>610</v>
      </c>
      <c r="BO18" s="27" t="s">
        <v>26</v>
      </c>
      <c r="BQ18" s="138">
        <v>47</v>
      </c>
      <c r="BS18" s="144"/>
    </row>
    <row r="19" spans="1:73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>
        <f t="shared" si="0"/>
        <v>175.45454545454547</v>
      </c>
      <c r="BM19" s="25"/>
      <c r="BN19" s="159"/>
      <c r="BO19" s="134" t="s">
        <v>27</v>
      </c>
      <c r="BQ19" s="137">
        <f>IF(BQ17="","",BQ17/BQ18)</f>
        <v>177.21276595744681</v>
      </c>
      <c r="BS19" s="140">
        <f>BL19-A19</f>
        <v>-17.46212121212119</v>
      </c>
    </row>
    <row r="20" spans="1:73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4" t="str">
        <f>IF(SUM(D20:F20)=0,"",SUM(D20:F20))</f>
        <v/>
      </c>
      <c r="BM20" s="19"/>
      <c r="BN20" s="28"/>
      <c r="BO20" s="29" t="s">
        <v>28</v>
      </c>
      <c r="BQ20" s="138">
        <v>533</v>
      </c>
      <c r="BS20" s="144"/>
    </row>
    <row r="21" spans="1:73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4" t="str">
        <f>IF(SUM(D21:F21)=0,"",SUM(D21:F21))</f>
        <v/>
      </c>
      <c r="BM21" s="113" t="str">
        <f>IF(COUNTA(D21:F21)=0,"",COUNTA(D21:F21))</f>
        <v/>
      </c>
      <c r="BN21" s="159"/>
      <c r="BO21" s="27" t="s">
        <v>29</v>
      </c>
      <c r="BQ21" s="138">
        <v>5</v>
      </c>
      <c r="BS21" s="144"/>
    </row>
    <row r="22" spans="1:73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37" t="str">
        <f t="shared" ref="BL22:BL25" si="5">IF(BL20="","",BL20/BL21)</f>
        <v/>
      </c>
      <c r="BM22" s="25"/>
      <c r="BN22" s="28"/>
      <c r="BO22" s="160" t="s">
        <v>30</v>
      </c>
      <c r="BQ22" s="137">
        <f>IF(BQ20="","",BQ20/BQ21)</f>
        <v>106.6</v>
      </c>
      <c r="BS22" s="140"/>
    </row>
    <row r="23" spans="1:73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44" t="str">
        <f>IF(SUM(D23:F23)=0,"",SUM(D23:F23))</f>
        <v/>
      </c>
      <c r="BM23" s="19"/>
      <c r="BN23" s="30"/>
      <c r="BO23" s="21" t="s">
        <v>31</v>
      </c>
      <c r="BQ23" s="111"/>
      <c r="BS23" s="144"/>
    </row>
    <row r="24" spans="1:73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44" t="str">
        <f>IF(SUM(D24:F24)=0,"",SUM(D24:F24))</f>
        <v/>
      </c>
      <c r="BM24" s="113" t="str">
        <f>IF(COUNTA(D24:F24)=0,"",COUNTA(D24:F24))</f>
        <v/>
      </c>
      <c r="BN24" s="159"/>
      <c r="BO24" s="31" t="s">
        <v>32</v>
      </c>
      <c r="BP24" s="32"/>
      <c r="BQ24" s="111"/>
      <c r="BS24" s="144"/>
    </row>
    <row r="25" spans="1:73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37" t="str">
        <f t="shared" si="5"/>
        <v/>
      </c>
      <c r="BM25" s="25"/>
      <c r="BN25" s="23"/>
      <c r="BO25" s="132" t="s">
        <v>33</v>
      </c>
      <c r="BP25" s="32"/>
      <c r="BQ25" s="137" t="str">
        <f>IF(BQ23="","",BQ23/BQ24)</f>
        <v/>
      </c>
      <c r="BR25" s="30"/>
      <c r="BS25" s="140"/>
    </row>
    <row r="26" spans="1:73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44">
        <f t="shared" ref="BL26:BL27" si="6">IF(SUM(D26:BK26)=0,"",SUM(D26:BK26))</f>
        <v>1353</v>
      </c>
      <c r="BM26" s="19"/>
      <c r="BN26" s="23"/>
      <c r="BO26" s="33" t="s">
        <v>31</v>
      </c>
      <c r="BP26" s="32"/>
      <c r="BQ26" s="111">
        <v>2421</v>
      </c>
      <c r="BR26" s="34"/>
      <c r="BS26" s="144"/>
    </row>
    <row r="27" spans="1:73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44">
        <f t="shared" si="6"/>
        <v>8</v>
      </c>
      <c r="BM27" s="113">
        <f t="shared" ref="BM27:BM58" si="7">IF(COUNTA(D27:BK27)=0,"",COUNTA(D27:BK27))</f>
        <v>1</v>
      </c>
      <c r="BN27" s="159" t="s">
        <v>449</v>
      </c>
      <c r="BO27" s="27" t="s">
        <v>34</v>
      </c>
      <c r="BP27" s="32"/>
      <c r="BQ27" s="111">
        <v>15</v>
      </c>
      <c r="BR27" s="34"/>
      <c r="BS27" s="144"/>
    </row>
    <row r="28" spans="1:73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37">
        <f t="shared" ref="BL28:BL91" si="8">IF(BL26="","",BL26/BL27)</f>
        <v>169.125</v>
      </c>
      <c r="BM28" s="25"/>
      <c r="BN28" s="23"/>
      <c r="BO28" s="134" t="s">
        <v>35</v>
      </c>
      <c r="BP28" s="32"/>
      <c r="BQ28" s="137">
        <f>IF(BQ26="","",BQ26/BQ27)</f>
        <v>161.4</v>
      </c>
      <c r="BR28" s="30"/>
      <c r="BS28" s="140">
        <f>BL28-A28</f>
        <v>16.553571428571416</v>
      </c>
    </row>
    <row r="29" spans="1:73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51"/>
      <c r="BB29" s="151"/>
      <c r="BC29" s="151"/>
      <c r="BD29" s="151">
        <v>2028</v>
      </c>
      <c r="BE29" s="151">
        <v>2473</v>
      </c>
      <c r="BF29" s="151">
        <v>2904</v>
      </c>
      <c r="BG29" s="151"/>
      <c r="BH29" s="151"/>
      <c r="BI29" s="151"/>
      <c r="BJ29" s="151"/>
      <c r="BK29" s="151">
        <v>1371</v>
      </c>
      <c r="BL29" s="144">
        <f t="shared" ref="BL29:BL30" si="9">IF(SUM(D29:BK29)=0,"",SUM(D29:BK29))</f>
        <v>41239</v>
      </c>
      <c r="BM29" s="19"/>
      <c r="BN29" s="20"/>
      <c r="BO29" s="36" t="s">
        <v>36</v>
      </c>
      <c r="BP29" s="30"/>
      <c r="BQ29" s="111">
        <v>42699</v>
      </c>
      <c r="BR29" s="30"/>
      <c r="BS29" s="144"/>
    </row>
    <row r="30" spans="1:73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51"/>
      <c r="BB30" s="151"/>
      <c r="BC30" s="151"/>
      <c r="BD30" s="151">
        <v>12</v>
      </c>
      <c r="BE30" s="151">
        <v>14</v>
      </c>
      <c r="BF30" s="151">
        <v>17</v>
      </c>
      <c r="BG30" s="151"/>
      <c r="BH30" s="151"/>
      <c r="BI30" s="151"/>
      <c r="BJ30" s="151"/>
      <c r="BK30" s="151">
        <v>8</v>
      </c>
      <c r="BL30" s="144">
        <f t="shared" si="9"/>
        <v>236</v>
      </c>
      <c r="BM30" s="113">
        <f t="shared" ref="BM30:BM61" si="10">IF(COUNTA(D30:BK30)=0,"",COUNTA(D30:BK30))</f>
        <v>21</v>
      </c>
      <c r="BN30" s="310" t="s">
        <v>681</v>
      </c>
      <c r="BO30" s="31" t="s">
        <v>37</v>
      </c>
      <c r="BP30" s="30"/>
      <c r="BQ30" s="111">
        <v>244</v>
      </c>
      <c r="BR30" s="30"/>
      <c r="BS30" s="144"/>
    </row>
    <row r="31" spans="1:73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/>
      <c r="BB31" s="137"/>
      <c r="BC31" s="137"/>
      <c r="BD31" s="137">
        <f>+BD29/BD30</f>
        <v>169</v>
      </c>
      <c r="BE31" s="137">
        <f>+BE29/BE30</f>
        <v>176.64285714285714</v>
      </c>
      <c r="BF31" s="137">
        <f>+BF29/BF30</f>
        <v>170.8235294117647</v>
      </c>
      <c r="BG31" s="137"/>
      <c r="BH31" s="137"/>
      <c r="BI31" s="137"/>
      <c r="BJ31" s="137"/>
      <c r="BK31" s="137">
        <f>+BK29/BK30</f>
        <v>171.375</v>
      </c>
      <c r="BL31" s="137">
        <f t="shared" si="8"/>
        <v>174.7415254237288</v>
      </c>
      <c r="BM31" s="25"/>
      <c r="BN31" s="159"/>
      <c r="BO31" s="132" t="s">
        <v>38</v>
      </c>
      <c r="BP31" s="30"/>
      <c r="BQ31" s="137">
        <f>IF(BQ29="","",BQ29/BQ30)</f>
        <v>174.99590163934425</v>
      </c>
      <c r="BR31" s="30"/>
      <c r="BS31" s="140">
        <f>BL31-A31</f>
        <v>-6.5141242937869492E-2</v>
      </c>
    </row>
    <row r="32" spans="1:73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51"/>
      <c r="BB32" s="151"/>
      <c r="BC32" s="151">
        <v>1349</v>
      </c>
      <c r="BD32" s="151"/>
      <c r="BE32" s="151"/>
      <c r="BF32" s="151">
        <v>3292</v>
      </c>
      <c r="BG32" s="151"/>
      <c r="BH32" s="151"/>
      <c r="BI32" s="151">
        <v>1454</v>
      </c>
      <c r="BJ32" s="151"/>
      <c r="BK32" s="151"/>
      <c r="BL32" s="144">
        <f t="shared" ref="BL32:BL33" si="11">IF(SUM(D32:BK32)=0,"",SUM(D32:BK32))</f>
        <v>16431</v>
      </c>
      <c r="BM32" s="19"/>
      <c r="BN32" s="184"/>
      <c r="BO32" s="37" t="s">
        <v>39</v>
      </c>
      <c r="BP32" s="30"/>
      <c r="BQ32" s="111">
        <v>12767</v>
      </c>
      <c r="BR32" s="30"/>
      <c r="BS32" s="144"/>
    </row>
    <row r="33" spans="1:71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13"/>
      <c r="BB33" s="113"/>
      <c r="BC33" s="113">
        <v>8</v>
      </c>
      <c r="BD33" s="113"/>
      <c r="BE33" s="113"/>
      <c r="BF33" s="113">
        <v>17</v>
      </c>
      <c r="BG33" s="113"/>
      <c r="BH33" s="113"/>
      <c r="BI33" s="113">
        <v>8</v>
      </c>
      <c r="BJ33" s="113"/>
      <c r="BK33" s="113"/>
      <c r="BL33" s="144">
        <f t="shared" si="11"/>
        <v>88</v>
      </c>
      <c r="BM33" s="113">
        <f t="shared" ref="BM33:BM64" si="12">IF(COUNTA(D33:BK33)=0,"",COUNTA(D33:BK33))</f>
        <v>10</v>
      </c>
      <c r="BN33" s="310" t="s">
        <v>683</v>
      </c>
      <c r="BO33" s="27" t="s">
        <v>40</v>
      </c>
      <c r="BP33" s="30"/>
      <c r="BQ33" s="111">
        <v>70</v>
      </c>
      <c r="BR33" s="30"/>
      <c r="BS33" s="144"/>
    </row>
    <row r="34" spans="1:71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68"/>
      <c r="BB34" s="168"/>
      <c r="BC34" s="137">
        <f>+BC32/BC33</f>
        <v>168.625</v>
      </c>
      <c r="BD34" s="137"/>
      <c r="BE34" s="137"/>
      <c r="BF34" s="168">
        <f>+BF32/BF33</f>
        <v>193.64705882352942</v>
      </c>
      <c r="BG34" s="168"/>
      <c r="BH34" s="168"/>
      <c r="BI34" s="137">
        <f>+BI32/BI33</f>
        <v>181.75</v>
      </c>
      <c r="BJ34" s="168"/>
      <c r="BK34" s="168"/>
      <c r="BL34" s="137">
        <f t="shared" si="8"/>
        <v>186.71590909090909</v>
      </c>
      <c r="BM34" s="25"/>
      <c r="BN34" s="159"/>
      <c r="BO34" s="134" t="s">
        <v>41</v>
      </c>
      <c r="BP34" s="30"/>
      <c r="BQ34" s="137">
        <f>IF(BQ32="","",BQ32/BQ33)</f>
        <v>182.38571428571427</v>
      </c>
      <c r="BR34" s="30"/>
      <c r="BS34" s="140">
        <f>BL34-A34</f>
        <v>6.0272298456260671</v>
      </c>
    </row>
    <row r="35" spans="1:71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44">
        <f t="shared" ref="BL35:BL36" si="13">IF(SUM(D35:BK35)=0,"",SUM(D35:BK35))</f>
        <v>5068</v>
      </c>
      <c r="BM35" s="19"/>
      <c r="BN35" s="23"/>
      <c r="BO35" s="37" t="s">
        <v>39</v>
      </c>
      <c r="BQ35" s="111">
        <v>3346</v>
      </c>
      <c r="BS35" s="144"/>
    </row>
    <row r="36" spans="1:71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44">
        <f t="shared" si="13"/>
        <v>26</v>
      </c>
      <c r="BM36" s="113">
        <f t="shared" ref="BM36:BM67" si="14">IF(COUNTA(D36:BK36)=0,"",COUNTA(D36:BK36))</f>
        <v>3</v>
      </c>
      <c r="BN36" s="159" t="s">
        <v>583</v>
      </c>
      <c r="BO36" s="27" t="s">
        <v>42</v>
      </c>
      <c r="BQ36" s="111">
        <v>17</v>
      </c>
      <c r="BS36" s="144"/>
    </row>
    <row r="37" spans="1:71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/>
      <c r="BB37" s="168"/>
      <c r="BC37" s="137"/>
      <c r="BD37" s="137"/>
      <c r="BE37" s="137"/>
      <c r="BF37" s="137"/>
      <c r="BG37" s="137"/>
      <c r="BH37" s="137"/>
      <c r="BI37" s="137"/>
      <c r="BJ37" s="137"/>
      <c r="BK37" s="137"/>
      <c r="BL37" s="168">
        <f t="shared" si="8"/>
        <v>194.92307692307693</v>
      </c>
      <c r="BM37" s="25"/>
      <c r="BN37" s="23"/>
      <c r="BO37" s="134" t="s">
        <v>43</v>
      </c>
      <c r="BP37" s="30"/>
      <c r="BQ37" s="137">
        <f>IF(BQ35="","",BQ35/BQ36)</f>
        <v>196.8235294117647</v>
      </c>
      <c r="BR37" s="30"/>
      <c r="BS37" s="140">
        <f>BL37-A37</f>
        <v>4.113553113553138</v>
      </c>
    </row>
    <row r="38" spans="1:71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44">
        <f t="shared" ref="BL38:BL39" si="15">IF(SUM(D38:BK38)=0,"",SUM(D38:BK38))</f>
        <v>19890</v>
      </c>
      <c r="BM38" s="19"/>
      <c r="BN38" s="316"/>
      <c r="BO38" s="37" t="s">
        <v>44</v>
      </c>
      <c r="BQ38" s="111">
        <v>19244</v>
      </c>
      <c r="BS38" s="144"/>
    </row>
    <row r="39" spans="1:71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44">
        <f t="shared" si="15"/>
        <v>110</v>
      </c>
      <c r="BM39" s="113">
        <f t="shared" ref="BM39:BM70" si="16">IF(COUNTA(D39:BK39)=0,"",COUNTA(D39:BK39))</f>
        <v>13</v>
      </c>
      <c r="BN39" s="159" t="s">
        <v>609</v>
      </c>
      <c r="BO39" s="27" t="s">
        <v>45</v>
      </c>
      <c r="BQ39" s="111">
        <v>106</v>
      </c>
      <c r="BS39" s="144"/>
    </row>
    <row r="40" spans="1:71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7">IF(F38="","",F38/F39)</f>
        <v>195.06666666666666</v>
      </c>
      <c r="G40" s="137"/>
      <c r="H40" s="137"/>
      <c r="I40" s="137"/>
      <c r="J40" s="137">
        <f t="shared" ref="J40" si="18">IF(J38="","",J38/J39)</f>
        <v>182.75</v>
      </c>
      <c r="K40" s="137"/>
      <c r="L40" s="137"/>
      <c r="M40" s="137"/>
      <c r="N40" s="137"/>
      <c r="O40" s="137">
        <f t="shared" ref="O40" si="19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>
        <f t="shared" si="8"/>
        <v>180.81818181818181</v>
      </c>
      <c r="BM40" s="25"/>
      <c r="BN40" s="159"/>
      <c r="BO40" s="134" t="s">
        <v>46</v>
      </c>
      <c r="BP40" s="30"/>
      <c r="BQ40" s="137">
        <f>IF(BQ38="","",BQ38/BQ39)</f>
        <v>181.54716981132074</v>
      </c>
      <c r="BR40" s="30"/>
      <c r="BS40" s="140">
        <f>BL40-A40</f>
        <v>-2.2785923753665713</v>
      </c>
    </row>
    <row r="41" spans="1:71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51"/>
      <c r="BB41" s="151"/>
      <c r="BC41" s="151"/>
      <c r="BD41" s="151"/>
      <c r="BE41" s="151">
        <v>2272</v>
      </c>
      <c r="BF41" s="151"/>
      <c r="BG41" s="151"/>
      <c r="BH41" s="151"/>
      <c r="BI41" s="151"/>
      <c r="BJ41" s="151"/>
      <c r="BK41" s="151">
        <v>1243</v>
      </c>
      <c r="BL41" s="144">
        <f t="shared" ref="BL41:BL42" si="20">IF(SUM(D41:BK41)=0,"",SUM(D41:BK41))</f>
        <v>23478</v>
      </c>
      <c r="BM41" s="19"/>
      <c r="BN41" s="159"/>
      <c r="BO41" s="36" t="s">
        <v>44</v>
      </c>
      <c r="BP41" s="30"/>
      <c r="BQ41" s="111">
        <v>14931</v>
      </c>
      <c r="BR41" s="30"/>
      <c r="BS41" s="144"/>
    </row>
    <row r="42" spans="1:71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51"/>
      <c r="BB42" s="151"/>
      <c r="BC42" s="151"/>
      <c r="BD42" s="151"/>
      <c r="BE42" s="151">
        <v>14</v>
      </c>
      <c r="BF42" s="151"/>
      <c r="BG42" s="151"/>
      <c r="BH42" s="151"/>
      <c r="BI42" s="151"/>
      <c r="BJ42" s="151"/>
      <c r="BK42" s="151">
        <v>8</v>
      </c>
      <c r="BL42" s="144">
        <f t="shared" si="20"/>
        <v>143</v>
      </c>
      <c r="BM42" s="113">
        <f t="shared" ref="BM42:BM73" si="21">IF(COUNTA(D42:BK42)=0,"",COUNTA(D42:BK42))</f>
        <v>15</v>
      </c>
      <c r="BN42" s="310" t="s">
        <v>684</v>
      </c>
      <c r="BO42" s="38" t="s">
        <v>47</v>
      </c>
      <c r="BP42" s="30"/>
      <c r="BQ42" s="111">
        <v>92</v>
      </c>
      <c r="BR42" s="30"/>
      <c r="BS42" s="144"/>
    </row>
    <row r="43" spans="1:71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2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/>
      <c r="BB43" s="137"/>
      <c r="BC43" s="137"/>
      <c r="BD43" s="137"/>
      <c r="BE43" s="137">
        <f>+BE41/BE42</f>
        <v>162.28571428571428</v>
      </c>
      <c r="BF43" s="137"/>
      <c r="BG43" s="137"/>
      <c r="BH43" s="137"/>
      <c r="BI43" s="137"/>
      <c r="BJ43" s="137"/>
      <c r="BK43" s="137">
        <f>+BK41/BK42</f>
        <v>155.375</v>
      </c>
      <c r="BL43" s="137">
        <f t="shared" si="8"/>
        <v>164.18181818181819</v>
      </c>
      <c r="BM43" s="25"/>
      <c r="BN43" s="23"/>
      <c r="BO43" s="132" t="s">
        <v>48</v>
      </c>
      <c r="BP43" s="30"/>
      <c r="BQ43" s="137">
        <f>IF(BQ41="","",BQ41/BQ42)</f>
        <v>162.29347826086956</v>
      </c>
      <c r="BR43" s="30"/>
      <c r="BS43" s="140">
        <f>BL43-A43</f>
        <v>3.4237536656891621</v>
      </c>
    </row>
    <row r="44" spans="1:71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>
        <v>1249</v>
      </c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44">
        <f t="shared" ref="BL44:BL45" si="23">IF(SUM(D44:BK44)=0,"",SUM(D44:BK44))</f>
        <v>2542</v>
      </c>
      <c r="BM44" s="19"/>
      <c r="BN44" s="23"/>
      <c r="BO44" s="36" t="s">
        <v>44</v>
      </c>
      <c r="BP44" s="30"/>
      <c r="BQ44" s="111">
        <v>3872</v>
      </c>
      <c r="BR44" s="30"/>
      <c r="BS44" s="144"/>
    </row>
    <row r="45" spans="1:71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>
        <v>8</v>
      </c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44">
        <f t="shared" si="23"/>
        <v>16</v>
      </c>
      <c r="BM45" s="113">
        <f t="shared" ref="BM45:BM76" si="24">IF(COUNTA(D45:BK45)=0,"",COUNTA(D45:BK45))</f>
        <v>2</v>
      </c>
      <c r="BN45" s="159" t="s">
        <v>639</v>
      </c>
      <c r="BO45" s="31" t="s">
        <v>49</v>
      </c>
      <c r="BP45" s="30"/>
      <c r="BQ45" s="111">
        <v>26</v>
      </c>
      <c r="BR45" s="30"/>
      <c r="BS45" s="144"/>
    </row>
    <row r="46" spans="1:71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>+BA44/BA45</f>
        <v>156.125</v>
      </c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>
        <f t="shared" si="8"/>
        <v>158.875</v>
      </c>
      <c r="BM46" s="25"/>
      <c r="BN46" s="23"/>
      <c r="BO46" s="132" t="s">
        <v>50</v>
      </c>
      <c r="BP46" s="30"/>
      <c r="BQ46" s="137">
        <f>IF(BQ44="","",BQ44/BQ45)</f>
        <v>148.92307692307693</v>
      </c>
      <c r="BR46" s="30"/>
      <c r="BS46" s="140">
        <f>BL46-A46</f>
        <v>15.597222222222229</v>
      </c>
    </row>
    <row r="47" spans="1:71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>
        <v>1231</v>
      </c>
      <c r="BK47" s="113"/>
      <c r="BL47" s="144">
        <f t="shared" ref="BL47:BL48" si="25">IF(SUM(D47:BK47)=0,"",SUM(D47:BK47))</f>
        <v>4766</v>
      </c>
      <c r="BM47" s="19"/>
      <c r="BN47" s="23"/>
      <c r="BO47" s="37" t="s">
        <v>44</v>
      </c>
      <c r="BP47" s="30"/>
      <c r="BQ47" s="138">
        <v>5988</v>
      </c>
      <c r="BR47" s="30"/>
      <c r="BS47" s="149"/>
    </row>
    <row r="48" spans="1:71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>
        <v>8</v>
      </c>
      <c r="BK48" s="113"/>
      <c r="BL48" s="144">
        <f t="shared" si="25"/>
        <v>31</v>
      </c>
      <c r="BM48" s="113">
        <f t="shared" ref="BM48:BM79" si="26">IF(COUNTA(D48:BK48)=0,"",COUNTA(D48:BK48))</f>
        <v>5</v>
      </c>
      <c r="BN48" s="310" t="s">
        <v>682</v>
      </c>
      <c r="BO48" s="27" t="s">
        <v>241</v>
      </c>
      <c r="BP48" s="30"/>
      <c r="BQ48" s="138">
        <v>39</v>
      </c>
      <c r="BR48" s="30"/>
      <c r="BS48" s="149"/>
    </row>
    <row r="49" spans="1:71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>
        <f>+BJ47/BJ48</f>
        <v>153.875</v>
      </c>
      <c r="BK49" s="137"/>
      <c r="BL49" s="137">
        <f t="shared" si="8"/>
        <v>153.74193548387098</v>
      </c>
      <c r="BM49" s="25"/>
      <c r="BN49" s="23"/>
      <c r="BO49" s="134" t="s">
        <v>242</v>
      </c>
      <c r="BP49" s="30"/>
      <c r="BQ49" s="137">
        <f>IF(BQ47="","",BQ47/BQ48)</f>
        <v>153.53846153846155</v>
      </c>
      <c r="BR49" s="30"/>
      <c r="BS49" s="140">
        <f>BL49-A49</f>
        <v>-3.4626099706744924</v>
      </c>
    </row>
    <row r="50" spans="1:71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/>
      <c r="BB50" s="144"/>
      <c r="BC50" s="144"/>
      <c r="BD50" s="144"/>
      <c r="BE50" s="144">
        <v>2549</v>
      </c>
      <c r="BF50" s="144">
        <v>3112</v>
      </c>
      <c r="BG50" s="144"/>
      <c r="BH50" s="144"/>
      <c r="BI50" s="144"/>
      <c r="BJ50" s="144"/>
      <c r="BK50" s="144"/>
      <c r="BL50" s="144">
        <f t="shared" ref="BL50:BL51" si="27">IF(SUM(D50:BK50)=0,"",SUM(D50:BK50))</f>
        <v>34753</v>
      </c>
      <c r="BM50" s="19"/>
      <c r="BN50" s="159"/>
      <c r="BO50" s="37" t="s">
        <v>51</v>
      </c>
      <c r="BP50" s="39"/>
      <c r="BQ50" s="111">
        <v>39062</v>
      </c>
      <c r="BR50" s="39"/>
      <c r="BS50" s="144"/>
    </row>
    <row r="51" spans="1:71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/>
      <c r="BB51" s="144"/>
      <c r="BC51" s="144"/>
      <c r="BD51" s="144"/>
      <c r="BE51" s="144">
        <v>14</v>
      </c>
      <c r="BF51" s="144">
        <v>17</v>
      </c>
      <c r="BG51" s="144"/>
      <c r="BH51" s="144"/>
      <c r="BI51" s="144"/>
      <c r="BJ51" s="144"/>
      <c r="BK51" s="144"/>
      <c r="BL51" s="144">
        <f t="shared" si="27"/>
        <v>188</v>
      </c>
      <c r="BM51" s="113">
        <f t="shared" ref="BM51:BM82" si="28">IF(COUNTA(D51:BK51)=0,"",COUNTA(D51:BK51))</f>
        <v>17</v>
      </c>
      <c r="BN51" s="159" t="s">
        <v>667</v>
      </c>
      <c r="BO51" s="27" t="s">
        <v>52</v>
      </c>
      <c r="BP51" s="39"/>
      <c r="BQ51" s="111">
        <v>209</v>
      </c>
      <c r="BR51" s="39"/>
      <c r="BS51" s="144"/>
    </row>
    <row r="52" spans="1:71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/>
      <c r="BB52" s="137"/>
      <c r="BC52" s="137"/>
      <c r="BD52" s="137"/>
      <c r="BE52" s="137">
        <f>+BE50/BE51</f>
        <v>182.07142857142858</v>
      </c>
      <c r="BF52" s="137">
        <f>+BF50/BF51</f>
        <v>183.05882352941177</v>
      </c>
      <c r="BG52" s="137"/>
      <c r="BH52" s="137"/>
      <c r="BI52" s="137"/>
      <c r="BJ52" s="137"/>
      <c r="BK52" s="137"/>
      <c r="BL52" s="137">
        <f t="shared" si="8"/>
        <v>184.85638297872342</v>
      </c>
      <c r="BM52" s="25"/>
      <c r="BN52" s="192"/>
      <c r="BO52" s="134" t="s">
        <v>53</v>
      </c>
      <c r="BP52" s="39"/>
      <c r="BQ52" s="137">
        <f>IF(BQ50="","",BQ50/BQ51)</f>
        <v>186.89952153110048</v>
      </c>
      <c r="BR52" s="39"/>
      <c r="BS52" s="140">
        <f>BL52-A52</f>
        <v>-6.8683876634784156</v>
      </c>
    </row>
    <row r="53" spans="1:71" x14ac:dyDescent="0.25">
      <c r="A53" s="165"/>
      <c r="B53" s="37" t="s">
        <v>288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44">
        <f t="shared" ref="BL53:BL54" si="29">IF(SUM(D53:BK53)=0,"",SUM(D53:BK53))</f>
        <v>2842</v>
      </c>
      <c r="BM53" s="19"/>
      <c r="BN53" s="192"/>
      <c r="BO53" s="37" t="s">
        <v>288</v>
      </c>
      <c r="BP53" s="39"/>
      <c r="BQ53" s="138">
        <v>2842</v>
      </c>
      <c r="BR53" s="39"/>
      <c r="BS53" s="149"/>
    </row>
    <row r="54" spans="1:71" x14ac:dyDescent="0.25">
      <c r="A54" s="165"/>
      <c r="B54" s="133" t="s">
        <v>289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44">
        <f t="shared" si="29"/>
        <v>22</v>
      </c>
      <c r="BM54" s="113">
        <f t="shared" ref="BM54:BM85" si="30">IF(COUNTA(D54:BK54)=0,"",COUNTA(D54:BK54))</f>
        <v>4</v>
      </c>
      <c r="BN54" s="159" t="s">
        <v>559</v>
      </c>
      <c r="BO54" s="133" t="s">
        <v>289</v>
      </c>
      <c r="BP54" s="39"/>
      <c r="BQ54" s="138">
        <v>22</v>
      </c>
      <c r="BR54" s="39"/>
      <c r="BS54" s="149"/>
    </row>
    <row r="55" spans="1:71" x14ac:dyDescent="0.25">
      <c r="A55" s="165"/>
      <c r="B55" s="134" t="s">
        <v>290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>
        <f t="shared" si="8"/>
        <v>129.18181818181819</v>
      </c>
      <c r="BM55" s="25"/>
      <c r="BN55" s="192"/>
      <c r="BO55" s="134" t="s">
        <v>290</v>
      </c>
      <c r="BP55" s="39"/>
      <c r="BQ55" s="137">
        <f>IF(BQ53="","",BQ53/BQ54)</f>
        <v>129.18181818181819</v>
      </c>
      <c r="BR55" s="39"/>
      <c r="BS55" s="140"/>
    </row>
    <row r="56" spans="1:71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/>
      <c r="BB56" s="144"/>
      <c r="BC56" s="144"/>
      <c r="BD56" s="144"/>
      <c r="BE56" s="144"/>
      <c r="BF56" s="144">
        <v>3002</v>
      </c>
      <c r="BG56" s="144"/>
      <c r="BH56" s="144"/>
      <c r="BI56" s="144"/>
      <c r="BJ56" s="144"/>
      <c r="BK56" s="144"/>
      <c r="BL56" s="144">
        <f t="shared" ref="BL56:BL57" si="31">IF(SUM(D56:BK56)=0,"",SUM(D56:BK56))</f>
        <v>29343</v>
      </c>
      <c r="BM56" s="19"/>
      <c r="BN56" s="23"/>
      <c r="BO56" s="37" t="s">
        <v>54</v>
      </c>
      <c r="BP56" s="39"/>
      <c r="BQ56" s="110">
        <v>30939</v>
      </c>
      <c r="BR56" s="39"/>
      <c r="BS56" s="144"/>
    </row>
    <row r="57" spans="1:71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/>
      <c r="BB57" s="144"/>
      <c r="BC57" s="144"/>
      <c r="BD57" s="144"/>
      <c r="BE57" s="144"/>
      <c r="BF57" s="144">
        <v>17</v>
      </c>
      <c r="BG57" s="144"/>
      <c r="BH57" s="144"/>
      <c r="BI57" s="144"/>
      <c r="BJ57" s="144"/>
      <c r="BK57" s="144"/>
      <c r="BL57" s="144">
        <f t="shared" si="31"/>
        <v>159</v>
      </c>
      <c r="BM57" s="113">
        <f t="shared" ref="BM57:BM88" si="32">IF(COUNTA(D57:BK57)=0,"",COUNTA(D57:BK57))</f>
        <v>15</v>
      </c>
      <c r="BN57" s="159" t="s">
        <v>668</v>
      </c>
      <c r="BO57" s="27" t="s">
        <v>55</v>
      </c>
      <c r="BP57" s="39"/>
      <c r="BQ57" s="113">
        <v>162</v>
      </c>
      <c r="BR57" s="39"/>
      <c r="BS57" s="144"/>
    </row>
    <row r="58" spans="1:71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/>
      <c r="BB58" s="137"/>
      <c r="BC58" s="137"/>
      <c r="BD58" s="137"/>
      <c r="BE58" s="137"/>
      <c r="BF58" s="137">
        <f>+BF56/BF57</f>
        <v>176.58823529411765</v>
      </c>
      <c r="BG58" s="137"/>
      <c r="BH58" s="137"/>
      <c r="BI58" s="137"/>
      <c r="BJ58" s="137"/>
      <c r="BK58" s="137"/>
      <c r="BL58" s="137">
        <f t="shared" si="8"/>
        <v>184.54716981132074</v>
      </c>
      <c r="BM58" s="25"/>
      <c r="BN58" s="159"/>
      <c r="BO58" s="134" t="s">
        <v>56</v>
      </c>
      <c r="BP58" s="39"/>
      <c r="BQ58" s="137">
        <f>IF(BQ56="","",BQ56/BQ57)</f>
        <v>190.9814814814815</v>
      </c>
      <c r="BR58" s="39"/>
      <c r="BS58" s="140">
        <f>BL58-A58</f>
        <v>-7.2050425780597891</v>
      </c>
    </row>
    <row r="59" spans="1:71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v>1167</v>
      </c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>
        <f t="shared" ref="BL59:BL60" si="33">IF(SUM(D59:BK59)=0,"",SUM(D59:BK59))</f>
        <v>6674</v>
      </c>
      <c r="BM59" s="19"/>
      <c r="BN59" s="23"/>
      <c r="BO59" s="37" t="s">
        <v>57</v>
      </c>
      <c r="BP59" s="39"/>
      <c r="BQ59" s="113">
        <v>6789</v>
      </c>
      <c r="BR59" s="39"/>
      <c r="BS59" s="144"/>
    </row>
    <row r="60" spans="1:71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v>8</v>
      </c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>
        <f t="shared" si="33"/>
        <v>46</v>
      </c>
      <c r="BM60" s="113">
        <f t="shared" ref="BM60:BM91" si="34">IF(COUNTA(D60:BK60)=0,"",COUNTA(D60:BK60))</f>
        <v>6</v>
      </c>
      <c r="BN60" s="315" t="s">
        <v>638</v>
      </c>
      <c r="BO60" s="27" t="s">
        <v>58</v>
      </c>
      <c r="BP60" s="39"/>
      <c r="BQ60" s="113">
        <v>46</v>
      </c>
      <c r="BR60" s="39"/>
      <c r="BS60" s="144"/>
    </row>
    <row r="61" spans="1:71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5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>+BA59/BA60</f>
        <v>145.875</v>
      </c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>
        <f t="shared" si="8"/>
        <v>145.08695652173913</v>
      </c>
      <c r="BM61" s="25"/>
      <c r="BN61" s="159"/>
      <c r="BO61" s="134" t="s">
        <v>59</v>
      </c>
      <c r="BP61" s="39"/>
      <c r="BQ61" s="137">
        <f>IF(BQ59="","",BQ59/BQ60)</f>
        <v>147.58695652173913</v>
      </c>
      <c r="BR61" s="39"/>
      <c r="BS61" s="140">
        <f>BL61-A61</f>
        <v>-5.2409123307198797</v>
      </c>
    </row>
    <row r="62" spans="1:71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>
        <f t="shared" ref="BL62:BL63" si="36">IF(SUM(D62:BK62)=0,"",SUM(D62:BK62))</f>
        <v>460</v>
      </c>
      <c r="BM62" s="19"/>
      <c r="BN62" s="23"/>
      <c r="BO62" s="37" t="s">
        <v>60</v>
      </c>
      <c r="BP62" s="39"/>
      <c r="BQ62" s="111">
        <v>460</v>
      </c>
      <c r="BR62" s="39"/>
      <c r="BS62" s="144"/>
    </row>
    <row r="63" spans="1:71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>
        <f t="shared" si="36"/>
        <v>3</v>
      </c>
      <c r="BM63" s="113">
        <f t="shared" ref="BM63:BM94" si="37">IF(COUNTA(D63:BK63)=0,"",COUNTA(D63:BK63))</f>
        <v>1</v>
      </c>
      <c r="BN63" s="159" t="s">
        <v>372</v>
      </c>
      <c r="BO63" s="27" t="s">
        <v>34</v>
      </c>
      <c r="BP63" s="39"/>
      <c r="BQ63" s="111">
        <v>3</v>
      </c>
      <c r="BR63" s="39"/>
      <c r="BS63" s="144"/>
    </row>
    <row r="64" spans="1:71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>
        <f t="shared" si="8"/>
        <v>153.33333333333334</v>
      </c>
      <c r="BM64" s="25"/>
      <c r="BN64" s="159"/>
      <c r="BO64" s="134" t="s">
        <v>61</v>
      </c>
      <c r="BP64" s="39"/>
      <c r="BQ64" s="137">
        <f>IF(BQ62="","",BQ62/BQ63)</f>
        <v>153.33333333333334</v>
      </c>
      <c r="BR64" s="39"/>
      <c r="BS64" s="140">
        <f>BL64-A64</f>
        <v>-12</v>
      </c>
    </row>
    <row r="65" spans="1:71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v>1167</v>
      </c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>
        <f t="shared" ref="BL65:BL66" si="38">IF(SUM(D65:BK65)=0,"",SUM(D65:BK65))</f>
        <v>10352</v>
      </c>
      <c r="BM65" s="19"/>
      <c r="BN65" s="23"/>
      <c r="BO65" s="40" t="s">
        <v>62</v>
      </c>
      <c r="BP65" s="39"/>
      <c r="BQ65" s="111">
        <v>9313</v>
      </c>
      <c r="BR65" s="39"/>
      <c r="BS65" s="144"/>
    </row>
    <row r="66" spans="1:71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v>8</v>
      </c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>
        <f t="shared" si="38"/>
        <v>77</v>
      </c>
      <c r="BM66" s="113">
        <f t="shared" ref="BM66:BM97" si="39">IF(COUNTA(D66:BK66)=0,"",COUNTA(D66:BK66))</f>
        <v>10</v>
      </c>
      <c r="BN66" s="349" t="s">
        <v>637</v>
      </c>
      <c r="BO66" s="31" t="s">
        <v>63</v>
      </c>
      <c r="BP66" s="39"/>
      <c r="BQ66" s="111">
        <v>69</v>
      </c>
      <c r="BR66" s="39"/>
      <c r="BS66" s="144"/>
    </row>
    <row r="67" spans="1:71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0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>+BA65/BA66</f>
        <v>145.875</v>
      </c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>
        <f t="shared" si="8"/>
        <v>134.44155844155844</v>
      </c>
      <c r="BM67" s="25"/>
      <c r="BN67" s="159"/>
      <c r="BO67" s="132" t="s">
        <v>64</v>
      </c>
      <c r="BP67" s="39"/>
      <c r="BQ67" s="137">
        <f>IF(BQ65="","",BQ65/BQ66)</f>
        <v>134.97101449275362</v>
      </c>
      <c r="BR67" s="39"/>
      <c r="BS67" s="140">
        <f>BL67-A67</f>
        <v>-8.4917748917748952</v>
      </c>
    </row>
    <row r="68" spans="1:71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/>
      <c r="BB68" s="144"/>
      <c r="BC68" s="144">
        <v>1362</v>
      </c>
      <c r="BD68" s="144"/>
      <c r="BE68" s="144">
        <v>2312</v>
      </c>
      <c r="BF68" s="144"/>
      <c r="BG68" s="144">
        <v>3369</v>
      </c>
      <c r="BH68" s="144"/>
      <c r="BI68" s="144"/>
      <c r="BJ68" s="144"/>
      <c r="BK68" s="144"/>
      <c r="BL68" s="144">
        <f t="shared" ref="BL68:BL69" si="41">IF(SUM(D68:BK68)=0,"",SUM(D68:BK68))</f>
        <v>33242</v>
      </c>
      <c r="BM68" s="19"/>
      <c r="BN68" s="23"/>
      <c r="BO68" s="35" t="s">
        <v>65</v>
      </c>
      <c r="BP68" s="39"/>
      <c r="BQ68" s="111">
        <v>28688</v>
      </c>
      <c r="BR68" s="39"/>
      <c r="BS68" s="144"/>
    </row>
    <row r="69" spans="1:71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/>
      <c r="BB69" s="144"/>
      <c r="BC69" s="144">
        <v>8</v>
      </c>
      <c r="BD69" s="144"/>
      <c r="BE69" s="144">
        <v>14</v>
      </c>
      <c r="BF69" s="144"/>
      <c r="BG69" s="144">
        <v>18</v>
      </c>
      <c r="BH69" s="144"/>
      <c r="BI69" s="144"/>
      <c r="BJ69" s="144"/>
      <c r="BK69" s="144"/>
      <c r="BL69" s="144">
        <f t="shared" si="41"/>
        <v>187</v>
      </c>
      <c r="BM69" s="113">
        <f t="shared" ref="BM69:BM100" si="42">IF(COUNTA(D69:BK69)=0,"",COUNTA(D69:BK69))</f>
        <v>19</v>
      </c>
      <c r="BN69" s="159" t="s">
        <v>674</v>
      </c>
      <c r="BO69" s="27" t="s">
        <v>66</v>
      </c>
      <c r="BP69" s="39"/>
      <c r="BQ69" s="111">
        <v>161</v>
      </c>
      <c r="BR69" s="39"/>
      <c r="BS69" s="144"/>
    </row>
    <row r="70" spans="1:71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3">+V68/V69</f>
        <v>182</v>
      </c>
      <c r="W70" s="137">
        <f t="shared" si="43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/>
      <c r="BB70" s="137"/>
      <c r="BC70" s="137">
        <f>+BC68/BC69</f>
        <v>170.25</v>
      </c>
      <c r="BD70" s="137"/>
      <c r="BE70" s="137">
        <f>+BE68/BE69</f>
        <v>165.14285714285714</v>
      </c>
      <c r="BF70" s="137"/>
      <c r="BG70" s="137">
        <f>+BG68/BG69</f>
        <v>187.16666666666666</v>
      </c>
      <c r="BH70" s="137"/>
      <c r="BI70" s="137"/>
      <c r="BJ70" s="137"/>
      <c r="BK70" s="137"/>
      <c r="BL70" s="137">
        <f t="shared" si="8"/>
        <v>177.76470588235293</v>
      </c>
      <c r="BM70" s="25"/>
      <c r="BN70" s="159"/>
      <c r="BO70" s="134" t="s">
        <v>67</v>
      </c>
      <c r="BP70" s="39"/>
      <c r="BQ70" s="137">
        <f>IF(BQ68="","",BQ68/BQ69)</f>
        <v>178.1863354037267</v>
      </c>
      <c r="BR70" s="39"/>
      <c r="BS70" s="140">
        <f>BL70-A70</f>
        <v>-3.4697438784126291</v>
      </c>
    </row>
    <row r="71" spans="1:71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>
        <f t="shared" ref="BL71:BL72" si="44">IF(SUM(D71:BK71)=0,"",SUM(D71:BK71))</f>
        <v>7537</v>
      </c>
      <c r="BM71" s="19"/>
      <c r="BN71" s="23"/>
      <c r="BO71" s="37" t="s">
        <v>68</v>
      </c>
      <c r="BP71" s="39"/>
      <c r="BQ71" s="111">
        <v>11615</v>
      </c>
      <c r="BR71" s="39"/>
      <c r="BS71" s="144"/>
    </row>
    <row r="72" spans="1:71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>
        <f t="shared" si="44"/>
        <v>43</v>
      </c>
      <c r="BM72" s="113">
        <f t="shared" ref="BM72:BM103" si="45">IF(COUNTA(D72:BK72)=0,"",COUNTA(D72:BK72))</f>
        <v>5</v>
      </c>
      <c r="BN72" s="159" t="s">
        <v>582</v>
      </c>
      <c r="BO72" s="27" t="s">
        <v>69</v>
      </c>
      <c r="BP72" s="39"/>
      <c r="BQ72" s="111">
        <v>66</v>
      </c>
      <c r="BR72" s="39"/>
      <c r="BS72" s="144"/>
    </row>
    <row r="73" spans="1:71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6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>
        <f t="shared" si="8"/>
        <v>175.27906976744185</v>
      </c>
      <c r="BM73" s="25"/>
      <c r="BN73" s="159"/>
      <c r="BO73" s="134" t="s">
        <v>70</v>
      </c>
      <c r="BP73" s="39"/>
      <c r="BQ73" s="137">
        <f>IF(BQ71="","",BQ71/BQ72)</f>
        <v>175.9848484848485</v>
      </c>
      <c r="BR73" s="39"/>
      <c r="BS73" s="140">
        <f>BL73-A73</f>
        <v>-5.8782336033446541</v>
      </c>
    </row>
    <row r="74" spans="1:71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>
        <f t="shared" ref="BL74:BL75" si="47">IF(SUM(D74:BK74)=0,"",SUM(D74:BK74))</f>
        <v>5777</v>
      </c>
      <c r="BM74" s="19"/>
      <c r="BN74" s="20"/>
      <c r="BO74" s="40" t="s">
        <v>68</v>
      </c>
      <c r="BP74" s="39"/>
      <c r="BQ74" s="138">
        <v>11464</v>
      </c>
      <c r="BR74" s="39"/>
      <c r="BS74" s="144"/>
    </row>
    <row r="75" spans="1:71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>
        <f t="shared" si="47"/>
        <v>35</v>
      </c>
      <c r="BM75" s="113">
        <f t="shared" ref="BM75:BM106" si="48">IF(COUNTA(D75:BK75)=0,"",COUNTA(D75:BK75))</f>
        <v>4</v>
      </c>
      <c r="BN75" s="159" t="s">
        <v>580</v>
      </c>
      <c r="BO75" s="31" t="s">
        <v>71</v>
      </c>
      <c r="BP75" s="39"/>
      <c r="BQ75" s="138">
        <v>66</v>
      </c>
      <c r="BR75" s="39"/>
      <c r="BS75" s="144"/>
    </row>
    <row r="76" spans="1:71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49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>
        <f t="shared" si="8"/>
        <v>165.05714285714285</v>
      </c>
      <c r="BM76" s="25"/>
      <c r="BN76" s="159"/>
      <c r="BO76" s="132" t="s">
        <v>72</v>
      </c>
      <c r="BP76" s="39"/>
      <c r="BQ76" s="137">
        <f>IF(BQ74="","",BQ74/BQ75)</f>
        <v>173.69696969696969</v>
      </c>
      <c r="BR76" s="39"/>
      <c r="BS76" s="140">
        <f>BL76-A76</f>
        <v>-10.179699248120301</v>
      </c>
    </row>
    <row r="77" spans="1:71" x14ac:dyDescent="0.25">
      <c r="A77" s="165"/>
      <c r="B77" s="219" t="s">
        <v>291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44">
        <f t="shared" ref="BL77:BL78" si="50">IF(SUM(D77:BK77)=0,"",SUM(D77:BK77))</f>
        <v>2941</v>
      </c>
      <c r="BM77" s="19"/>
      <c r="BN77" s="159"/>
      <c r="BO77" s="219" t="s">
        <v>291</v>
      </c>
      <c r="BP77" s="39"/>
      <c r="BQ77" s="138">
        <v>2941</v>
      </c>
      <c r="BR77" s="39"/>
      <c r="BS77" s="149"/>
    </row>
    <row r="78" spans="1:71" x14ac:dyDescent="0.25">
      <c r="A78" s="165"/>
      <c r="B78" s="218" t="s">
        <v>292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44">
        <f t="shared" si="50"/>
        <v>22</v>
      </c>
      <c r="BM78" s="113">
        <f t="shared" ref="BM78:BM109" si="51">IF(COUNTA(D78:BK78)=0,"",COUNTA(D78:BK78))</f>
        <v>4</v>
      </c>
      <c r="BN78" s="159" t="s">
        <v>560</v>
      </c>
      <c r="BO78" s="218" t="s">
        <v>292</v>
      </c>
      <c r="BP78" s="39"/>
      <c r="BQ78" s="138">
        <v>22</v>
      </c>
      <c r="BR78" s="39"/>
      <c r="BS78" s="149"/>
    </row>
    <row r="79" spans="1:71" x14ac:dyDescent="0.25">
      <c r="A79" s="137"/>
      <c r="B79" s="220" t="s">
        <v>293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>
        <f t="shared" si="8"/>
        <v>133.68181818181819</v>
      </c>
      <c r="BM79" s="25"/>
      <c r="BN79" s="159"/>
      <c r="BO79" s="220" t="s">
        <v>293</v>
      </c>
      <c r="BP79" s="39"/>
      <c r="BQ79" s="137">
        <f>IF(BQ77="","",BQ77/BQ78)</f>
        <v>133.68181818181819</v>
      </c>
      <c r="BR79" s="39"/>
      <c r="BS79" s="140"/>
    </row>
    <row r="80" spans="1:71" x14ac:dyDescent="0.25">
      <c r="A80" s="138">
        <v>30507</v>
      </c>
      <c r="B80" s="219" t="s">
        <v>259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38"/>
      <c r="BB80" s="138"/>
      <c r="BC80" s="138"/>
      <c r="BD80" s="138"/>
      <c r="BE80" s="138">
        <v>2646</v>
      </c>
      <c r="BF80" s="138">
        <v>3143</v>
      </c>
      <c r="BG80" s="138"/>
      <c r="BH80" s="138"/>
      <c r="BI80" s="138">
        <v>1473</v>
      </c>
      <c r="BJ80" s="138"/>
      <c r="BK80" s="138"/>
      <c r="BL80" s="144">
        <f t="shared" ref="BL80:BL81" si="52">IF(SUM(D80:BK80)=0,"",SUM(D80:BK80))</f>
        <v>32490</v>
      </c>
      <c r="BM80" s="19"/>
      <c r="BN80" s="159"/>
      <c r="BO80" s="219" t="s">
        <v>259</v>
      </c>
      <c r="BP80" s="39"/>
      <c r="BQ80" s="138">
        <v>38050</v>
      </c>
      <c r="BR80" s="39"/>
      <c r="BS80" s="149"/>
    </row>
    <row r="81" spans="1:73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38"/>
      <c r="BB81" s="138"/>
      <c r="BC81" s="138"/>
      <c r="BD81" s="138"/>
      <c r="BE81" s="138">
        <v>14</v>
      </c>
      <c r="BF81" s="138">
        <v>17</v>
      </c>
      <c r="BG81" s="138"/>
      <c r="BH81" s="138"/>
      <c r="BI81" s="138">
        <v>8</v>
      </c>
      <c r="BJ81" s="138"/>
      <c r="BK81" s="138"/>
      <c r="BL81" s="144">
        <f t="shared" si="52"/>
        <v>174</v>
      </c>
      <c r="BM81" s="113">
        <f t="shared" ref="BM81:BM127" si="53">IF(COUNTA(D81:BK81)=0,"",COUNTA(D81:BK81))</f>
        <v>17</v>
      </c>
      <c r="BN81" s="310" t="s">
        <v>685</v>
      </c>
      <c r="BO81" s="218" t="s">
        <v>26</v>
      </c>
      <c r="BP81" s="39"/>
      <c r="BQ81" s="138">
        <v>203</v>
      </c>
      <c r="BR81" s="39"/>
      <c r="BS81" s="149"/>
    </row>
    <row r="82" spans="1:73" x14ac:dyDescent="0.25">
      <c r="A82" s="137">
        <f>A80/A81</f>
        <v>188.31481481481481</v>
      </c>
      <c r="B82" s="220" t="s">
        <v>270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4">+AC80/AC81</f>
        <v>189.66666666666666</v>
      </c>
      <c r="AD82" s="137">
        <f t="shared" si="54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68"/>
      <c r="BB82" s="168"/>
      <c r="BC82" s="168"/>
      <c r="BD82" s="168"/>
      <c r="BE82" s="137">
        <f>+BE80/BE81</f>
        <v>189</v>
      </c>
      <c r="BF82" s="137">
        <f>+BF80/BF81</f>
        <v>184.88235294117646</v>
      </c>
      <c r="BG82" s="137"/>
      <c r="BH82" s="137"/>
      <c r="BI82" s="137">
        <f>+BI80/BI81</f>
        <v>184.125</v>
      </c>
      <c r="BJ82" s="137"/>
      <c r="BK82" s="137"/>
      <c r="BL82" s="137">
        <f t="shared" si="8"/>
        <v>186.72413793103448</v>
      </c>
      <c r="BM82" s="25"/>
      <c r="BN82" s="159"/>
      <c r="BO82" s="220" t="s">
        <v>270</v>
      </c>
      <c r="BP82" s="39"/>
      <c r="BQ82" s="137">
        <f>IF(BQ80="","",BQ80/BQ81)</f>
        <v>187.4384236453202</v>
      </c>
      <c r="BR82" s="39"/>
      <c r="BS82" s="140">
        <f>BL82-A82</f>
        <v>-1.5906768837803327</v>
      </c>
    </row>
    <row r="83" spans="1:73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>
        <f t="shared" ref="BL83:BL84" si="55">IF(SUM(D83:BK83)=0,"",SUM(D83:BK83))</f>
        <v>13395</v>
      </c>
      <c r="BM83" s="19"/>
      <c r="BN83" s="159"/>
      <c r="BO83" s="40" t="s">
        <v>73</v>
      </c>
      <c r="BP83" s="39"/>
      <c r="BQ83" s="111">
        <v>14847</v>
      </c>
      <c r="BR83" s="39"/>
      <c r="BS83" s="144"/>
      <c r="BU83" s="181"/>
    </row>
    <row r="84" spans="1:73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4">
        <f t="shared" si="55"/>
        <v>90</v>
      </c>
      <c r="BM84" s="113">
        <f t="shared" ref="BM84:BM127" si="56">IF(COUNTA(D84:BK84)=0,"",COUNTA(D84:BK84))</f>
        <v>10</v>
      </c>
      <c r="BN84" s="159" t="s">
        <v>579</v>
      </c>
      <c r="BO84" s="31" t="s">
        <v>74</v>
      </c>
      <c r="BP84" s="39"/>
      <c r="BQ84" s="111">
        <v>100</v>
      </c>
      <c r="BR84" s="39"/>
      <c r="BS84" s="144"/>
      <c r="BU84" s="181"/>
    </row>
    <row r="85" spans="1:73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>
        <f t="shared" si="8"/>
        <v>148.83333333333334</v>
      </c>
      <c r="BM85" s="25"/>
      <c r="BN85" s="20"/>
      <c r="BO85" s="132" t="s">
        <v>75</v>
      </c>
      <c r="BP85" s="39"/>
      <c r="BQ85" s="137">
        <f>IF(BQ83="","",BQ83/BQ84)</f>
        <v>148.47</v>
      </c>
      <c r="BR85" s="39"/>
      <c r="BS85" s="140">
        <f>BL85-A85</f>
        <v>-3.4861111111111143</v>
      </c>
      <c r="BU85" s="180"/>
    </row>
    <row r="86" spans="1:73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>
        <v>988</v>
      </c>
      <c r="BE86" s="138"/>
      <c r="BF86" s="138"/>
      <c r="BG86" s="138"/>
      <c r="BH86" s="138"/>
      <c r="BI86" s="138"/>
      <c r="BJ86" s="138"/>
      <c r="BK86" s="138"/>
      <c r="BL86" s="144">
        <f t="shared" ref="BL86:BL87" si="57">IF(SUM(D86:BK86)=0,"",SUM(D86:BK86))</f>
        <v>10062</v>
      </c>
      <c r="BM86" s="19"/>
      <c r="BN86" s="20"/>
      <c r="BO86" s="222" t="s">
        <v>76</v>
      </c>
      <c r="BP86" s="39"/>
      <c r="BQ86" s="138">
        <v>7885</v>
      </c>
      <c r="BR86" s="39"/>
      <c r="BS86" s="149"/>
      <c r="BU86" s="180"/>
    </row>
    <row r="87" spans="1:73" x14ac:dyDescent="0.25">
      <c r="A87" s="165"/>
      <c r="B87" s="221" t="s">
        <v>260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>
        <v>6</v>
      </c>
      <c r="BE87" s="138"/>
      <c r="BF87" s="138"/>
      <c r="BG87" s="138"/>
      <c r="BH87" s="138"/>
      <c r="BI87" s="138"/>
      <c r="BJ87" s="138"/>
      <c r="BK87" s="138"/>
      <c r="BL87" s="144">
        <f t="shared" si="57"/>
        <v>61</v>
      </c>
      <c r="BM87" s="113">
        <f t="shared" ref="BM87:BM127" si="58">IF(COUNTA(D87:BK87)=0,"",COUNTA(D87:BK87))</f>
        <v>7</v>
      </c>
      <c r="BN87" s="159" t="s">
        <v>656</v>
      </c>
      <c r="BO87" s="221" t="s">
        <v>260</v>
      </c>
      <c r="BP87" s="39"/>
      <c r="BQ87" s="138">
        <v>48</v>
      </c>
      <c r="BR87" s="39"/>
      <c r="BS87" s="149"/>
      <c r="BU87" s="180"/>
    </row>
    <row r="88" spans="1:73" x14ac:dyDescent="0.25">
      <c r="A88" s="137"/>
      <c r="B88" s="223" t="s">
        <v>271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>
        <f>+BD86/BD87</f>
        <v>164.66666666666666</v>
      </c>
      <c r="BE88" s="137"/>
      <c r="BF88" s="137"/>
      <c r="BG88" s="137"/>
      <c r="BH88" s="137"/>
      <c r="BI88" s="137"/>
      <c r="BJ88" s="137"/>
      <c r="BK88" s="137"/>
      <c r="BL88" s="137">
        <f t="shared" si="8"/>
        <v>164.95081967213116</v>
      </c>
      <c r="BM88" s="25"/>
      <c r="BN88" s="20"/>
      <c r="BO88" s="223" t="s">
        <v>271</v>
      </c>
      <c r="BP88" s="39"/>
      <c r="BQ88" s="137">
        <f>IF(BQ86="","",BQ86/BQ87)</f>
        <v>164.27083333333334</v>
      </c>
      <c r="BR88" s="39"/>
      <c r="BS88" s="140"/>
      <c r="BU88" s="180"/>
    </row>
    <row r="89" spans="1:73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>
        <f t="shared" ref="BL89:BL90" si="59">IF(SUM(D89:BK89)=0,"",SUM(D89:BK89))</f>
        <v>4173</v>
      </c>
      <c r="BM89" s="19"/>
      <c r="BN89" s="23"/>
      <c r="BO89" s="37" t="s">
        <v>76</v>
      </c>
      <c r="BP89" s="39"/>
      <c r="BQ89" s="138">
        <v>3955</v>
      </c>
      <c r="BR89" s="39"/>
      <c r="BS89" s="144"/>
      <c r="BU89" s="179"/>
    </row>
    <row r="90" spans="1:73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>
        <f t="shared" si="59"/>
        <v>27</v>
      </c>
      <c r="BM90" s="113">
        <f t="shared" ref="BM90:BM127" si="60">IF(COUNTA(D90:BK90)=0,"",COUNTA(D90:BK90))</f>
        <v>4</v>
      </c>
      <c r="BN90" s="159" t="s">
        <v>622</v>
      </c>
      <c r="BO90" s="27" t="s">
        <v>77</v>
      </c>
      <c r="BP90" s="39"/>
      <c r="BQ90" s="138">
        <v>26</v>
      </c>
      <c r="BR90" s="39"/>
      <c r="BS90" s="144"/>
      <c r="BU90" s="179"/>
    </row>
    <row r="91" spans="1:73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1">+AH89/AH90</f>
        <v>133.80000000000001</v>
      </c>
      <c r="AI91" s="137"/>
      <c r="AJ91" s="137"/>
      <c r="AK91" s="137">
        <f t="shared" ref="AK91" si="62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>
        <f t="shared" si="8"/>
        <v>154.55555555555554</v>
      </c>
      <c r="BM91" s="25"/>
      <c r="BN91" s="23"/>
      <c r="BO91" s="134" t="s">
        <v>78</v>
      </c>
      <c r="BP91" s="39"/>
      <c r="BQ91" s="137">
        <f>IF(BQ89="","",BQ89/BQ90)</f>
        <v>152.11538461538461</v>
      </c>
      <c r="BR91" s="39"/>
      <c r="BS91" s="140"/>
      <c r="BU91" s="180"/>
    </row>
    <row r="92" spans="1:73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>
        <f t="shared" ref="BL92:BL93" si="63">IF(SUM(D92:BK92)=0,"",SUM(D92:BK92))</f>
        <v>3097</v>
      </c>
      <c r="BM92" s="19"/>
      <c r="BN92" s="159"/>
      <c r="BO92" s="40" t="s">
        <v>79</v>
      </c>
      <c r="BP92" s="39"/>
      <c r="BQ92" s="111">
        <v>4094</v>
      </c>
      <c r="BR92" s="39"/>
      <c r="BS92" s="144"/>
      <c r="BU92" s="181"/>
    </row>
    <row r="93" spans="1:73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>
        <f t="shared" si="63"/>
        <v>19</v>
      </c>
      <c r="BM93" s="113">
        <f t="shared" ref="BM93:BM127" si="64">IF(COUNTA(D93:BK93)=0,"",COUNTA(D93:BK93))</f>
        <v>3</v>
      </c>
      <c r="BN93" s="315" t="s">
        <v>581</v>
      </c>
      <c r="BO93" s="31" t="s">
        <v>80</v>
      </c>
      <c r="BP93" s="39"/>
      <c r="BQ93" s="111">
        <v>25</v>
      </c>
      <c r="BR93" s="39"/>
      <c r="BS93" s="144"/>
      <c r="BU93" s="181"/>
    </row>
    <row r="94" spans="1:73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37">
        <f t="shared" ref="BL94:BL127" si="65">IF(BL92="","",BL92/BL93)</f>
        <v>163</v>
      </c>
      <c r="BM94" s="25"/>
      <c r="BN94" s="23"/>
      <c r="BO94" s="132" t="s">
        <v>81</v>
      </c>
      <c r="BP94" s="39"/>
      <c r="BQ94" s="137">
        <f>IF(BQ92="","",BQ92/BQ93)</f>
        <v>163.76</v>
      </c>
      <c r="BR94" s="39"/>
      <c r="BS94" s="140"/>
      <c r="BU94" s="180"/>
    </row>
    <row r="95" spans="1:73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>
        <f t="shared" ref="BL95:BL96" si="66">IF(SUM(D95:BK95)=0,"",SUM(D95:BK95))</f>
        <v>1707</v>
      </c>
      <c r="BM95" s="19"/>
      <c r="BN95" s="23"/>
      <c r="BO95" s="37" t="s">
        <v>82</v>
      </c>
      <c r="BP95" s="39"/>
      <c r="BQ95" s="111">
        <v>0</v>
      </c>
      <c r="BR95" s="39"/>
      <c r="BS95" s="149"/>
      <c r="BU95" s="181"/>
    </row>
    <row r="96" spans="1:73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>
        <f t="shared" si="66"/>
        <v>11</v>
      </c>
      <c r="BM96" s="113">
        <f t="shared" ref="BM96:BM127" si="67">IF(COUNTA(D96:BK96)=0,"",COUNTA(D96:BK96))</f>
        <v>1</v>
      </c>
      <c r="BN96" s="159" t="s">
        <v>601</v>
      </c>
      <c r="BO96" s="27" t="s">
        <v>83</v>
      </c>
      <c r="BP96" s="39"/>
      <c r="BQ96" s="113">
        <v>0</v>
      </c>
      <c r="BR96" s="39"/>
      <c r="BS96" s="144"/>
      <c r="BU96" s="182"/>
    </row>
    <row r="97" spans="1:73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>
        <f t="shared" si="65"/>
        <v>155.18181818181819</v>
      </c>
      <c r="BM97" s="25"/>
      <c r="BN97" s="23"/>
      <c r="BO97" s="134" t="s">
        <v>84</v>
      </c>
      <c r="BP97" s="39"/>
      <c r="BQ97" s="137" t="e">
        <f>IF(BQ95="","",BQ95/BQ96)</f>
        <v>#DIV/0!</v>
      </c>
      <c r="BR97" s="39"/>
      <c r="BS97" s="140"/>
      <c r="BU97" s="180"/>
    </row>
    <row r="98" spans="1:73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>
        <f t="shared" ref="BL98:BL99" si="68">IF(SUM(D98:BK98)=0,"",SUM(D98:BK98))</f>
        <v>8422</v>
      </c>
      <c r="BM98" s="19"/>
      <c r="BN98" s="159"/>
      <c r="BO98" s="40" t="s">
        <v>85</v>
      </c>
      <c r="BP98" s="39"/>
      <c r="BQ98" s="113">
        <v>9339</v>
      </c>
      <c r="BR98" s="39"/>
      <c r="BS98" s="144"/>
      <c r="BU98" s="182"/>
    </row>
    <row r="99" spans="1:73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>
        <f t="shared" si="68"/>
        <v>50</v>
      </c>
      <c r="BM99" s="113">
        <f t="shared" ref="BM99:BM127" si="69">IF(COUNTA(D99:BK99)=0,"",COUNTA(D99:BK99))</f>
        <v>6</v>
      </c>
      <c r="BN99" s="159" t="s">
        <v>562</v>
      </c>
      <c r="BO99" s="31" t="s">
        <v>86</v>
      </c>
      <c r="BP99" s="39"/>
      <c r="BQ99" s="113">
        <v>56</v>
      </c>
      <c r="BR99" s="39"/>
      <c r="BS99" s="144"/>
      <c r="BU99" s="182"/>
    </row>
    <row r="100" spans="1:73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>
        <f t="shared" si="65"/>
        <v>168.44</v>
      </c>
      <c r="BM100" s="25"/>
      <c r="BN100" s="23"/>
      <c r="BO100" s="132" t="s">
        <v>87</v>
      </c>
      <c r="BP100" s="39"/>
      <c r="BQ100" s="137">
        <f>IF(BQ98="","",BQ98/BQ99)</f>
        <v>166.76785714285714</v>
      </c>
      <c r="BR100" s="39"/>
      <c r="BS100" s="140">
        <f>BL100-A100</f>
        <v>15.606666666666655</v>
      </c>
      <c r="BU100" s="180"/>
    </row>
    <row r="101" spans="1:73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>
        <f t="shared" ref="BL101:BL102" si="70">IF(SUM(D101:BK101)=0,"",SUM(D101:BK101))</f>
        <v>8354</v>
      </c>
      <c r="BM101" s="19"/>
      <c r="BN101" s="20"/>
      <c r="BO101" s="37" t="s">
        <v>88</v>
      </c>
      <c r="BP101" s="39"/>
      <c r="BQ101" s="138">
        <v>9603</v>
      </c>
      <c r="BR101" s="39"/>
      <c r="BS101" s="144"/>
      <c r="BU101" s="179"/>
    </row>
    <row r="102" spans="1:73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>
        <f t="shared" si="70"/>
        <v>44</v>
      </c>
      <c r="BM102" s="113">
        <f t="shared" ref="BM102:BM127" si="71">IF(COUNTA(D102:BK102)=0,"",COUNTA(D102:BK102))</f>
        <v>5</v>
      </c>
      <c r="BN102" s="159" t="s">
        <v>630</v>
      </c>
      <c r="BO102" s="27" t="s">
        <v>89</v>
      </c>
      <c r="BP102" s="39"/>
      <c r="BQ102" s="138">
        <v>51</v>
      </c>
      <c r="BR102" s="39"/>
      <c r="BS102" s="144"/>
      <c r="BU102" s="179"/>
    </row>
    <row r="103" spans="1:73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>
        <f t="shared" si="65"/>
        <v>189.86363636363637</v>
      </c>
      <c r="BM103" s="25"/>
      <c r="BN103" s="202"/>
      <c r="BO103" s="134" t="s">
        <v>90</v>
      </c>
      <c r="BP103" s="39"/>
      <c r="BQ103" s="137">
        <f>IF(BQ101="","",BQ101/BQ102)</f>
        <v>188.29411764705881</v>
      </c>
      <c r="BR103" s="39"/>
      <c r="BS103" s="140">
        <f>BL103-A103</f>
        <v>-1.886363636363626</v>
      </c>
      <c r="BU103" s="180"/>
    </row>
    <row r="104" spans="1:73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/>
      <c r="BB104" s="144"/>
      <c r="BC104" s="144"/>
      <c r="BD104" s="144">
        <v>996</v>
      </c>
      <c r="BE104" s="144"/>
      <c r="BF104" s="144"/>
      <c r="BG104" s="144"/>
      <c r="BH104" s="144"/>
      <c r="BI104" s="144"/>
      <c r="BJ104" s="144"/>
      <c r="BK104" s="144"/>
      <c r="BL104" s="144">
        <f t="shared" ref="BL104:BL105" si="72">IF(SUM(D104:BK104)=0,"",SUM(D104:BK104))</f>
        <v>12603</v>
      </c>
      <c r="BM104" s="19"/>
      <c r="BN104" s="159"/>
      <c r="BO104" s="40" t="s">
        <v>88</v>
      </c>
      <c r="BP104" s="39"/>
      <c r="BQ104" s="111">
        <v>11151</v>
      </c>
      <c r="BR104" s="39"/>
      <c r="BS104" s="144"/>
      <c r="BU104" s="181"/>
    </row>
    <row r="105" spans="1:73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/>
      <c r="BB105" s="144"/>
      <c r="BC105" s="144"/>
      <c r="BD105" s="144">
        <v>6</v>
      </c>
      <c r="BE105" s="144"/>
      <c r="BF105" s="144"/>
      <c r="BG105" s="144"/>
      <c r="BH105" s="144"/>
      <c r="BI105" s="144"/>
      <c r="BJ105" s="144"/>
      <c r="BK105" s="144"/>
      <c r="BL105" s="144">
        <f t="shared" si="72"/>
        <v>73</v>
      </c>
      <c r="BM105" s="113">
        <f t="shared" ref="BM105:BM127" si="73">IF(COUNTA(D105:BK105)=0,"",COUNTA(D105:BK105))</f>
        <v>7</v>
      </c>
      <c r="BN105" s="159" t="s">
        <v>657</v>
      </c>
      <c r="BO105" s="31" t="s">
        <v>91</v>
      </c>
      <c r="BP105" s="39"/>
      <c r="BQ105" s="111">
        <v>64</v>
      </c>
      <c r="BR105" s="39"/>
      <c r="BS105" s="144"/>
      <c r="BU105" s="181"/>
    </row>
    <row r="106" spans="1:73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4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1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/>
      <c r="BB106" s="137"/>
      <c r="BC106" s="137"/>
      <c r="BD106" s="137">
        <f>+BD104/BD105</f>
        <v>166</v>
      </c>
      <c r="BE106" s="137"/>
      <c r="BF106" s="137"/>
      <c r="BG106" s="137"/>
      <c r="BH106" s="137"/>
      <c r="BI106" s="137"/>
      <c r="BJ106" s="137"/>
      <c r="BK106" s="137"/>
      <c r="BL106" s="137">
        <f t="shared" si="65"/>
        <v>172.64383561643837</v>
      </c>
      <c r="BM106" s="25"/>
      <c r="BN106" s="159"/>
      <c r="BO106" s="132" t="s">
        <v>92</v>
      </c>
      <c r="BP106" s="39"/>
      <c r="BQ106" s="137">
        <f>IF(BQ104="","",BQ104/BQ105)</f>
        <v>174.234375</v>
      </c>
      <c r="BR106" s="39"/>
      <c r="BS106" s="140">
        <f>BL106-A106</f>
        <v>-3.3774409793063285</v>
      </c>
      <c r="BU106" s="180"/>
    </row>
    <row r="107" spans="1:73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>
        <v>1292</v>
      </c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>
        <f t="shared" ref="BL107:BL108" si="75">IF(SUM(D107:BK107)=0,"",SUM(D107:BK107))</f>
        <v>4840</v>
      </c>
      <c r="BM107" s="19"/>
      <c r="BN107" s="23"/>
      <c r="BO107" s="40" t="s">
        <v>93</v>
      </c>
      <c r="BP107" s="39"/>
      <c r="BQ107" s="111">
        <v>5187</v>
      </c>
      <c r="BR107" s="39"/>
      <c r="BS107" s="144"/>
      <c r="BU107" s="181"/>
    </row>
    <row r="108" spans="1:73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>
        <v>8</v>
      </c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>
        <f t="shared" si="75"/>
        <v>30</v>
      </c>
      <c r="BM108" s="113">
        <f t="shared" ref="BM108:BM127" si="76">IF(COUNTA(D108:BK108)=0,"",COUNTA(D108:BK108))</f>
        <v>5</v>
      </c>
      <c r="BN108" s="159" t="s">
        <v>658</v>
      </c>
      <c r="BO108" s="31" t="s">
        <v>94</v>
      </c>
      <c r="BP108" s="39"/>
      <c r="BQ108" s="111">
        <v>32</v>
      </c>
      <c r="BR108" s="39"/>
      <c r="BS108" s="144"/>
      <c r="BU108" s="181"/>
    </row>
    <row r="109" spans="1:73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>
        <f>+BB107/BB108</f>
        <v>161.5</v>
      </c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>
        <f t="shared" si="65"/>
        <v>161.33333333333334</v>
      </c>
      <c r="BM109" s="25"/>
      <c r="BN109" s="23"/>
      <c r="BO109" s="132" t="s">
        <v>95</v>
      </c>
      <c r="BP109" s="39"/>
      <c r="BQ109" s="137">
        <f>IF(BQ107="","",BQ107/BQ108)</f>
        <v>162.09375</v>
      </c>
      <c r="BR109" s="39"/>
      <c r="BS109" s="140">
        <f>BL109-A109</f>
        <v>-4.3809523809523796</v>
      </c>
      <c r="BU109" s="180"/>
    </row>
    <row r="110" spans="1:73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38">
        <v>1029</v>
      </c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44">
        <f t="shared" ref="BL110:BL111" si="77">IF(SUM(D110:BK110)=0,"",SUM(D110:BK110))</f>
        <v>13182</v>
      </c>
      <c r="BM110" s="19"/>
      <c r="BN110" s="23"/>
      <c r="BO110" s="40" t="s">
        <v>211</v>
      </c>
      <c r="BP110" s="39"/>
      <c r="BQ110" s="138">
        <v>15325</v>
      </c>
      <c r="BR110" s="39"/>
      <c r="BS110" s="149"/>
      <c r="BU110" s="180"/>
    </row>
    <row r="111" spans="1:73" x14ac:dyDescent="0.25">
      <c r="A111" s="138">
        <v>84</v>
      </c>
      <c r="B111" s="131" t="s">
        <v>258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38">
        <v>8</v>
      </c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44">
        <f t="shared" si="77"/>
        <v>99</v>
      </c>
      <c r="BM111" s="113">
        <f t="shared" ref="BM111:BM127" si="78">IF(COUNTA(D111:BK111)=0,"",COUNTA(D111:BK111))</f>
        <v>12</v>
      </c>
      <c r="BN111" s="349" t="s">
        <v>659</v>
      </c>
      <c r="BO111" s="131" t="s">
        <v>258</v>
      </c>
      <c r="BP111" s="39"/>
      <c r="BQ111" s="138">
        <v>113</v>
      </c>
      <c r="BR111" s="39"/>
      <c r="BS111" s="149"/>
      <c r="BU111" s="180"/>
    </row>
    <row r="112" spans="1:73" x14ac:dyDescent="0.25">
      <c r="A112" s="137">
        <f>A110/A111</f>
        <v>139.8452380952381</v>
      </c>
      <c r="B112" s="132" t="s">
        <v>269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>+BA110/BA111</f>
        <v>128.625</v>
      </c>
      <c r="BB112" s="137"/>
      <c r="BC112" s="137"/>
      <c r="BD112" s="137"/>
      <c r="BE112" s="137"/>
      <c r="BF112" s="137"/>
      <c r="BG112" s="137"/>
      <c r="BH112" s="137"/>
      <c r="BI112" s="137"/>
      <c r="BJ112" s="137"/>
      <c r="BK112" s="137"/>
      <c r="BL112" s="137">
        <f t="shared" si="65"/>
        <v>133.15151515151516</v>
      </c>
      <c r="BM112" s="25"/>
      <c r="BN112" s="23"/>
      <c r="BO112" s="132" t="s">
        <v>269</v>
      </c>
      <c r="BP112" s="39"/>
      <c r="BQ112" s="137">
        <f>IF(BQ110="","",BQ110/BQ111)</f>
        <v>135.61946902654867</v>
      </c>
      <c r="BR112" s="39"/>
      <c r="BS112" s="140">
        <f>BL112-A112</f>
        <v>-6.6937229437229462</v>
      </c>
      <c r="BU112" s="180"/>
    </row>
    <row r="113" spans="1:71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/>
      <c r="BB113" s="144"/>
      <c r="BC113" s="144"/>
      <c r="BD113" s="144">
        <v>1983</v>
      </c>
      <c r="BE113" s="144"/>
      <c r="BF113" s="144">
        <v>3106</v>
      </c>
      <c r="BG113" s="144"/>
      <c r="BH113" s="144"/>
      <c r="BI113" s="144"/>
      <c r="BJ113" s="144"/>
      <c r="BK113" s="144">
        <v>1448</v>
      </c>
      <c r="BL113" s="144">
        <f t="shared" ref="BL113:BL114" si="79">IF(SUM(D113:BK113)=0,"",SUM(D113:BK113))</f>
        <v>26302</v>
      </c>
      <c r="BM113" s="19"/>
      <c r="BN113" s="23"/>
      <c r="BO113" s="40" t="s">
        <v>211</v>
      </c>
      <c r="BP113" s="39"/>
      <c r="BQ113" s="138">
        <v>30358</v>
      </c>
      <c r="BR113" s="39"/>
      <c r="BS113" s="149"/>
    </row>
    <row r="114" spans="1:71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/>
      <c r="BB114" s="144"/>
      <c r="BC114" s="144"/>
      <c r="BD114" s="144">
        <v>12</v>
      </c>
      <c r="BE114" s="144"/>
      <c r="BF114" s="144">
        <v>17</v>
      </c>
      <c r="BG114" s="144"/>
      <c r="BH114" s="144"/>
      <c r="BI114" s="144"/>
      <c r="BJ114" s="144"/>
      <c r="BK114" s="144">
        <v>8</v>
      </c>
      <c r="BL114" s="144">
        <f t="shared" si="79"/>
        <v>150</v>
      </c>
      <c r="BM114" s="113">
        <f t="shared" ref="BM114:BM127" si="80">IF(COUNTA(D114:BK114)=0,"",COUNTA(D114:BK114))</f>
        <v>13</v>
      </c>
      <c r="BN114" s="310" t="s">
        <v>688</v>
      </c>
      <c r="BO114" s="131" t="s">
        <v>212</v>
      </c>
      <c r="BP114" s="39"/>
      <c r="BQ114" s="138">
        <v>174</v>
      </c>
      <c r="BR114" s="39"/>
      <c r="BS114" s="149"/>
    </row>
    <row r="115" spans="1:71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1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/>
      <c r="BB115" s="137"/>
      <c r="BC115" s="137"/>
      <c r="BD115" s="137">
        <f>+BD113/BD114</f>
        <v>165.25</v>
      </c>
      <c r="BE115" s="137"/>
      <c r="BF115" s="137">
        <f>+BF113/BF114</f>
        <v>182.70588235294119</v>
      </c>
      <c r="BG115" s="137"/>
      <c r="BH115" s="137"/>
      <c r="BI115" s="137"/>
      <c r="BJ115" s="137"/>
      <c r="BK115" s="137">
        <f>+BK113/BK114</f>
        <v>181</v>
      </c>
      <c r="BL115" s="137">
        <f t="shared" si="65"/>
        <v>175.34666666666666</v>
      </c>
      <c r="BM115" s="25"/>
      <c r="BN115" s="159"/>
      <c r="BO115" s="176" t="s">
        <v>215</v>
      </c>
      <c r="BP115" s="39"/>
      <c r="BQ115" s="137">
        <f>IF(BQ113="","",BQ113/BQ114)</f>
        <v>174.4712643678161</v>
      </c>
      <c r="BR115" s="39"/>
      <c r="BS115" s="140">
        <f>BL115-A115</f>
        <v>-1.0943271221532029</v>
      </c>
    </row>
    <row r="116" spans="1:71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/>
      <c r="BB116" s="144">
        <v>1344</v>
      </c>
      <c r="BC116" s="144"/>
      <c r="BD116" s="144"/>
      <c r="BE116" s="144"/>
      <c r="BF116" s="144"/>
      <c r="BG116" s="144"/>
      <c r="BH116" s="144"/>
      <c r="BI116" s="144"/>
      <c r="BJ116" s="144"/>
      <c r="BK116" s="144">
        <v>1115</v>
      </c>
      <c r="BL116" s="144">
        <f t="shared" ref="BL116:BL117" si="81">IF(SUM(D116:BK116)=0,"",SUM(D116:BK116))</f>
        <v>8886</v>
      </c>
      <c r="BM116" s="19"/>
      <c r="BN116" s="23"/>
      <c r="BO116" s="40" t="s">
        <v>96</v>
      </c>
      <c r="BP116" s="39"/>
      <c r="BQ116" s="111">
        <v>10653</v>
      </c>
      <c r="BR116" s="39"/>
      <c r="BS116" s="144"/>
    </row>
    <row r="117" spans="1:71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/>
      <c r="BB117" s="144">
        <v>8</v>
      </c>
      <c r="BC117" s="144"/>
      <c r="BD117" s="144"/>
      <c r="BE117" s="144"/>
      <c r="BF117" s="144"/>
      <c r="BG117" s="144"/>
      <c r="BH117" s="144"/>
      <c r="BI117" s="144"/>
      <c r="BJ117" s="144"/>
      <c r="BK117" s="144">
        <v>8</v>
      </c>
      <c r="BL117" s="144">
        <f t="shared" si="81"/>
        <v>56</v>
      </c>
      <c r="BM117" s="113">
        <f t="shared" ref="BM117:BM127" si="82">IF(COUNTA(D117:BK117)=0,"",COUNTA(D117:BK117))</f>
        <v>8</v>
      </c>
      <c r="BN117" s="310" t="s">
        <v>686</v>
      </c>
      <c r="BO117" s="31" t="s">
        <v>97</v>
      </c>
      <c r="BP117" s="39"/>
      <c r="BQ117" s="111">
        <v>65</v>
      </c>
      <c r="BR117" s="39"/>
      <c r="BS117" s="144"/>
    </row>
    <row r="118" spans="1:71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1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/>
      <c r="BB118" s="137">
        <f>+BB116/BB117</f>
        <v>168</v>
      </c>
      <c r="BC118" s="137"/>
      <c r="BD118" s="137"/>
      <c r="BE118" s="137"/>
      <c r="BF118" s="137"/>
      <c r="BG118" s="137"/>
      <c r="BH118" s="137"/>
      <c r="BI118" s="137"/>
      <c r="BJ118" s="137"/>
      <c r="BK118" s="137">
        <f>+BK116/BK117</f>
        <v>139.375</v>
      </c>
      <c r="BL118" s="137">
        <f t="shared" si="65"/>
        <v>158.67857142857142</v>
      </c>
      <c r="BM118" s="25"/>
      <c r="BN118" s="23"/>
      <c r="BO118" s="132" t="s">
        <v>98</v>
      </c>
      <c r="BP118" s="39"/>
      <c r="BQ118" s="137">
        <f>IF(BQ116="","",BQ116/BQ117)</f>
        <v>163.8923076923077</v>
      </c>
      <c r="BR118" s="39"/>
      <c r="BS118" s="140">
        <f>BL118-A118</f>
        <v>-7.7957875457875616</v>
      </c>
    </row>
    <row r="119" spans="1:71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>
        <f t="shared" ref="BL119:BL120" si="83">IF(SUM(D119:BK119)=0,"",SUM(D119:BK119))</f>
        <v>15992</v>
      </c>
      <c r="BM119" s="19"/>
      <c r="BN119" s="23"/>
      <c r="BO119" s="37" t="s">
        <v>205</v>
      </c>
      <c r="BP119" s="39"/>
      <c r="BQ119" s="138">
        <v>17731</v>
      </c>
      <c r="BR119" s="39"/>
      <c r="BS119" s="149"/>
    </row>
    <row r="120" spans="1:71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>
        <f t="shared" si="83"/>
        <v>92</v>
      </c>
      <c r="BM120" s="113">
        <f t="shared" ref="BM120:BM127" si="84">IF(COUNTA(D120:BK120)=0,"",COUNTA(D120:BK120))</f>
        <v>12</v>
      </c>
      <c r="BN120" s="159" t="s">
        <v>633</v>
      </c>
      <c r="BO120" s="37" t="s">
        <v>206</v>
      </c>
      <c r="BP120" s="39"/>
      <c r="BQ120" s="138">
        <v>101</v>
      </c>
      <c r="BR120" s="39"/>
      <c r="BS120" s="149"/>
    </row>
    <row r="121" spans="1:71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  <c r="BJ121" s="137"/>
      <c r="BK121" s="137"/>
      <c r="BL121" s="137">
        <f t="shared" si="65"/>
        <v>173.82608695652175</v>
      </c>
      <c r="BM121" s="25"/>
      <c r="BN121" s="23"/>
      <c r="BO121" s="134" t="s">
        <v>207</v>
      </c>
      <c r="BP121" s="39"/>
      <c r="BQ121" s="137">
        <f>IF(BQ119="","",BQ119/BQ120)</f>
        <v>175.55445544554456</v>
      </c>
      <c r="BR121" s="39"/>
      <c r="BS121" s="140">
        <f>BL121-A121</f>
        <v>-7.673913043478251</v>
      </c>
    </row>
    <row r="122" spans="1:71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v>1201</v>
      </c>
      <c r="BB122" s="144"/>
      <c r="BC122" s="144"/>
      <c r="BD122" s="144"/>
      <c r="BE122" s="144"/>
      <c r="BF122" s="144"/>
      <c r="BG122" s="144"/>
      <c r="BH122" s="144"/>
      <c r="BI122" s="144"/>
      <c r="BJ122" s="144">
        <v>1084</v>
      </c>
      <c r="BK122" s="144"/>
      <c r="BL122" s="144">
        <f t="shared" ref="BL122:BL123" si="85">IF(SUM(D122:BK122)=0,"",SUM(D122:BK122))</f>
        <v>8783</v>
      </c>
      <c r="BM122" s="19"/>
      <c r="BN122" s="23"/>
      <c r="BO122" s="37" t="s">
        <v>99</v>
      </c>
      <c r="BP122" s="39"/>
      <c r="BQ122" s="138">
        <v>6377</v>
      </c>
      <c r="BR122" s="39"/>
      <c r="BS122" s="149"/>
    </row>
    <row r="123" spans="1:71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v>8</v>
      </c>
      <c r="BB123" s="144"/>
      <c r="BC123" s="144"/>
      <c r="BD123" s="144"/>
      <c r="BE123" s="144"/>
      <c r="BF123" s="144"/>
      <c r="BG123" s="144"/>
      <c r="BH123" s="144"/>
      <c r="BI123" s="144"/>
      <c r="BJ123" s="144">
        <v>8</v>
      </c>
      <c r="BK123" s="144"/>
      <c r="BL123" s="144">
        <f t="shared" si="85"/>
        <v>60</v>
      </c>
      <c r="BM123" s="113">
        <f t="shared" ref="BM123:BM127" si="86">IF(COUNTA(D123:BK123)=0,"",COUNTA(D123:BK123))</f>
        <v>9</v>
      </c>
      <c r="BN123" s="368" t="s">
        <v>687</v>
      </c>
      <c r="BO123" s="27" t="s">
        <v>100</v>
      </c>
      <c r="BP123" s="39"/>
      <c r="BQ123" s="138">
        <v>43</v>
      </c>
      <c r="BR123" s="39"/>
      <c r="BS123" s="149"/>
    </row>
    <row r="124" spans="1:71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>+BA122/BA123</f>
        <v>150.125</v>
      </c>
      <c r="BB124" s="137"/>
      <c r="BC124" s="137"/>
      <c r="BD124" s="137"/>
      <c r="BE124" s="137"/>
      <c r="BF124" s="137"/>
      <c r="BG124" s="137"/>
      <c r="BH124" s="137"/>
      <c r="BI124" s="137"/>
      <c r="BJ124" s="137">
        <f>+BJ122/BJ123</f>
        <v>135.5</v>
      </c>
      <c r="BK124" s="137"/>
      <c r="BL124" s="137">
        <f t="shared" si="65"/>
        <v>146.38333333333333</v>
      </c>
      <c r="BM124" s="25"/>
      <c r="BN124" s="41"/>
      <c r="BO124" s="134" t="s">
        <v>101</v>
      </c>
      <c r="BP124" s="39"/>
      <c r="BQ124" s="137">
        <f>IF(BQ122="","",BQ122/BQ123)</f>
        <v>148.30232558139534</v>
      </c>
      <c r="BR124" s="39"/>
      <c r="BS124" s="140">
        <f>BL124-A124</f>
        <v>-4.9502487562193664E-2</v>
      </c>
    </row>
    <row r="125" spans="1:71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>
        <f t="shared" ref="BL125:BL126" si="87">IF(SUM(D125:BK125)=0,"",SUM(D125:BK125))</f>
        <v>2288</v>
      </c>
      <c r="BM125" s="19"/>
      <c r="BN125" s="23"/>
      <c r="BO125" s="37" t="s">
        <v>102</v>
      </c>
      <c r="BP125" s="39"/>
      <c r="BQ125" s="138">
        <v>3443</v>
      </c>
      <c r="BR125" s="39"/>
      <c r="BS125" s="144"/>
    </row>
    <row r="126" spans="1:71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>
        <f t="shared" si="87"/>
        <v>12</v>
      </c>
      <c r="BM126" s="113">
        <f t="shared" ref="BM126:BM127" si="88">IF(COUNTA(D126:BK126)=0,"",COUNTA(D126:BK126))</f>
        <v>2</v>
      </c>
      <c r="BN126" s="159" t="s">
        <v>561</v>
      </c>
      <c r="BO126" s="27" t="s">
        <v>26</v>
      </c>
      <c r="BP126" s="39"/>
      <c r="BQ126" s="138">
        <v>19</v>
      </c>
      <c r="BR126" s="39"/>
      <c r="BS126" s="144"/>
    </row>
    <row r="127" spans="1:71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>
        <f t="shared" si="65"/>
        <v>190.66666666666666</v>
      </c>
      <c r="BM127" s="25"/>
      <c r="BN127" s="159"/>
      <c r="BO127" s="134" t="s">
        <v>103</v>
      </c>
      <c r="BP127" s="39"/>
      <c r="BQ127" s="137">
        <f>IF(BQ125="","",BQ125/BQ126)</f>
        <v>181.21052631578948</v>
      </c>
      <c r="BR127" s="39"/>
      <c r="BS127" s="140">
        <f>BL127-A127</f>
        <v>21.309523809523796</v>
      </c>
    </row>
    <row r="128" spans="1:71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4" t="str">
        <f>IF(SUM(D128:F128)=0,"",SUM(D128:F128))</f>
        <v/>
      </c>
      <c r="BM128" s="19"/>
      <c r="BN128" s="28"/>
      <c r="BO128" s="42" t="s">
        <v>104</v>
      </c>
      <c r="BP128" s="39"/>
      <c r="BQ128" s="138">
        <v>0</v>
      </c>
      <c r="BR128" s="39"/>
      <c r="BS128" s="154"/>
    </row>
    <row r="129" spans="1:71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4" t="str">
        <f>IF(SUM(D129:F129)=0,"",SUM(D129:F129))</f>
        <v/>
      </c>
      <c r="BM129" s="113" t="str">
        <f>IF(COUNTA(D129:F129)=0,"",COUNTA(D129:F129))</f>
        <v/>
      </c>
      <c r="BN129" s="159"/>
      <c r="BO129" s="31" t="s">
        <v>74</v>
      </c>
      <c r="BP129" s="39"/>
      <c r="BQ129" s="138">
        <v>0</v>
      </c>
      <c r="BR129" s="39"/>
      <c r="BS129" s="149"/>
    </row>
    <row r="130" spans="1:71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37" t="str">
        <f t="shared" ref="BL130" si="89">IF(BL128="","",BL128/BL129)</f>
        <v/>
      </c>
      <c r="BM130" s="25"/>
      <c r="BN130" s="28"/>
      <c r="BO130" s="132" t="s">
        <v>105</v>
      </c>
      <c r="BP130" s="39"/>
      <c r="BQ130" s="137"/>
      <c r="BR130" s="39"/>
      <c r="BS130" s="140"/>
    </row>
    <row r="131" spans="1:71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0">D11+D14+D17+D20+D23+D26+D29+D32+D35+D38+D41+D44+D47+D50+D53+D56+D59+D62+D65+D68+D71+D74+D77+D80+D83+D86+D89+D92+D95+D98+D101+D104+D107+D110+D113+D116+D119+D122+D125+D128</f>
        <v>8417</v>
      </c>
      <c r="E131" s="139">
        <f t="shared" si="90"/>
        <v>2693</v>
      </c>
      <c r="F131" s="139">
        <f t="shared" si="90"/>
        <v>26552</v>
      </c>
      <c r="G131" s="139">
        <f t="shared" si="90"/>
        <v>1090</v>
      </c>
      <c r="H131" s="139">
        <f t="shared" si="90"/>
        <v>19151</v>
      </c>
      <c r="I131" s="139">
        <f t="shared" si="90"/>
        <v>21365</v>
      </c>
      <c r="J131" s="139">
        <f t="shared" si="90"/>
        <v>8681</v>
      </c>
      <c r="K131" s="139">
        <f t="shared" si="90"/>
        <v>9168</v>
      </c>
      <c r="L131" s="139">
        <f t="shared" si="90"/>
        <v>3668</v>
      </c>
      <c r="M131" s="139">
        <f t="shared" si="90"/>
        <v>8455</v>
      </c>
      <c r="N131" s="139">
        <f t="shared" si="90"/>
        <v>2807</v>
      </c>
      <c r="O131" s="139">
        <f t="shared" si="90"/>
        <v>18188</v>
      </c>
      <c r="P131" s="139">
        <f t="shared" si="90"/>
        <v>5314</v>
      </c>
      <c r="Q131" s="139">
        <f t="shared" si="90"/>
        <v>15406</v>
      </c>
      <c r="R131" s="139">
        <f t="shared" si="90"/>
        <v>7461</v>
      </c>
      <c r="S131" s="139">
        <f t="shared" si="90"/>
        <v>4274</v>
      </c>
      <c r="T131" s="139">
        <f t="shared" si="90"/>
        <v>8136</v>
      </c>
      <c r="U131" s="139">
        <f t="shared" si="90"/>
        <v>8379</v>
      </c>
      <c r="V131" s="139">
        <f t="shared" si="90"/>
        <v>6157</v>
      </c>
      <c r="W131" s="139">
        <f t="shared" si="90"/>
        <v>2174</v>
      </c>
      <c r="X131" s="139">
        <f t="shared" si="90"/>
        <v>766</v>
      </c>
      <c r="Y131" s="139">
        <f t="shared" si="90"/>
        <v>11679</v>
      </c>
      <c r="Z131" s="139">
        <f t="shared" si="90"/>
        <v>2256</v>
      </c>
      <c r="AA131" s="139">
        <f t="shared" si="90"/>
        <v>7171</v>
      </c>
      <c r="AB131" s="139">
        <f t="shared" si="90"/>
        <v>4627</v>
      </c>
      <c r="AC131" s="139">
        <f t="shared" si="90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1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1"/>
        <v>3811</v>
      </c>
      <c r="AG131" s="139">
        <f t="shared" si="91"/>
        <v>8019</v>
      </c>
      <c r="AH131" s="139">
        <f t="shared" ref="AH131:AI131" si="92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2"/>
        <v>4014</v>
      </c>
      <c r="AJ131" s="139">
        <f t="shared" ref="AJ131:AK131" si="93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3"/>
        <v>18189</v>
      </c>
      <c r="AL131" s="139">
        <f t="shared" ref="AL131:AM131" si="94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4"/>
        <v>3804</v>
      </c>
      <c r="AN131" s="139">
        <f t="shared" ref="AN131:AO131" si="95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5"/>
        <v>8504</v>
      </c>
      <c r="AP131" s="139">
        <f t="shared" ref="AP131:AS131" si="96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7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7"/>
        <v>4648</v>
      </c>
      <c r="AS131" s="139">
        <f t="shared" si="96"/>
        <v>8115</v>
      </c>
      <c r="AT131" s="139">
        <f t="shared" ref="AT131:AU131" si="98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98"/>
        <v>962</v>
      </c>
      <c r="AV131" s="139">
        <f t="shared" ref="AV131:AW131" si="99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99"/>
        <v>2119</v>
      </c>
      <c r="AX131" s="139">
        <f t="shared" ref="AX131:AY131" si="100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100"/>
        <v>10045</v>
      </c>
      <c r="AZ131" s="139">
        <f t="shared" ref="AZ131:BA131" si="101">AZ11+AZ14+AZ17+AZ20+AZ23+AZ26+AZ29+AZ32+AZ35+AZ38+AZ41+AZ44+AZ47+AZ50+AZ53+AZ56+AZ59+AZ62+AZ65+AZ68+AZ71+AZ74+AZ77+AZ80+AZ83+AZ86+AZ89+AZ92+AZ95+AZ98+AZ101+AZ104+AZ107+AZ110+AZ113+AZ116+AZ119+AZ122+AZ125+AZ128</f>
        <v>4894</v>
      </c>
      <c r="BA131" s="139">
        <f t="shared" si="101"/>
        <v>6943</v>
      </c>
      <c r="BB131" s="139">
        <f t="shared" ref="BB131:BC131" si="102">BB11+BB14+BB17+BB20+BB23+BB26+BB29+BB32+BB35+BB38+BB41+BB44+BB47+BB50+BB53+BB56+BB59+BB62+BB65+BB68+BB71+BB74+BB77+BB80+BB83+BB86+BB89+BB92+BB95+BB98+BB101+BB104+BB107+BB110+BB113+BB116+BB119+BB122+BB125+BB128</f>
        <v>2636</v>
      </c>
      <c r="BC131" s="139">
        <f t="shared" si="102"/>
        <v>2711</v>
      </c>
      <c r="BD131" s="139">
        <f t="shared" ref="BD131" si="103">BD11+BD14+BD17+BD20+BD23+BD26+BD29+BD32+BD35+BD38+BD41+BD44+BD47+BD50+BD53+BD56+BD59+BD62+BD65+BD68+BD71+BD74+BD77+BD80+BD83+BD86+BD89+BD92+BD95+BD98+BD101+BD104+BD107+BD110+BD113+BD116+BD119+BD122+BD125+BD128</f>
        <v>5995</v>
      </c>
      <c r="BE131" s="139">
        <f t="shared" ref="BE131:BF131" si="104">BE11+BE14+BE17+BE20+BE23+BE26+BE29+BE32+BE35+BE38+BE41+BE44+BE47+BE50+BE53+BE56+BE59+BE62+BE65+BE68+BE71+BE74+BE77+BE80+BE83+BE86+BE89+BE92+BE95+BE98+BE101+BE104+BE107+BE110+BE113+BE116+BE119+BE122+BE125+BE128</f>
        <v>12252</v>
      </c>
      <c r="BF131" s="139">
        <f t="shared" si="104"/>
        <v>18559</v>
      </c>
      <c r="BG131" s="139">
        <f t="shared" ref="BG131:BH131" si="105">BG11+BG14+BG17+BG20+BG23+BG26+BG29+BG32+BG35+BG38+BG41+BG44+BG47+BG50+BG53+BG56+BG59+BG62+BG65+BG68+BG71+BG74+BG77+BG80+BG83+BG86+BG89+BG92+BG95+BG98+BG101+BG104+BG107+BG110+BG113+BG116+BG119+BG122+BG125+BG128</f>
        <v>3369</v>
      </c>
      <c r="BH131" s="139">
        <f t="shared" si="105"/>
        <v>989</v>
      </c>
      <c r="BI131" s="139">
        <f t="shared" ref="BI131:BK131" si="106">BI11+BI14+BI17+BI20+BI23+BI26+BI29+BI32+BI35+BI38+BI41+BI44+BI47+BI50+BI53+BI56+BI59+BI62+BI65+BI68+BI71+BI74+BI77+BI80+BI83+BI86+BI89+BI92+BI95+BI98+BI101+BI104+BI107+BI110+BI113+BI116+BI119+BI122+BI125+BI128</f>
        <v>2927</v>
      </c>
      <c r="BJ131" s="139">
        <f t="shared" si="106"/>
        <v>2315</v>
      </c>
      <c r="BK131" s="139">
        <f t="shared" si="106"/>
        <v>5177</v>
      </c>
      <c r="BL131" s="138">
        <f>SUM(D131:BK131)</f>
        <v>445532</v>
      </c>
      <c r="BM131" s="145"/>
      <c r="BN131" s="44"/>
      <c r="BO131" s="43"/>
      <c r="BP131" s="44"/>
      <c r="BQ131" s="139">
        <f>BQ11+BQ14+BQ17+BQ20+BQ23+BQ26+BQ29+BQ32+BQ35+BQ38+BQ41+BQ44+BQ47+BQ50+BQ53+BQ56+BQ59+BQ62+BQ65+BQ68+BQ71+BQ74+BQ77+BQ80+BQ83+BQ86+BQ89+BQ92+BQ95+BQ98++BQ101+BQ104+BQ107+BQ110+BQ113+BQ116+BQ119+BQ122+BQ125+BQ128</f>
        <v>460527</v>
      </c>
      <c r="BR131" s="44"/>
      <c r="BS131" s="44"/>
    </row>
    <row r="132" spans="1:71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07">D12+D15+D18+D21+D24+D27+D30+D33+D36+D39+D42+D45+D48+D51+D54+D57+D60+D63+D66+D69+D72+D75+D78+D81+D84+D87+D90+D93+D96+D99+D102+D105+D108+D111+D114+D117+D120+D123+D126+D129</f>
        <v>48</v>
      </c>
      <c r="E132" s="144">
        <f t="shared" si="107"/>
        <v>15</v>
      </c>
      <c r="F132" s="144">
        <f t="shared" si="107"/>
        <v>150</v>
      </c>
      <c r="G132" s="144">
        <f t="shared" si="107"/>
        <v>8</v>
      </c>
      <c r="H132" s="144">
        <f t="shared" si="107"/>
        <v>111</v>
      </c>
      <c r="I132" s="144">
        <f t="shared" si="107"/>
        <v>128</v>
      </c>
      <c r="J132" s="144">
        <f t="shared" si="107"/>
        <v>48</v>
      </c>
      <c r="K132" s="144">
        <f t="shared" si="107"/>
        <v>64</v>
      </c>
      <c r="L132" s="144">
        <f t="shared" si="107"/>
        <v>27</v>
      </c>
      <c r="M132" s="144">
        <f t="shared" si="107"/>
        <v>45</v>
      </c>
      <c r="N132" s="144">
        <f t="shared" si="107"/>
        <v>20</v>
      </c>
      <c r="O132" s="144">
        <f t="shared" si="107"/>
        <v>112</v>
      </c>
      <c r="P132" s="144">
        <f t="shared" si="107"/>
        <v>33</v>
      </c>
      <c r="Q132" s="144">
        <f t="shared" si="107"/>
        <v>84</v>
      </c>
      <c r="R132" s="144">
        <f t="shared" si="107"/>
        <v>44</v>
      </c>
      <c r="S132" s="144">
        <f t="shared" si="107"/>
        <v>28</v>
      </c>
      <c r="T132" s="144">
        <f t="shared" si="107"/>
        <v>45</v>
      </c>
      <c r="U132" s="144">
        <f t="shared" si="107"/>
        <v>48</v>
      </c>
      <c r="V132" s="144">
        <f t="shared" si="107"/>
        <v>36</v>
      </c>
      <c r="W132" s="144">
        <f t="shared" si="107"/>
        <v>12</v>
      </c>
      <c r="X132" s="144">
        <f t="shared" si="107"/>
        <v>8</v>
      </c>
      <c r="Y132" s="144">
        <f t="shared" si="107"/>
        <v>72</v>
      </c>
      <c r="Z132" s="144">
        <f t="shared" si="107"/>
        <v>16</v>
      </c>
      <c r="AA132" s="144">
        <f t="shared" si="107"/>
        <v>44</v>
      </c>
      <c r="AB132" s="144">
        <f t="shared" si="107"/>
        <v>28</v>
      </c>
      <c r="AC132" s="144">
        <f t="shared" si="107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1"/>
        <v>79</v>
      </c>
      <c r="AF132" s="144">
        <f t="shared" si="91"/>
        <v>27</v>
      </c>
      <c r="AG132" s="144">
        <f t="shared" si="91"/>
        <v>45</v>
      </c>
      <c r="AH132" s="144">
        <f t="shared" ref="AH132:AI132" si="108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08"/>
        <v>22</v>
      </c>
      <c r="AJ132" s="144">
        <f t="shared" ref="AJ132:AK132" si="109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09"/>
        <v>108</v>
      </c>
      <c r="AL132" s="144">
        <f t="shared" ref="AL132:AM132" si="110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10"/>
        <v>27</v>
      </c>
      <c r="AN132" s="144">
        <f t="shared" ref="AN132:AO132" si="111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11"/>
        <v>45</v>
      </c>
      <c r="AP132" s="144">
        <f t="shared" ref="AP132:AS132" si="112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13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13"/>
        <v>28</v>
      </c>
      <c r="AS132" s="144">
        <f t="shared" si="112"/>
        <v>45</v>
      </c>
      <c r="AT132" s="144">
        <f t="shared" ref="AT132:AU132" si="114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14"/>
        <v>8</v>
      </c>
      <c r="AV132" s="144">
        <f t="shared" ref="AV132:AW132" si="115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5"/>
        <v>16</v>
      </c>
      <c r="AX132" s="144">
        <f t="shared" ref="AX132:AY132" si="116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16"/>
        <v>56</v>
      </c>
      <c r="AZ132" s="144">
        <f t="shared" ref="AZ132:BA132" si="117">AZ12+AZ15+AZ18+AZ21+AZ24+AZ27+AZ30+AZ33+AZ36+AZ39+AZ42+AZ45+AZ48+AZ51+AZ54+AZ57+AZ60+AZ63+AZ66+AZ69+AZ72+AZ75+AZ78+AZ81+AZ84+AZ87+AZ90+AZ93+AZ96+AZ99+AZ102+AZ105+AZ108+AZ111+AZ114+AZ117+AZ120+AZ123+AZ126+AZ129</f>
        <v>28</v>
      </c>
      <c r="BA132" s="144">
        <f t="shared" si="117"/>
        <v>48</v>
      </c>
      <c r="BB132" s="144">
        <f t="shared" ref="BB132:BC132" si="118">BB12+BB15+BB18+BB21+BB24+BB27+BB30+BB33+BB36+BB39+BB42+BB45+BB48+BB51+BB54+BB57+BB60+BB63+BB66+BB69+BB72+BB75+BB78+BB81+BB84+BB87+BB90+BB93+BB96+BB99+BB102+BB105+BB108+BB111+BB114+BB117+BB120+BB123+BB126+BB129</f>
        <v>16</v>
      </c>
      <c r="BC132" s="144">
        <f t="shared" si="118"/>
        <v>16</v>
      </c>
      <c r="BD132" s="144">
        <f t="shared" ref="BD132" si="119">BD12+BD15+BD18+BD21+BD24+BD27+BD30+BD33+BD36+BD39+BD42+BD45+BD48+BD51+BD54+BD57+BD60+BD63+BD66+BD69+BD72+BD75+BD78+BD81+BD84+BD87+BD90+BD93+BD96+BD99+BD102+BD105+BD108+BD111+BD114+BD117+BD120+BD123+BD126+BD129</f>
        <v>36</v>
      </c>
      <c r="BE132" s="144">
        <f t="shared" ref="BE132:BF132" si="120">BE12+BE15+BE18+BE21+BE24+BE27+BE30+BE33+BE36+BE39+BE42+BE45+BE48+BE51+BE54+BE57+BE60+BE63+BE66+BE69+BE72+BE75+BE78+BE81+BE84+BE87+BE90+BE93+BE96+BE99+BE102+BE105+BE108+BE111+BE114+BE117+BE120+BE123+BE126+BE129</f>
        <v>70</v>
      </c>
      <c r="BF132" s="144">
        <f t="shared" si="120"/>
        <v>102</v>
      </c>
      <c r="BG132" s="144">
        <f t="shared" ref="BG132:BH132" si="121">BG12+BG15+BG18+BG21+BG24+BG27+BG30+BG33+BG36+BG39+BG42+BG45+BG48+BG51+BG54+BG57+BG60+BG63+BG66+BG69+BG72+BG75+BG78+BG81+BG84+BG87+BG90+BG93+BG96+BG99+BG102+BG105+BG108+BG111+BG114+BG117+BG120+BG123+BG126+BG129</f>
        <v>18</v>
      </c>
      <c r="BH132" s="144">
        <f t="shared" si="121"/>
        <v>8</v>
      </c>
      <c r="BI132" s="144">
        <f t="shared" ref="BI132:BK132" si="122">BI12+BI15+BI18+BI21+BI24+BI27+BI30+BI33+BI36+BI39+BI42+BI45+BI48+BI51+BI54+BI57+BI60+BI63+BI66+BI69+BI72+BI75+BI78+BI81+BI84+BI87+BI90+BI93+BI96+BI99+BI102+BI105+BI108+BI111+BI114+BI117+BI120+BI123+BI126+BI129</f>
        <v>16</v>
      </c>
      <c r="BJ132" s="144">
        <f t="shared" si="122"/>
        <v>16</v>
      </c>
      <c r="BK132" s="144">
        <f t="shared" si="122"/>
        <v>32</v>
      </c>
      <c r="BL132" s="138">
        <f>SUM(D132:BK132)</f>
        <v>2644</v>
      </c>
      <c r="BM132" s="52">
        <f>SUM(BM12:BM129)</f>
        <v>296</v>
      </c>
      <c r="BN132" s="44"/>
      <c r="BO132" s="45"/>
      <c r="BP132" s="44"/>
      <c r="BQ132" s="144">
        <f>BQ12+BQ15+BQ18+BQ21+BQ24+BQ27+BQ30+BQ33+BQ36+BQ39+BQ42+BQ45+BQ48+BQ51+BQ54+BQ57+BQ60+BQ63+BQ66+BQ69+BQ72+BQ75+BQ78+BQ81+BQ84+BQ87+BQ90+BQ93+BQ96+BQ99++BQ102+BQ105+BQ108+BQ111+BQ114+BQ117+BQ120+BQ123+BQ126+BQ129</f>
        <v>2724</v>
      </c>
      <c r="BR132" s="44"/>
      <c r="BS132" s="44"/>
    </row>
    <row r="133" spans="1:71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23">IF(D132=0,"",(D131/D132))</f>
        <v>175.35416666666666</v>
      </c>
      <c r="E133" s="140">
        <f t="shared" si="123"/>
        <v>179.53333333333333</v>
      </c>
      <c r="F133" s="140">
        <f t="shared" si="123"/>
        <v>177.01333333333332</v>
      </c>
      <c r="G133" s="140">
        <f t="shared" si="123"/>
        <v>136.25</v>
      </c>
      <c r="H133" s="140">
        <f t="shared" si="123"/>
        <v>172.53153153153153</v>
      </c>
      <c r="I133" s="140">
        <f t="shared" si="123"/>
        <v>166.9140625</v>
      </c>
      <c r="J133" s="140">
        <f t="shared" si="123"/>
        <v>180.85416666666666</v>
      </c>
      <c r="K133" s="140">
        <f t="shared" si="123"/>
        <v>143.25</v>
      </c>
      <c r="L133" s="140">
        <f t="shared" si="123"/>
        <v>135.85185185185185</v>
      </c>
      <c r="M133" s="140">
        <f t="shared" si="123"/>
        <v>187.88888888888889</v>
      </c>
      <c r="N133" s="140">
        <f t="shared" si="123"/>
        <v>140.35</v>
      </c>
      <c r="O133" s="140">
        <f t="shared" si="123"/>
        <v>162.39285714285714</v>
      </c>
      <c r="P133" s="140">
        <f t="shared" si="123"/>
        <v>161.03030303030303</v>
      </c>
      <c r="Q133" s="140">
        <f t="shared" si="123"/>
        <v>183.4047619047619</v>
      </c>
      <c r="R133" s="140">
        <f t="shared" si="123"/>
        <v>169.56818181818181</v>
      </c>
      <c r="S133" s="140">
        <f t="shared" si="123"/>
        <v>152.64285714285714</v>
      </c>
      <c r="T133" s="140">
        <f t="shared" si="123"/>
        <v>180.8</v>
      </c>
      <c r="U133" s="140">
        <f t="shared" si="123"/>
        <v>174.5625</v>
      </c>
      <c r="V133" s="140">
        <f t="shared" si="123"/>
        <v>171.02777777777777</v>
      </c>
      <c r="W133" s="140">
        <f t="shared" si="123"/>
        <v>181.16666666666666</v>
      </c>
      <c r="X133" s="140">
        <f t="shared" si="123"/>
        <v>95.75</v>
      </c>
      <c r="Y133" s="140">
        <f t="shared" si="123"/>
        <v>162.20833333333334</v>
      </c>
      <c r="Z133" s="140">
        <f t="shared" si="123"/>
        <v>141</v>
      </c>
      <c r="AA133" s="140">
        <f t="shared" si="123"/>
        <v>162.97727272727272</v>
      </c>
      <c r="AB133" s="140">
        <f t="shared" si="123"/>
        <v>165.25</v>
      </c>
      <c r="AC133" s="140">
        <f t="shared" si="123"/>
        <v>188.73333333333332</v>
      </c>
      <c r="AD133" s="140">
        <f t="shared" ref="AD133" si="124">IF(AD132=0,"",(AD131/AD132))</f>
        <v>178.20833333333334</v>
      </c>
      <c r="AE133" s="140">
        <f t="shared" ref="AE133:AG133" si="125">IF(AE132=0,"",(AE131/AE132))</f>
        <v>153.22784810126583</v>
      </c>
      <c r="AF133" s="140">
        <f t="shared" si="125"/>
        <v>141.14814814814815</v>
      </c>
      <c r="AG133" s="140">
        <f t="shared" si="125"/>
        <v>178.2</v>
      </c>
      <c r="AH133" s="140">
        <f t="shared" ref="AH133:AI133" si="126">IF(AH132=0,"",(AH131/AH132))</f>
        <v>128.75</v>
      </c>
      <c r="AI133" s="140">
        <f t="shared" si="126"/>
        <v>182.45454545454547</v>
      </c>
      <c r="AJ133" s="140">
        <f t="shared" ref="AJ133:AK133" si="127">IF(AJ132=0,"",(AJ131/AJ132))</f>
        <v>182.64285714285714</v>
      </c>
      <c r="AK133" s="140">
        <f t="shared" si="127"/>
        <v>168.41666666666666</v>
      </c>
      <c r="AL133" s="140">
        <f t="shared" ref="AL133:AM133" si="128">IF(AL132=0,"",(AL131/AL132))</f>
        <v>177</v>
      </c>
      <c r="AM133" s="140">
        <f t="shared" si="128"/>
        <v>140.88888888888889</v>
      </c>
      <c r="AN133" s="140">
        <f t="shared" ref="AN133:AO133" si="129">IF(AN132=0,"",(AN131/AN132))</f>
        <v>139.5</v>
      </c>
      <c r="AO133" s="140">
        <f t="shared" si="129"/>
        <v>188.97777777777779</v>
      </c>
      <c r="AP133" s="140">
        <f t="shared" ref="AP133:AS133" si="130">IF(AP132=0,"",(AP131/AP132))</f>
        <v>169.95833333333334</v>
      </c>
      <c r="AQ133" s="140">
        <f t="shared" ref="AQ133:AR133" si="131">IF(AQ132=0,"",(AQ131/AQ132))</f>
        <v>171.11363636363637</v>
      </c>
      <c r="AR133" s="140">
        <f t="shared" si="131"/>
        <v>166</v>
      </c>
      <c r="AS133" s="140">
        <f t="shared" si="130"/>
        <v>180.33333333333334</v>
      </c>
      <c r="AT133" s="140">
        <f t="shared" ref="AT133:AU133" si="132">IF(AT132=0,"",(AT131/AT132))</f>
        <v>167.06060606060606</v>
      </c>
      <c r="AU133" s="140">
        <f t="shared" si="132"/>
        <v>120.25</v>
      </c>
      <c r="AV133" s="140">
        <f t="shared" ref="AV133:AW133" si="133">IF(AV132=0,"",(AV131/AV132))</f>
        <v>171.11764705882354</v>
      </c>
      <c r="AW133" s="140">
        <f t="shared" si="133"/>
        <v>132.4375</v>
      </c>
      <c r="AX133" s="140">
        <f t="shared" ref="AX133:AY133" si="134">IF(AX132=0,"",(AX131/AX132))</f>
        <v>152.25</v>
      </c>
      <c r="AY133" s="140">
        <f t="shared" si="134"/>
        <v>179.375</v>
      </c>
      <c r="AZ133" s="140">
        <f t="shared" ref="AZ133:BA133" si="135">IF(AZ132=0,"",(AZ131/AZ132))</f>
        <v>174.78571428571428</v>
      </c>
      <c r="BA133" s="140">
        <f t="shared" si="135"/>
        <v>144.64583333333334</v>
      </c>
      <c r="BB133" s="140">
        <f t="shared" ref="BB133:BC133" si="136">IF(BB132=0,"",(BB131/BB132))</f>
        <v>164.75</v>
      </c>
      <c r="BC133" s="140">
        <f t="shared" si="136"/>
        <v>169.4375</v>
      </c>
      <c r="BD133" s="140">
        <f t="shared" ref="BD133" si="137">IF(BD132=0,"",(BD131/BD132))</f>
        <v>166.52777777777777</v>
      </c>
      <c r="BE133" s="140">
        <f t="shared" ref="BE133:BF133" si="138">IF(BE132=0,"",(BE131/BE132))</f>
        <v>175.02857142857144</v>
      </c>
      <c r="BF133" s="140">
        <f t="shared" si="138"/>
        <v>181.95098039215685</v>
      </c>
      <c r="BG133" s="140">
        <f t="shared" ref="BG133:BH133" si="139">IF(BG132=0,"",(BG131/BG132))</f>
        <v>187.16666666666666</v>
      </c>
      <c r="BH133" s="140">
        <f t="shared" si="139"/>
        <v>123.625</v>
      </c>
      <c r="BI133" s="140">
        <f t="shared" ref="BI133:BK133" si="140">IF(BI132=0,"",(BI131/BI132))</f>
        <v>182.9375</v>
      </c>
      <c r="BJ133" s="140">
        <f t="shared" si="140"/>
        <v>144.6875</v>
      </c>
      <c r="BK133" s="140">
        <f t="shared" si="140"/>
        <v>161.78125</v>
      </c>
      <c r="BL133" s="47">
        <f>BL131/BL132</f>
        <v>168.50680786686837</v>
      </c>
      <c r="BM133" s="48"/>
      <c r="BN133" s="49"/>
      <c r="BO133" s="43"/>
      <c r="BP133" s="49"/>
      <c r="BQ133" s="140">
        <f>IF(BQ132=0,"",(BQ131/BQ132))</f>
        <v>169.06277533039648</v>
      </c>
      <c r="BR133" s="49"/>
      <c r="BS133" s="49"/>
    </row>
    <row r="134" spans="1:71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M134" s="50"/>
      <c r="BN134" s="189" t="s">
        <v>201</v>
      </c>
      <c r="BO134" s="155">
        <f>COUNTA(BO10:BO130)/3</f>
        <v>40</v>
      </c>
    </row>
    <row r="135" spans="1:71" x14ac:dyDescent="0.25">
      <c r="A135" s="51"/>
      <c r="B135" s="32" t="s">
        <v>106</v>
      </c>
      <c r="D135" s="62">
        <f t="shared" ref="D135:Z135" si="141">COUNTA(D11:D130)/3</f>
        <v>6</v>
      </c>
      <c r="E135" s="62">
        <f t="shared" si="141"/>
        <v>1</v>
      </c>
      <c r="F135" s="62">
        <f t="shared" si="141"/>
        <v>10</v>
      </c>
      <c r="G135" s="62">
        <f t="shared" si="141"/>
        <v>1</v>
      </c>
      <c r="H135" s="62">
        <f t="shared" si="141"/>
        <v>7</v>
      </c>
      <c r="I135" s="62">
        <f t="shared" si="141"/>
        <v>10</v>
      </c>
      <c r="J135" s="62">
        <f t="shared" si="141"/>
        <v>6</v>
      </c>
      <c r="K135" s="62">
        <f t="shared" si="141"/>
        <v>8</v>
      </c>
      <c r="L135" s="62">
        <f t="shared" si="141"/>
        <v>4</v>
      </c>
      <c r="M135" s="62">
        <f t="shared" si="141"/>
        <v>6</v>
      </c>
      <c r="N135" s="62">
        <f t="shared" si="141"/>
        <v>4</v>
      </c>
      <c r="O135" s="62">
        <f t="shared" si="141"/>
        <v>14</v>
      </c>
      <c r="P135" s="62">
        <f t="shared" si="141"/>
        <v>3</v>
      </c>
      <c r="Q135" s="62">
        <f t="shared" si="141"/>
        <v>6</v>
      </c>
      <c r="R135" s="62">
        <f t="shared" si="141"/>
        <v>5</v>
      </c>
      <c r="S135" s="62">
        <f t="shared" si="141"/>
        <v>5</v>
      </c>
      <c r="T135" s="62">
        <f t="shared" si="141"/>
        <v>6</v>
      </c>
      <c r="U135" s="62">
        <f t="shared" si="141"/>
        <v>6</v>
      </c>
      <c r="V135" s="62">
        <f t="shared" si="141"/>
        <v>6</v>
      </c>
      <c r="W135" s="62">
        <f t="shared" si="141"/>
        <v>2</v>
      </c>
      <c r="X135" s="62">
        <f t="shared" si="141"/>
        <v>1</v>
      </c>
      <c r="Y135" s="62">
        <f t="shared" si="141"/>
        <v>9</v>
      </c>
      <c r="Z135" s="62">
        <f t="shared" si="141"/>
        <v>2</v>
      </c>
      <c r="AA135" s="62">
        <f t="shared" ref="AA135:AC135" si="142">COUNTA(AA11:AA130)/3</f>
        <v>5</v>
      </c>
      <c r="AB135" s="62">
        <f t="shared" si="142"/>
        <v>5</v>
      </c>
      <c r="AC135" s="62">
        <f t="shared" si="142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43">COUNTA(AF11:AF130)/3</f>
        <v>3</v>
      </c>
      <c r="AG135" s="62">
        <f t="shared" si="143"/>
        <v>6</v>
      </c>
      <c r="AH135" s="62">
        <f t="shared" ref="AH135:AI135" si="144">COUNTA(AH11:AH130)/3</f>
        <v>5</v>
      </c>
      <c r="AI135" s="62">
        <f t="shared" si="144"/>
        <v>2</v>
      </c>
      <c r="AJ135" s="62">
        <f t="shared" ref="AJ135:AK135" si="145">COUNTA(AJ11:AJ130)/3</f>
        <v>3</v>
      </c>
      <c r="AK135" s="62">
        <f t="shared" si="145"/>
        <v>18</v>
      </c>
      <c r="AL135" s="62">
        <f t="shared" ref="AL135:AM135" si="146">COUNTA(AL11:AL130)/3</f>
        <v>7</v>
      </c>
      <c r="AM135" s="62">
        <f t="shared" si="146"/>
        <v>4</v>
      </c>
      <c r="AN135" s="62">
        <f t="shared" ref="AN135:AO135" si="147">COUNTA(AN11:AN130)/3</f>
        <v>4</v>
      </c>
      <c r="AO135" s="62">
        <f t="shared" si="147"/>
        <v>6</v>
      </c>
      <c r="AP135" s="62">
        <f t="shared" ref="AP135:AS135" si="148">COUNTA(AP11:AP130)/3</f>
        <v>3</v>
      </c>
      <c r="AQ135" s="62">
        <f t="shared" si="148"/>
        <v>5</v>
      </c>
      <c r="AR135" s="62">
        <f t="shared" si="148"/>
        <v>5</v>
      </c>
      <c r="AS135" s="62">
        <f t="shared" si="148"/>
        <v>6</v>
      </c>
      <c r="AT135" s="62">
        <f t="shared" ref="AT135:AU135" si="149">COUNTA(AT11:AT130)/3</f>
        <v>3</v>
      </c>
      <c r="AU135" s="62">
        <f t="shared" si="149"/>
        <v>1</v>
      </c>
      <c r="AV135" s="62">
        <f t="shared" ref="AV135:AW135" si="150">COUNTA(AV11:AV130)/3</f>
        <v>9</v>
      </c>
      <c r="AW135" s="62">
        <f t="shared" si="150"/>
        <v>2</v>
      </c>
      <c r="AX135" s="62">
        <f t="shared" ref="AX135:AY135" si="151">COUNTA(AX11:AX130)/3</f>
        <v>3</v>
      </c>
      <c r="AY135" s="62">
        <f t="shared" si="151"/>
        <v>7</v>
      </c>
      <c r="AZ135" s="62">
        <f t="shared" ref="AZ135:BC135" si="152">COUNTA(AZ11:AZ130)/3</f>
        <v>2</v>
      </c>
      <c r="BA135" s="62">
        <f t="shared" si="152"/>
        <v>6</v>
      </c>
      <c r="BB135" s="62">
        <f t="shared" si="152"/>
        <v>2</v>
      </c>
      <c r="BC135" s="62">
        <f t="shared" si="152"/>
        <v>2</v>
      </c>
      <c r="BD135" s="62">
        <f t="shared" ref="BD135" si="153">COUNTA(BD11:BD130)/3</f>
        <v>4</v>
      </c>
      <c r="BE135" s="62">
        <f t="shared" ref="BE135:BF135" si="154">COUNTA(BE11:BE130)/3</f>
        <v>5</v>
      </c>
      <c r="BF135" s="62">
        <f t="shared" si="154"/>
        <v>6</v>
      </c>
      <c r="BG135" s="62">
        <f t="shared" ref="BG135:BH135" si="155">COUNTA(BG11:BG130)/3</f>
        <v>1</v>
      </c>
      <c r="BH135" s="62">
        <f t="shared" si="155"/>
        <v>1</v>
      </c>
      <c r="BI135" s="62">
        <f t="shared" ref="BI135:BK135" si="156">COUNTA(BI11:BI130)/3</f>
        <v>2</v>
      </c>
      <c r="BJ135" s="62">
        <f t="shared" si="156"/>
        <v>2</v>
      </c>
      <c r="BK135" s="62">
        <f t="shared" si="156"/>
        <v>4</v>
      </c>
      <c r="BL135" s="156">
        <f>SUM(D135:BK135)</f>
        <v>296</v>
      </c>
      <c r="BM135" s="8"/>
      <c r="BO135" s="53"/>
    </row>
    <row r="136" spans="1:71" x14ac:dyDescent="0.25">
      <c r="BB136" s="195"/>
      <c r="BC136" s="195"/>
      <c r="BD136" s="195"/>
      <c r="BE136" s="195"/>
      <c r="BF136" s="195"/>
      <c r="BG136" s="195"/>
      <c r="BH136" s="195"/>
      <c r="BI136" s="195"/>
      <c r="BJ136" s="195"/>
      <c r="BK136" s="195"/>
    </row>
    <row r="137" spans="1:71" x14ac:dyDescent="0.25">
      <c r="BB137" s="196"/>
      <c r="BC137" s="196"/>
      <c r="BD137" s="196"/>
      <c r="BE137" s="196"/>
      <c r="BF137" s="196"/>
      <c r="BG137" s="196"/>
      <c r="BH137" s="196"/>
      <c r="BI137" s="196"/>
      <c r="BJ137" s="196"/>
      <c r="BK137" s="196"/>
    </row>
    <row r="138" spans="1:71" x14ac:dyDescent="0.25"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</row>
    <row r="139" spans="1:71" x14ac:dyDescent="0.25"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</row>
  </sheetData>
  <mergeCells count="1">
    <mergeCell ref="BL5:BM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7"/>
  <sheetViews>
    <sheetView topLeftCell="A278" workbookViewId="0">
      <selection activeCell="J299" sqref="J299:J30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280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261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5" t="s">
        <v>261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5" t="s">
        <v>261</v>
      </c>
      <c r="G9" s="63" t="s">
        <v>229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5" t="s">
        <v>261</v>
      </c>
      <c r="G10" s="63" t="s">
        <v>229</v>
      </c>
      <c r="H10" s="71" t="s">
        <v>121</v>
      </c>
      <c r="I10" s="215" t="s">
        <v>226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5" t="s">
        <v>261</v>
      </c>
      <c r="G11" s="63" t="s">
        <v>229</v>
      </c>
      <c r="H11" s="178" t="s">
        <v>223</v>
      </c>
      <c r="I11" s="215" t="s">
        <v>226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5" t="s">
        <v>261</v>
      </c>
      <c r="G12" s="63" t="s">
        <v>229</v>
      </c>
      <c r="H12" s="178" t="s">
        <v>126</v>
      </c>
      <c r="I12" s="215" t="s">
        <v>225</v>
      </c>
      <c r="J12" s="64">
        <v>1051</v>
      </c>
      <c r="K12" s="62">
        <v>8</v>
      </c>
      <c r="L12" s="65">
        <f t="shared" si="0"/>
        <v>131.375</v>
      </c>
      <c r="M12" s="174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272</v>
      </c>
      <c r="E13" s="63"/>
      <c r="F13" s="217" t="s">
        <v>273</v>
      </c>
      <c r="G13" s="63" t="s">
        <v>274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275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276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283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276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283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276</v>
      </c>
      <c r="E16" s="63"/>
      <c r="F16" s="217" t="s">
        <v>18</v>
      </c>
      <c r="G16" s="63" t="s">
        <v>118</v>
      </c>
      <c r="H16" s="178" t="s">
        <v>224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283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276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286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276</v>
      </c>
      <c r="E18" s="63"/>
      <c r="F18" s="217" t="s">
        <v>18</v>
      </c>
      <c r="G18" s="63" t="s">
        <v>118</v>
      </c>
      <c r="H18" s="178" t="s">
        <v>124</v>
      </c>
      <c r="I18" s="217" t="s">
        <v>226</v>
      </c>
      <c r="J18" s="64">
        <v>2926</v>
      </c>
      <c r="K18" s="62">
        <v>15</v>
      </c>
      <c r="L18" s="201">
        <f t="shared" si="0"/>
        <v>195.06666666666666</v>
      </c>
      <c r="M18" s="217" t="s">
        <v>285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276</v>
      </c>
      <c r="E19" s="63"/>
      <c r="F19" s="217" t="s">
        <v>18</v>
      </c>
      <c r="G19" s="63" t="s">
        <v>118</v>
      </c>
      <c r="H19" s="178" t="s">
        <v>277</v>
      </c>
      <c r="I19" s="217" t="s">
        <v>226</v>
      </c>
      <c r="J19" s="64">
        <v>2420</v>
      </c>
      <c r="K19" s="62">
        <v>15</v>
      </c>
      <c r="L19" s="65">
        <f t="shared" si="0"/>
        <v>161.33333333333334</v>
      </c>
      <c r="M19" s="225" t="s">
        <v>285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276</v>
      </c>
      <c r="E20" s="63"/>
      <c r="F20" s="217" t="s">
        <v>18</v>
      </c>
      <c r="G20" s="63" t="s">
        <v>118</v>
      </c>
      <c r="H20" s="178" t="s">
        <v>239</v>
      </c>
      <c r="I20" s="217" t="s">
        <v>226</v>
      </c>
      <c r="J20" s="64">
        <v>2692</v>
      </c>
      <c r="K20" s="62">
        <v>15</v>
      </c>
      <c r="L20" s="65">
        <f t="shared" si="0"/>
        <v>179.46666666666667</v>
      </c>
      <c r="M20" s="225" t="s">
        <v>285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276</v>
      </c>
      <c r="E21" s="63"/>
      <c r="F21" s="217" t="s">
        <v>18</v>
      </c>
      <c r="G21" s="63" t="s">
        <v>118</v>
      </c>
      <c r="H21" s="178" t="s">
        <v>278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284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276</v>
      </c>
      <c r="E22" s="63"/>
      <c r="F22" s="217" t="s">
        <v>18</v>
      </c>
      <c r="G22" s="63" t="s">
        <v>118</v>
      </c>
      <c r="H22" s="178" t="s">
        <v>279</v>
      </c>
      <c r="I22" s="217" t="s">
        <v>225</v>
      </c>
      <c r="J22" s="64">
        <v>2720</v>
      </c>
      <c r="K22" s="62">
        <v>15</v>
      </c>
      <c r="L22" s="65">
        <f t="shared" si="0"/>
        <v>181.33333333333334</v>
      </c>
      <c r="M22" s="217" t="s">
        <v>287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276</v>
      </c>
      <c r="E23" s="63"/>
      <c r="F23" s="217" t="s">
        <v>18</v>
      </c>
      <c r="G23" s="63" t="s">
        <v>118</v>
      </c>
      <c r="H23" s="178" t="s">
        <v>246</v>
      </c>
      <c r="I23" s="217" t="s">
        <v>225</v>
      </c>
      <c r="J23" s="64">
        <v>2684</v>
      </c>
      <c r="K23" s="62">
        <v>15</v>
      </c>
      <c r="L23" s="65">
        <f t="shared" si="0"/>
        <v>178.93333333333334</v>
      </c>
      <c r="M23" s="225" t="s">
        <v>287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303</v>
      </c>
      <c r="E24" s="63"/>
      <c r="F24" s="229" t="s">
        <v>301</v>
      </c>
      <c r="G24" s="63" t="s">
        <v>133</v>
      </c>
      <c r="H24" s="178" t="s">
        <v>238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302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304</v>
      </c>
      <c r="E25" s="63"/>
      <c r="F25" s="232" t="s">
        <v>305</v>
      </c>
      <c r="G25" s="63" t="s">
        <v>118</v>
      </c>
      <c r="H25" s="178" t="s">
        <v>224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302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304</v>
      </c>
      <c r="E26" s="63"/>
      <c r="F26" s="232" t="s">
        <v>305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275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304</v>
      </c>
      <c r="E27" s="63"/>
      <c r="F27" s="232" t="s">
        <v>305</v>
      </c>
      <c r="G27" s="63" t="s">
        <v>118</v>
      </c>
      <c r="H27" s="178" t="s">
        <v>279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311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304</v>
      </c>
      <c r="E28" s="63"/>
      <c r="F28" s="232" t="s">
        <v>305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306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304</v>
      </c>
      <c r="E29" s="63"/>
      <c r="F29" s="232" t="s">
        <v>305</v>
      </c>
      <c r="G29" s="63" t="s">
        <v>118</v>
      </c>
      <c r="H29" s="178" t="s">
        <v>246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306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304</v>
      </c>
      <c r="E30" s="63"/>
      <c r="F30" s="232" t="s">
        <v>305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307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304</v>
      </c>
      <c r="E31" s="63"/>
      <c r="F31" s="232" t="s">
        <v>305</v>
      </c>
      <c r="G31" s="63" t="s">
        <v>118</v>
      </c>
      <c r="H31" s="178" t="s">
        <v>308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309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312</v>
      </c>
      <c r="E32" s="63"/>
      <c r="F32" s="235" t="s">
        <v>313</v>
      </c>
      <c r="G32" s="63" t="s">
        <v>133</v>
      </c>
      <c r="H32" s="178" t="s">
        <v>278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314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312</v>
      </c>
      <c r="E33" s="63"/>
      <c r="F33" s="235" t="s">
        <v>313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314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312</v>
      </c>
      <c r="E34" s="63"/>
      <c r="F34" s="235" t="s">
        <v>313</v>
      </c>
      <c r="G34" s="63" t="s">
        <v>133</v>
      </c>
      <c r="H34" s="178" t="s">
        <v>246</v>
      </c>
      <c r="I34" s="235" t="s">
        <v>226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312</v>
      </c>
      <c r="E35" s="63"/>
      <c r="F35" s="235" t="s">
        <v>313</v>
      </c>
      <c r="G35" s="63" t="s">
        <v>133</v>
      </c>
      <c r="H35" s="71" t="s">
        <v>119</v>
      </c>
      <c r="I35" s="235" t="s">
        <v>226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312</v>
      </c>
      <c r="E36" s="63"/>
      <c r="F36" s="235" t="s">
        <v>313</v>
      </c>
      <c r="G36" s="63" t="s">
        <v>133</v>
      </c>
      <c r="H36" s="71" t="s">
        <v>128</v>
      </c>
      <c r="I36" s="235" t="s">
        <v>225</v>
      </c>
      <c r="J36" s="64">
        <v>2255</v>
      </c>
      <c r="K36" s="62">
        <v>14</v>
      </c>
      <c r="L36" s="65">
        <f t="shared" si="0"/>
        <v>161.07142857142858</v>
      </c>
      <c r="M36" s="236" t="s">
        <v>315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312</v>
      </c>
      <c r="E37" s="63"/>
      <c r="F37" s="235" t="s">
        <v>313</v>
      </c>
      <c r="G37" s="63" t="s">
        <v>133</v>
      </c>
      <c r="H37" s="178" t="s">
        <v>134</v>
      </c>
      <c r="I37" s="235" t="s">
        <v>225</v>
      </c>
      <c r="J37" s="64">
        <v>2290</v>
      </c>
      <c r="K37" s="62">
        <v>14</v>
      </c>
      <c r="L37" s="65">
        <f t="shared" si="0"/>
        <v>163.57142857142858</v>
      </c>
      <c r="M37" s="236" t="s">
        <v>315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312</v>
      </c>
      <c r="E38" s="63"/>
      <c r="F38" s="235" t="s">
        <v>313</v>
      </c>
      <c r="G38" s="63" t="s">
        <v>133</v>
      </c>
      <c r="H38" s="71" t="s">
        <v>127</v>
      </c>
      <c r="I38" s="235" t="s">
        <v>316</v>
      </c>
      <c r="J38" s="64">
        <v>2296</v>
      </c>
      <c r="K38" s="62">
        <v>14</v>
      </c>
      <c r="L38" s="65">
        <f t="shared" si="0"/>
        <v>164</v>
      </c>
      <c r="M38" s="235" t="s">
        <v>318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312</v>
      </c>
      <c r="E39" s="63"/>
      <c r="F39" s="235" t="s">
        <v>313</v>
      </c>
      <c r="G39" s="63" t="s">
        <v>133</v>
      </c>
      <c r="H39" s="178" t="s">
        <v>224</v>
      </c>
      <c r="I39" s="235" t="s">
        <v>316</v>
      </c>
      <c r="J39" s="64">
        <v>2332</v>
      </c>
      <c r="K39" s="62">
        <v>14</v>
      </c>
      <c r="L39" s="65">
        <f t="shared" si="0"/>
        <v>166.57142857142858</v>
      </c>
      <c r="M39" s="235" t="s">
        <v>318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312</v>
      </c>
      <c r="E40" s="63"/>
      <c r="F40" s="235" t="s">
        <v>313</v>
      </c>
      <c r="G40" s="63" t="s">
        <v>133</v>
      </c>
      <c r="H40" s="71" t="s">
        <v>121</v>
      </c>
      <c r="I40" s="235" t="s">
        <v>317</v>
      </c>
      <c r="J40" s="64">
        <v>1354</v>
      </c>
      <c r="K40" s="62">
        <v>8</v>
      </c>
      <c r="L40" s="65">
        <f t="shared" si="0"/>
        <v>169.25</v>
      </c>
      <c r="M40" s="235" t="s">
        <v>319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312</v>
      </c>
      <c r="E41" s="63"/>
      <c r="F41" s="235" t="s">
        <v>313</v>
      </c>
      <c r="G41" s="63" t="s">
        <v>133</v>
      </c>
      <c r="H41" s="178" t="s">
        <v>279</v>
      </c>
      <c r="I41" s="235" t="s">
        <v>317</v>
      </c>
      <c r="J41" s="64">
        <v>1265</v>
      </c>
      <c r="K41" s="62">
        <v>8</v>
      </c>
      <c r="L41" s="65">
        <f t="shared" si="0"/>
        <v>158.125</v>
      </c>
      <c r="M41" s="235" t="s">
        <v>319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330</v>
      </c>
      <c r="E42" s="63"/>
      <c r="F42" s="235" t="s">
        <v>313</v>
      </c>
      <c r="G42" s="63" t="s">
        <v>118</v>
      </c>
      <c r="H42" s="178" t="s">
        <v>129</v>
      </c>
      <c r="I42" s="235" t="s">
        <v>320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330</v>
      </c>
      <c r="E43" s="63"/>
      <c r="F43" s="235" t="s">
        <v>313</v>
      </c>
      <c r="G43" s="63" t="s">
        <v>118</v>
      </c>
      <c r="H43" s="178" t="s">
        <v>223</v>
      </c>
      <c r="I43" s="235" t="s">
        <v>320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330</v>
      </c>
      <c r="E44" s="63"/>
      <c r="F44" s="235" t="s">
        <v>313</v>
      </c>
      <c r="G44" s="63" t="s">
        <v>118</v>
      </c>
      <c r="H44" s="178" t="s">
        <v>131</v>
      </c>
      <c r="I44" s="235" t="s">
        <v>321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330</v>
      </c>
      <c r="E45" s="63"/>
      <c r="F45" s="235" t="s">
        <v>313</v>
      </c>
      <c r="G45" s="63" t="s">
        <v>118</v>
      </c>
      <c r="H45" s="71" t="s">
        <v>125</v>
      </c>
      <c r="I45" s="235" t="s">
        <v>321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330</v>
      </c>
      <c r="E46" s="63"/>
      <c r="F46" s="235" t="s">
        <v>313</v>
      </c>
      <c r="G46" s="63" t="s">
        <v>118</v>
      </c>
      <c r="H46" s="178" t="s">
        <v>124</v>
      </c>
      <c r="I46" s="235" t="s">
        <v>322</v>
      </c>
      <c r="J46" s="64">
        <v>1462</v>
      </c>
      <c r="K46" s="62">
        <v>8</v>
      </c>
      <c r="L46" s="65">
        <f t="shared" si="0"/>
        <v>182.75</v>
      </c>
      <c r="M46" s="235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330</v>
      </c>
      <c r="E47" s="63"/>
      <c r="F47" s="235" t="s">
        <v>313</v>
      </c>
      <c r="G47" s="63" t="s">
        <v>118</v>
      </c>
      <c r="H47" s="178" t="s">
        <v>239</v>
      </c>
      <c r="I47" s="235" t="s">
        <v>322</v>
      </c>
      <c r="J47" s="64">
        <v>1474</v>
      </c>
      <c r="K47" s="62">
        <v>8</v>
      </c>
      <c r="L47" s="65">
        <f t="shared" si="0"/>
        <v>184.25</v>
      </c>
      <c r="M47" s="235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323</v>
      </c>
      <c r="E48" s="63"/>
      <c r="F48" s="235" t="s">
        <v>313</v>
      </c>
      <c r="G48" s="63" t="s">
        <v>229</v>
      </c>
      <c r="H48" s="178" t="s">
        <v>324</v>
      </c>
      <c r="I48" s="235" t="s">
        <v>325</v>
      </c>
      <c r="J48" s="64">
        <v>1048</v>
      </c>
      <c r="K48" s="62">
        <v>8</v>
      </c>
      <c r="L48" s="65">
        <f t="shared" si="0"/>
        <v>131</v>
      </c>
      <c r="M48" s="235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323</v>
      </c>
      <c r="E49" s="63"/>
      <c r="F49" s="235" t="s">
        <v>313</v>
      </c>
      <c r="G49" s="63" t="s">
        <v>229</v>
      </c>
      <c r="H49" s="178" t="s">
        <v>132</v>
      </c>
      <c r="I49" s="235" t="s">
        <v>325</v>
      </c>
      <c r="J49" s="64">
        <v>1053</v>
      </c>
      <c r="K49" s="62">
        <v>8</v>
      </c>
      <c r="L49" s="65">
        <f t="shared" si="0"/>
        <v>131.625</v>
      </c>
      <c r="M49" s="235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323</v>
      </c>
      <c r="E50" s="63"/>
      <c r="F50" s="235" t="s">
        <v>313</v>
      </c>
      <c r="G50" s="63" t="s">
        <v>229</v>
      </c>
      <c r="H50" s="178" t="s">
        <v>230</v>
      </c>
      <c r="I50" s="235" t="s">
        <v>326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323</v>
      </c>
      <c r="E51" s="63"/>
      <c r="F51" s="235" t="s">
        <v>313</v>
      </c>
      <c r="G51" s="63" t="s">
        <v>229</v>
      </c>
      <c r="H51" s="178" t="s">
        <v>208</v>
      </c>
      <c r="I51" s="235" t="s">
        <v>326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323</v>
      </c>
      <c r="E52" s="63"/>
      <c r="F52" s="235" t="s">
        <v>313</v>
      </c>
      <c r="G52" s="63" t="s">
        <v>229</v>
      </c>
      <c r="H52" s="178" t="s">
        <v>308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323</v>
      </c>
      <c r="E53" s="63"/>
      <c r="F53" s="235" t="s">
        <v>313</v>
      </c>
      <c r="G53" s="63" t="s">
        <v>229</v>
      </c>
      <c r="H53" s="178" t="s">
        <v>249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323</v>
      </c>
      <c r="E54" s="63"/>
      <c r="F54" s="235" t="s">
        <v>313</v>
      </c>
      <c r="G54" s="63" t="s">
        <v>229</v>
      </c>
      <c r="H54" s="178" t="s">
        <v>327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328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323</v>
      </c>
      <c r="E55" s="63"/>
      <c r="F55" s="235" t="s">
        <v>313</v>
      </c>
      <c r="G55" s="63" t="s">
        <v>229</v>
      </c>
      <c r="H55" s="178" t="s">
        <v>329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328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349</v>
      </c>
      <c r="E56" s="63"/>
      <c r="F56" s="240" t="s">
        <v>350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315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349</v>
      </c>
      <c r="E57" s="63"/>
      <c r="F57" s="240" t="s">
        <v>350</v>
      </c>
      <c r="G57" s="63" t="s">
        <v>133</v>
      </c>
      <c r="H57" s="178" t="s">
        <v>324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315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349</v>
      </c>
      <c r="E58" s="63"/>
      <c r="F58" s="240" t="s">
        <v>350</v>
      </c>
      <c r="G58" s="63" t="s">
        <v>133</v>
      </c>
      <c r="H58" s="178" t="s">
        <v>308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315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349</v>
      </c>
      <c r="E59" s="63"/>
      <c r="F59" s="240" t="s">
        <v>350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315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356</v>
      </c>
      <c r="E60" s="63"/>
      <c r="F60" s="242" t="s">
        <v>357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356</v>
      </c>
      <c r="E61" s="63"/>
      <c r="F61" s="242" t="s">
        <v>357</v>
      </c>
      <c r="G61" s="63" t="s">
        <v>118</v>
      </c>
      <c r="H61" s="178" t="s">
        <v>224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356</v>
      </c>
      <c r="E62" s="63"/>
      <c r="F62" s="242" t="s">
        <v>357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356</v>
      </c>
      <c r="E63" s="63"/>
      <c r="F63" s="242" t="s">
        <v>357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356</v>
      </c>
      <c r="E64" s="63"/>
      <c r="F64" s="242" t="s">
        <v>357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356</v>
      </c>
      <c r="E65" s="63"/>
      <c r="F65" s="242" t="s">
        <v>357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358</v>
      </c>
      <c r="E66" s="63"/>
      <c r="F66" s="242" t="s">
        <v>359</v>
      </c>
      <c r="G66" s="63" t="s">
        <v>229</v>
      </c>
      <c r="H66" s="178" t="s">
        <v>240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360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358</v>
      </c>
      <c r="E67" s="63"/>
      <c r="F67" s="242" t="s">
        <v>359</v>
      </c>
      <c r="G67" s="63" t="s">
        <v>229</v>
      </c>
      <c r="H67" s="178" t="s">
        <v>327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360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358</v>
      </c>
      <c r="E68" s="63"/>
      <c r="F68" s="242" t="s">
        <v>359</v>
      </c>
      <c r="G68" s="63" t="s">
        <v>229</v>
      </c>
      <c r="H68" s="178" t="s">
        <v>329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360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358</v>
      </c>
      <c r="E69" s="63"/>
      <c r="F69" s="242" t="s">
        <v>359</v>
      </c>
      <c r="G69" s="63" t="s">
        <v>229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360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374</v>
      </c>
      <c r="E70" s="63"/>
      <c r="F70" s="244" t="s">
        <v>378</v>
      </c>
      <c r="G70" s="63" t="s">
        <v>229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373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374</v>
      </c>
      <c r="E71" s="63"/>
      <c r="F71" s="244" t="s">
        <v>378</v>
      </c>
      <c r="G71" s="63" t="s">
        <v>229</v>
      </c>
      <c r="H71" s="178" t="s">
        <v>279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375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374</v>
      </c>
      <c r="E72" s="63"/>
      <c r="F72" s="244" t="s">
        <v>378</v>
      </c>
      <c r="G72" s="63" t="s">
        <v>229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374</v>
      </c>
      <c r="E73" s="63"/>
      <c r="F73" s="244" t="s">
        <v>378</v>
      </c>
      <c r="G73" s="63" t="s">
        <v>229</v>
      </c>
      <c r="H73" s="178" t="s">
        <v>239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302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376</v>
      </c>
      <c r="E74" s="63"/>
      <c r="F74" s="244" t="s">
        <v>378</v>
      </c>
      <c r="G74" s="63" t="s">
        <v>229</v>
      </c>
      <c r="H74" s="178" t="s">
        <v>277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373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376</v>
      </c>
      <c r="E75" s="63"/>
      <c r="F75" s="244" t="s">
        <v>378</v>
      </c>
      <c r="G75" s="63" t="s">
        <v>229</v>
      </c>
      <c r="H75" s="178" t="s">
        <v>324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376</v>
      </c>
      <c r="E76" s="63"/>
      <c r="F76" s="244" t="s">
        <v>378</v>
      </c>
      <c r="G76" s="63" t="s">
        <v>229</v>
      </c>
      <c r="H76" s="178" t="s">
        <v>308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376</v>
      </c>
      <c r="E77" s="63"/>
      <c r="F77" s="244" t="s">
        <v>378</v>
      </c>
      <c r="G77" s="63" t="s">
        <v>229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302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376</v>
      </c>
      <c r="E78" s="63"/>
      <c r="F78" s="244" t="s">
        <v>378</v>
      </c>
      <c r="G78" s="63" t="s">
        <v>229</v>
      </c>
      <c r="H78" s="178" t="s">
        <v>224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375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376</v>
      </c>
      <c r="E79" s="63"/>
      <c r="F79" s="244" t="s">
        <v>378</v>
      </c>
      <c r="G79" s="63" t="s">
        <v>229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302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376</v>
      </c>
      <c r="E80" s="63"/>
      <c r="F80" s="244" t="s">
        <v>378</v>
      </c>
      <c r="G80" s="63" t="s">
        <v>229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377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376</v>
      </c>
      <c r="E81" s="63"/>
      <c r="F81" s="244" t="s">
        <v>378</v>
      </c>
      <c r="G81" s="63" t="s">
        <v>229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379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376</v>
      </c>
      <c r="E82" s="63"/>
      <c r="F82" s="244" t="s">
        <v>378</v>
      </c>
      <c r="G82" s="63" t="s">
        <v>229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284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376</v>
      </c>
      <c r="E83" s="63"/>
      <c r="F83" s="244" t="s">
        <v>378</v>
      </c>
      <c r="G83" s="63" t="s">
        <v>229</v>
      </c>
      <c r="H83" s="178" t="s">
        <v>230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380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395</v>
      </c>
      <c r="E84" s="63"/>
      <c r="F84" s="246" t="s">
        <v>305</v>
      </c>
      <c r="G84" s="63" t="s">
        <v>133</v>
      </c>
      <c r="H84" s="178" t="s">
        <v>308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396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395</v>
      </c>
      <c r="E85" s="63"/>
      <c r="F85" s="246" t="s">
        <v>305</v>
      </c>
      <c r="G85" s="63" t="s">
        <v>133</v>
      </c>
      <c r="H85" s="178" t="s">
        <v>246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396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395</v>
      </c>
      <c r="E86" s="63"/>
      <c r="F86" s="246" t="s">
        <v>305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379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399</v>
      </c>
      <c r="E87" s="63"/>
      <c r="F87" s="248" t="s">
        <v>305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399</v>
      </c>
      <c r="E88" s="63"/>
      <c r="F88" s="248" t="s">
        <v>305</v>
      </c>
      <c r="G88" s="63" t="s">
        <v>118</v>
      </c>
      <c r="H88" s="178" t="s">
        <v>279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399</v>
      </c>
      <c r="E89" s="63"/>
      <c r="F89" s="248" t="s">
        <v>305</v>
      </c>
      <c r="G89" s="63" t="s">
        <v>118</v>
      </c>
      <c r="H89" s="178" t="s">
        <v>124</v>
      </c>
      <c r="I89" s="248" t="s">
        <v>226</v>
      </c>
      <c r="J89" s="64">
        <v>2540</v>
      </c>
      <c r="K89" s="62">
        <v>14</v>
      </c>
      <c r="L89" s="65">
        <f t="shared" si="0"/>
        <v>181.42857142857142</v>
      </c>
      <c r="M89" s="248" t="s">
        <v>400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399</v>
      </c>
      <c r="E90" s="63"/>
      <c r="F90" s="248" t="s">
        <v>305</v>
      </c>
      <c r="G90" s="63" t="s">
        <v>118</v>
      </c>
      <c r="H90" s="178" t="s">
        <v>277</v>
      </c>
      <c r="I90" s="248" t="s">
        <v>226</v>
      </c>
      <c r="J90" s="64">
        <v>2357</v>
      </c>
      <c r="K90" s="62">
        <v>14</v>
      </c>
      <c r="L90" s="65">
        <f t="shared" si="0"/>
        <v>168.35714285714286</v>
      </c>
      <c r="M90" s="248" t="s">
        <v>400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399</v>
      </c>
      <c r="E91" s="63"/>
      <c r="F91" s="248" t="s">
        <v>305</v>
      </c>
      <c r="G91" s="63" t="s">
        <v>118</v>
      </c>
      <c r="H91" s="71" t="s">
        <v>119</v>
      </c>
      <c r="I91" s="248" t="s">
        <v>225</v>
      </c>
      <c r="J91" s="64">
        <v>2468</v>
      </c>
      <c r="K91" s="62">
        <v>14</v>
      </c>
      <c r="L91" s="65">
        <f t="shared" si="0"/>
        <v>176.28571428571428</v>
      </c>
      <c r="M91" s="248" t="s">
        <v>401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399</v>
      </c>
      <c r="E92" s="63"/>
      <c r="F92" s="248" t="s">
        <v>305</v>
      </c>
      <c r="G92" s="63" t="s">
        <v>118</v>
      </c>
      <c r="H92" s="178" t="s">
        <v>131</v>
      </c>
      <c r="I92" s="248" t="s">
        <v>225</v>
      </c>
      <c r="J92" s="64">
        <v>2492</v>
      </c>
      <c r="K92" s="62">
        <v>14</v>
      </c>
      <c r="L92" s="65">
        <f t="shared" si="0"/>
        <v>178</v>
      </c>
      <c r="M92" s="248" t="s">
        <v>401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405</v>
      </c>
      <c r="E93" s="63"/>
      <c r="F93" s="250" t="s">
        <v>407</v>
      </c>
      <c r="G93" s="63" t="s">
        <v>406</v>
      </c>
      <c r="H93" s="178" t="s">
        <v>246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418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405</v>
      </c>
      <c r="E94" s="63"/>
      <c r="F94" s="251" t="s">
        <v>407</v>
      </c>
      <c r="G94" s="63" t="s">
        <v>406</v>
      </c>
      <c r="H94" s="178" t="s">
        <v>223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418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405</v>
      </c>
      <c r="E95" s="63"/>
      <c r="F95" s="251" t="s">
        <v>407</v>
      </c>
      <c r="G95" s="63" t="s">
        <v>406</v>
      </c>
      <c r="H95" s="178" t="s">
        <v>277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418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405</v>
      </c>
      <c r="E96" s="63"/>
      <c r="F96" s="251" t="s">
        <v>407</v>
      </c>
      <c r="G96" s="63" t="s">
        <v>406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418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405</v>
      </c>
      <c r="E97" s="63"/>
      <c r="F97" s="251" t="s">
        <v>407</v>
      </c>
      <c r="G97" s="63" t="s">
        <v>406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418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412</v>
      </c>
      <c r="E98" s="63"/>
      <c r="F98" s="251" t="s">
        <v>407</v>
      </c>
      <c r="G98" s="63" t="s">
        <v>413</v>
      </c>
      <c r="H98" s="71" t="s">
        <v>414</v>
      </c>
      <c r="I98" s="251" t="s">
        <v>226</v>
      </c>
      <c r="J98" s="64">
        <v>1737</v>
      </c>
      <c r="K98" s="62">
        <v>9</v>
      </c>
      <c r="L98" s="230">
        <f t="shared" si="0"/>
        <v>193</v>
      </c>
      <c r="M98" s="251" t="s">
        <v>419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412</v>
      </c>
      <c r="E99" s="63"/>
      <c r="F99" s="251" t="s">
        <v>407</v>
      </c>
      <c r="G99" s="63" t="s">
        <v>413</v>
      </c>
      <c r="H99" s="178" t="s">
        <v>279</v>
      </c>
      <c r="I99" s="251" t="s">
        <v>226</v>
      </c>
      <c r="J99" s="64">
        <v>1690</v>
      </c>
      <c r="K99" s="62">
        <v>9</v>
      </c>
      <c r="L99" s="65">
        <f t="shared" si="0"/>
        <v>187.77777777777777</v>
      </c>
      <c r="M99" s="253" t="s">
        <v>419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412</v>
      </c>
      <c r="E100" s="63"/>
      <c r="F100" s="251" t="s">
        <v>407</v>
      </c>
      <c r="G100" s="63" t="s">
        <v>413</v>
      </c>
      <c r="H100" s="71" t="s">
        <v>121</v>
      </c>
      <c r="I100" s="251" t="s">
        <v>226</v>
      </c>
      <c r="J100" s="64">
        <v>1559</v>
      </c>
      <c r="K100" s="62">
        <v>9</v>
      </c>
      <c r="L100" s="65">
        <f t="shared" si="0"/>
        <v>173.22222222222223</v>
      </c>
      <c r="M100" s="253" t="s">
        <v>419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412</v>
      </c>
      <c r="E101" s="63"/>
      <c r="F101" s="251" t="s">
        <v>407</v>
      </c>
      <c r="G101" s="63" t="s">
        <v>413</v>
      </c>
      <c r="H101" s="71" t="s">
        <v>127</v>
      </c>
      <c r="I101" s="251" t="s">
        <v>226</v>
      </c>
      <c r="J101" s="64">
        <v>1473</v>
      </c>
      <c r="K101" s="62">
        <v>8</v>
      </c>
      <c r="L101" s="65">
        <f t="shared" si="0"/>
        <v>184.125</v>
      </c>
      <c r="M101" s="253" t="s">
        <v>419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412</v>
      </c>
      <c r="E102" s="63"/>
      <c r="F102" s="251" t="s">
        <v>407</v>
      </c>
      <c r="G102" s="63" t="s">
        <v>413</v>
      </c>
      <c r="H102" s="178" t="s">
        <v>239</v>
      </c>
      <c r="I102" s="251" t="s">
        <v>226</v>
      </c>
      <c r="J102" s="64">
        <v>843</v>
      </c>
      <c r="K102" s="62">
        <v>5</v>
      </c>
      <c r="L102" s="65">
        <f t="shared" si="0"/>
        <v>168.6</v>
      </c>
      <c r="M102" s="253" t="s">
        <v>419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412</v>
      </c>
      <c r="E103" s="63"/>
      <c r="F103" s="252" t="s">
        <v>407</v>
      </c>
      <c r="G103" s="63" t="s">
        <v>413</v>
      </c>
      <c r="H103" s="178" t="s">
        <v>124</v>
      </c>
      <c r="I103" s="251" t="s">
        <v>226</v>
      </c>
      <c r="J103" s="64">
        <v>834</v>
      </c>
      <c r="K103" s="62">
        <v>5</v>
      </c>
      <c r="L103" s="65">
        <f t="shared" si="0"/>
        <v>166.8</v>
      </c>
      <c r="M103" s="253" t="s">
        <v>419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417</v>
      </c>
      <c r="E104" s="63"/>
      <c r="F104" s="252" t="s">
        <v>407</v>
      </c>
      <c r="G104" s="63" t="s">
        <v>233</v>
      </c>
      <c r="H104" s="178" t="s">
        <v>137</v>
      </c>
      <c r="I104" s="252" t="s">
        <v>225</v>
      </c>
      <c r="J104" s="64">
        <v>1139</v>
      </c>
      <c r="K104" s="62">
        <v>7</v>
      </c>
      <c r="L104" s="65">
        <f t="shared" si="0"/>
        <v>162.71428571428572</v>
      </c>
      <c r="M104" s="259" t="s">
        <v>427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417</v>
      </c>
      <c r="E105" s="63"/>
      <c r="F105" s="252" t="s">
        <v>407</v>
      </c>
      <c r="G105" s="63" t="s">
        <v>233</v>
      </c>
      <c r="H105" s="178" t="s">
        <v>126</v>
      </c>
      <c r="I105" s="252" t="s">
        <v>225</v>
      </c>
      <c r="J105" s="64">
        <v>729</v>
      </c>
      <c r="K105" s="62">
        <v>5</v>
      </c>
      <c r="L105" s="65">
        <f t="shared" si="0"/>
        <v>145.80000000000001</v>
      </c>
      <c r="M105" s="259" t="s">
        <v>427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417</v>
      </c>
      <c r="E106" s="63"/>
      <c r="F106" s="252" t="s">
        <v>407</v>
      </c>
      <c r="G106" s="63" t="s">
        <v>233</v>
      </c>
      <c r="H106" s="71" t="s">
        <v>128</v>
      </c>
      <c r="I106" s="252" t="s">
        <v>225</v>
      </c>
      <c r="J106" s="64">
        <v>1128</v>
      </c>
      <c r="K106" s="62">
        <v>7</v>
      </c>
      <c r="L106" s="65">
        <f t="shared" si="0"/>
        <v>161.14285714285714</v>
      </c>
      <c r="M106" s="259" t="s">
        <v>427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417</v>
      </c>
      <c r="E107" s="63"/>
      <c r="F107" s="252" t="s">
        <v>407</v>
      </c>
      <c r="G107" s="63" t="s">
        <v>233</v>
      </c>
      <c r="H107" s="178" t="s">
        <v>278</v>
      </c>
      <c r="I107" s="252" t="s">
        <v>225</v>
      </c>
      <c r="J107" s="64">
        <v>723</v>
      </c>
      <c r="K107" s="62">
        <v>5</v>
      </c>
      <c r="L107" s="65">
        <f t="shared" si="0"/>
        <v>144.6</v>
      </c>
      <c r="M107" s="259" t="s">
        <v>427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417</v>
      </c>
      <c r="E108" s="63"/>
      <c r="F108" s="252" t="s">
        <v>407</v>
      </c>
      <c r="G108" s="63" t="s">
        <v>233</v>
      </c>
      <c r="H108" s="178" t="s">
        <v>129</v>
      </c>
      <c r="I108" s="252" t="s">
        <v>225</v>
      </c>
      <c r="J108" s="64">
        <v>555</v>
      </c>
      <c r="K108" s="62">
        <v>4</v>
      </c>
      <c r="L108" s="65">
        <f t="shared" si="0"/>
        <v>138.75</v>
      </c>
      <c r="M108" s="259" t="s">
        <v>427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428</v>
      </c>
      <c r="E109" s="63"/>
      <c r="F109" s="257" t="s">
        <v>429</v>
      </c>
      <c r="G109" s="63" t="s">
        <v>118</v>
      </c>
      <c r="H109" s="178" t="s">
        <v>279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428</v>
      </c>
      <c r="E110" s="63"/>
      <c r="F110" s="257" t="s">
        <v>429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428</v>
      </c>
      <c r="E111" s="63"/>
      <c r="F111" s="257" t="s">
        <v>429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428</v>
      </c>
      <c r="E112" s="63"/>
      <c r="F112" s="257" t="s">
        <v>429</v>
      </c>
      <c r="G112" s="63" t="s">
        <v>118</v>
      </c>
      <c r="H112" s="178" t="s">
        <v>278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428</v>
      </c>
      <c r="E113" s="63"/>
      <c r="F113" s="257" t="s">
        <v>429</v>
      </c>
      <c r="G113" s="63" t="s">
        <v>118</v>
      </c>
      <c r="H113" s="178" t="s">
        <v>239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428</v>
      </c>
      <c r="E114" s="63"/>
      <c r="F114" s="257" t="s">
        <v>429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432</v>
      </c>
      <c r="E115" s="63"/>
      <c r="F115" s="261" t="s">
        <v>313</v>
      </c>
      <c r="G115" s="63" t="s">
        <v>431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432</v>
      </c>
      <c r="E116" s="63"/>
      <c r="F116" s="261" t="s">
        <v>313</v>
      </c>
      <c r="G116" s="63" t="s">
        <v>431</v>
      </c>
      <c r="H116" s="178" t="s">
        <v>239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432</v>
      </c>
      <c r="E117" s="63"/>
      <c r="F117" s="261" t="s">
        <v>313</v>
      </c>
      <c r="G117" s="63" t="s">
        <v>431</v>
      </c>
      <c r="H117" s="178" t="s">
        <v>126</v>
      </c>
      <c r="I117" s="261" t="s">
        <v>226</v>
      </c>
      <c r="J117" s="64">
        <v>867</v>
      </c>
      <c r="K117" s="62">
        <v>6</v>
      </c>
      <c r="L117" s="65">
        <f t="shared" si="0"/>
        <v>144.5</v>
      </c>
      <c r="M117" s="261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432</v>
      </c>
      <c r="E118" s="63"/>
      <c r="F118" s="261" t="s">
        <v>313</v>
      </c>
      <c r="G118" s="63" t="s">
        <v>431</v>
      </c>
      <c r="H118" s="178" t="s">
        <v>224</v>
      </c>
      <c r="I118" s="261" t="s">
        <v>226</v>
      </c>
      <c r="J118" s="64">
        <v>1162</v>
      </c>
      <c r="K118" s="62">
        <v>6</v>
      </c>
      <c r="L118" s="230">
        <f t="shared" si="0"/>
        <v>193.66666666666666</v>
      </c>
      <c r="M118" s="261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432</v>
      </c>
      <c r="E119" s="63"/>
      <c r="F119" s="261" t="s">
        <v>313</v>
      </c>
      <c r="G119" s="63" t="s">
        <v>431</v>
      </c>
      <c r="H119" s="178" t="s">
        <v>308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377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432</v>
      </c>
      <c r="E120" s="63"/>
      <c r="F120" s="261" t="s">
        <v>313</v>
      </c>
      <c r="G120" s="63" t="s">
        <v>431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302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434</v>
      </c>
      <c r="E121" s="63"/>
      <c r="F121" s="261" t="s">
        <v>359</v>
      </c>
      <c r="G121" s="63" t="s">
        <v>229</v>
      </c>
      <c r="H121" s="178" t="s">
        <v>224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433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434</v>
      </c>
      <c r="E122" s="63"/>
      <c r="F122" s="261" t="s">
        <v>359</v>
      </c>
      <c r="G122" s="63" t="s">
        <v>229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433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439</v>
      </c>
      <c r="E123" s="63"/>
      <c r="F123" s="263" t="s">
        <v>301</v>
      </c>
      <c r="G123" s="63" t="s">
        <v>118</v>
      </c>
      <c r="H123" s="178" t="s">
        <v>238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284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441</v>
      </c>
      <c r="E124" s="63"/>
      <c r="F124" s="263" t="s">
        <v>313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441</v>
      </c>
      <c r="E125" s="63"/>
      <c r="F125" s="263" t="s">
        <v>313</v>
      </c>
      <c r="G125" s="63" t="s">
        <v>118</v>
      </c>
      <c r="H125" s="178" t="s">
        <v>277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441</v>
      </c>
      <c r="E126" s="63"/>
      <c r="F126" s="263" t="s">
        <v>313</v>
      </c>
      <c r="G126" s="63" t="s">
        <v>118</v>
      </c>
      <c r="H126" s="178" t="s">
        <v>440</v>
      </c>
      <c r="I126" s="263" t="s">
        <v>226</v>
      </c>
      <c r="J126" s="64">
        <v>1353</v>
      </c>
      <c r="K126" s="62">
        <v>8</v>
      </c>
      <c r="L126" s="65">
        <f t="shared" si="0"/>
        <v>169.125</v>
      </c>
      <c r="M126" s="259" t="s">
        <v>433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441</v>
      </c>
      <c r="E127" s="63"/>
      <c r="F127" s="263" t="s">
        <v>313</v>
      </c>
      <c r="G127" s="63" t="s">
        <v>118</v>
      </c>
      <c r="H127" s="178" t="s">
        <v>134</v>
      </c>
      <c r="I127" s="263" t="s">
        <v>226</v>
      </c>
      <c r="J127" s="64">
        <v>1382</v>
      </c>
      <c r="K127" s="62">
        <v>8</v>
      </c>
      <c r="L127" s="65">
        <f t="shared" si="0"/>
        <v>172.75</v>
      </c>
      <c r="M127" s="259" t="s">
        <v>433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441</v>
      </c>
      <c r="E128" s="63"/>
      <c r="F128" s="263" t="s">
        <v>313</v>
      </c>
      <c r="G128" s="63" t="s">
        <v>118</v>
      </c>
      <c r="H128" s="178" t="s">
        <v>132</v>
      </c>
      <c r="I128" s="263" t="s">
        <v>225</v>
      </c>
      <c r="J128" s="64">
        <v>1018</v>
      </c>
      <c r="K128" s="62">
        <v>8</v>
      </c>
      <c r="L128" s="65">
        <f t="shared" si="0"/>
        <v>127.25</v>
      </c>
      <c r="M128" s="264" t="s">
        <v>287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441</v>
      </c>
      <c r="E129" s="63"/>
      <c r="F129" s="263" t="s">
        <v>313</v>
      </c>
      <c r="G129" s="63" t="s">
        <v>118</v>
      </c>
      <c r="H129" s="178" t="s">
        <v>239</v>
      </c>
      <c r="I129" s="263" t="s">
        <v>225</v>
      </c>
      <c r="J129" s="64">
        <v>1313</v>
      </c>
      <c r="K129" s="62">
        <v>8</v>
      </c>
      <c r="L129" s="65">
        <f t="shared" si="0"/>
        <v>164.125</v>
      </c>
      <c r="M129" s="266" t="s">
        <v>287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441</v>
      </c>
      <c r="E130" s="63"/>
      <c r="F130" s="263" t="s">
        <v>313</v>
      </c>
      <c r="G130" s="63" t="s">
        <v>118</v>
      </c>
      <c r="H130" s="178" t="s">
        <v>279</v>
      </c>
      <c r="I130" s="263" t="s">
        <v>316</v>
      </c>
      <c r="J130" s="64">
        <v>1512</v>
      </c>
      <c r="K130" s="62">
        <v>8</v>
      </c>
      <c r="L130" s="65">
        <f t="shared" si="0"/>
        <v>189</v>
      </c>
      <c r="M130" s="265" t="s">
        <v>396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441</v>
      </c>
      <c r="E131" s="63"/>
      <c r="F131" s="263" t="s">
        <v>313</v>
      </c>
      <c r="G131" s="63" t="s">
        <v>118</v>
      </c>
      <c r="H131" s="178" t="s">
        <v>308</v>
      </c>
      <c r="I131" s="263" t="s">
        <v>316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396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441</v>
      </c>
      <c r="E132" s="63"/>
      <c r="F132" s="263" t="s">
        <v>313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377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445</v>
      </c>
      <c r="E133" s="63"/>
      <c r="F133" s="263" t="s">
        <v>313</v>
      </c>
      <c r="G133" s="63" t="s">
        <v>118</v>
      </c>
      <c r="H133" s="178" t="s">
        <v>230</v>
      </c>
      <c r="I133" s="263" t="s">
        <v>317</v>
      </c>
      <c r="J133" s="64">
        <v>1217</v>
      </c>
      <c r="K133" s="62">
        <v>8</v>
      </c>
      <c r="L133" s="65">
        <f t="shared" si="1"/>
        <v>152.125</v>
      </c>
      <c r="M133" s="264" t="s">
        <v>285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445</v>
      </c>
      <c r="E134" s="63"/>
      <c r="F134" s="263" t="s">
        <v>313</v>
      </c>
      <c r="G134" s="63" t="s">
        <v>118</v>
      </c>
      <c r="H134" s="178" t="s">
        <v>324</v>
      </c>
      <c r="I134" s="263" t="s">
        <v>317</v>
      </c>
      <c r="J134" s="64">
        <v>1039</v>
      </c>
      <c r="K134" s="62">
        <v>8</v>
      </c>
      <c r="L134" s="65">
        <f t="shared" si="1"/>
        <v>129.875</v>
      </c>
      <c r="M134" s="266" t="s">
        <v>285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451</v>
      </c>
      <c r="E135" s="63"/>
      <c r="F135" s="268" t="s">
        <v>359</v>
      </c>
      <c r="G135" s="63" t="s">
        <v>450</v>
      </c>
      <c r="H135" s="178" t="s">
        <v>246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462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451</v>
      </c>
      <c r="E136" s="63"/>
      <c r="F136" s="268" t="s">
        <v>359</v>
      </c>
      <c r="G136" s="63" t="s">
        <v>450</v>
      </c>
      <c r="H136" s="178" t="s">
        <v>223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462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451</v>
      </c>
      <c r="E137" s="63"/>
      <c r="F137" s="268" t="s">
        <v>359</v>
      </c>
      <c r="G137" s="63" t="s">
        <v>450</v>
      </c>
      <c r="H137" s="178" t="s">
        <v>277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462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451</v>
      </c>
      <c r="E138" s="63"/>
      <c r="F138" s="268" t="s">
        <v>359</v>
      </c>
      <c r="G138" s="63" t="s">
        <v>450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462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451</v>
      </c>
      <c r="E139" s="63"/>
      <c r="F139" s="268" t="s">
        <v>359</v>
      </c>
      <c r="G139" s="63" t="s">
        <v>450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462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459</v>
      </c>
      <c r="E140" s="63"/>
      <c r="F140" s="269" t="s">
        <v>407</v>
      </c>
      <c r="G140" s="63" t="s">
        <v>118</v>
      </c>
      <c r="H140" s="71" t="s">
        <v>414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460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459</v>
      </c>
      <c r="E141" s="63"/>
      <c r="F141" s="269" t="s">
        <v>407</v>
      </c>
      <c r="G141" s="63" t="s">
        <v>118</v>
      </c>
      <c r="H141" s="178" t="s">
        <v>279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460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459</v>
      </c>
      <c r="E142" s="63"/>
      <c r="F142" s="269" t="s">
        <v>407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460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459</v>
      </c>
      <c r="E143" s="63"/>
      <c r="F143" s="269" t="s">
        <v>407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460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459</v>
      </c>
      <c r="E144" s="63"/>
      <c r="F144" s="269" t="s">
        <v>407</v>
      </c>
      <c r="G144" s="63" t="s">
        <v>118</v>
      </c>
      <c r="H144" s="178" t="s">
        <v>239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460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459</v>
      </c>
      <c r="E145" s="63"/>
      <c r="F145" s="269" t="s">
        <v>407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460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461</v>
      </c>
      <c r="E146" s="63"/>
      <c r="F146" s="269" t="s">
        <v>407</v>
      </c>
      <c r="G146" s="63" t="s">
        <v>413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452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461</v>
      </c>
      <c r="E147" s="63"/>
      <c r="F147" s="269" t="s">
        <v>407</v>
      </c>
      <c r="G147" s="63" t="s">
        <v>413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452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461</v>
      </c>
      <c r="E148" s="63"/>
      <c r="F148" s="269" t="s">
        <v>407</v>
      </c>
      <c r="G148" s="63" t="s">
        <v>413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452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461</v>
      </c>
      <c r="E149" s="63"/>
      <c r="F149" s="269" t="s">
        <v>407</v>
      </c>
      <c r="G149" s="63" t="s">
        <v>413</v>
      </c>
      <c r="H149" s="178" t="s">
        <v>278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452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461</v>
      </c>
      <c r="E150" s="63"/>
      <c r="F150" s="269" t="s">
        <v>407</v>
      </c>
      <c r="G150" s="63" t="s">
        <v>413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452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474</v>
      </c>
      <c r="E151" s="63"/>
      <c r="F151" s="276" t="s">
        <v>301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373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474</v>
      </c>
      <c r="E152" s="63"/>
      <c r="F152" s="276" t="s">
        <v>301</v>
      </c>
      <c r="G152" s="63" t="s">
        <v>133</v>
      </c>
      <c r="H152" s="178" t="s">
        <v>279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302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474</v>
      </c>
      <c r="E153" s="63"/>
      <c r="F153" s="276" t="s">
        <v>301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379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475</v>
      </c>
      <c r="E154" s="63"/>
      <c r="F154" s="273" t="s">
        <v>490</v>
      </c>
      <c r="G154" s="63" t="s">
        <v>118</v>
      </c>
      <c r="H154" s="178" t="s">
        <v>224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475</v>
      </c>
      <c r="E155" s="63"/>
      <c r="F155" s="273" t="s">
        <v>490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481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475</v>
      </c>
      <c r="E156" s="63"/>
      <c r="F156" s="273" t="s">
        <v>490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380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475</v>
      </c>
      <c r="E157" s="63"/>
      <c r="F157" s="273" t="s">
        <v>490</v>
      </c>
      <c r="G157" s="63" t="s">
        <v>118</v>
      </c>
      <c r="H157" s="178" t="s">
        <v>138</v>
      </c>
      <c r="I157" s="275" t="s">
        <v>486</v>
      </c>
      <c r="J157" s="64">
        <v>1174</v>
      </c>
      <c r="K157" s="62">
        <v>7</v>
      </c>
      <c r="L157" s="65">
        <f t="shared" si="1"/>
        <v>167.71428571428572</v>
      </c>
      <c r="M157" s="273" t="s">
        <v>483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475</v>
      </c>
      <c r="E158" s="63"/>
      <c r="F158" s="273" t="s">
        <v>490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482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475</v>
      </c>
      <c r="E159" s="63"/>
      <c r="F159" s="273" t="s">
        <v>490</v>
      </c>
      <c r="G159" s="63" t="s">
        <v>118</v>
      </c>
      <c r="H159" s="178" t="s">
        <v>230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484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475</v>
      </c>
      <c r="E160" s="63"/>
      <c r="F160" s="273" t="s">
        <v>490</v>
      </c>
      <c r="G160" s="63" t="s">
        <v>118</v>
      </c>
      <c r="H160" s="178" t="s">
        <v>324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377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475</v>
      </c>
      <c r="E161" s="63"/>
      <c r="F161" s="273" t="s">
        <v>490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481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475</v>
      </c>
      <c r="E162" s="63"/>
      <c r="F162" s="273" t="s">
        <v>490</v>
      </c>
      <c r="G162" s="63" t="s">
        <v>118</v>
      </c>
      <c r="H162" s="178" t="s">
        <v>277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373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475</v>
      </c>
      <c r="E163" s="63"/>
      <c r="F163" s="273" t="s">
        <v>490</v>
      </c>
      <c r="G163" s="63" t="s">
        <v>118</v>
      </c>
      <c r="H163" s="178" t="s">
        <v>308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485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491</v>
      </c>
      <c r="E164" s="63"/>
      <c r="F164" s="278" t="s">
        <v>350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500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491</v>
      </c>
      <c r="E165" s="63"/>
      <c r="F165" s="278" t="s">
        <v>350</v>
      </c>
      <c r="G165" s="63" t="s">
        <v>118</v>
      </c>
      <c r="H165" s="178" t="s">
        <v>324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500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491</v>
      </c>
      <c r="E166" s="63"/>
      <c r="F166" s="278" t="s">
        <v>350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500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493</v>
      </c>
      <c r="E167" s="63"/>
      <c r="F167" s="278" t="s">
        <v>357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503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493</v>
      </c>
      <c r="E168" s="63"/>
      <c r="F168" s="279" t="s">
        <v>357</v>
      </c>
      <c r="G168" s="63" t="s">
        <v>133</v>
      </c>
      <c r="H168" s="178" t="s">
        <v>224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503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493</v>
      </c>
      <c r="E169" s="63"/>
      <c r="F169" s="279" t="s">
        <v>357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503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493</v>
      </c>
      <c r="E170" s="63"/>
      <c r="F170" s="279" t="s">
        <v>357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503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493</v>
      </c>
      <c r="E171" s="63"/>
      <c r="F171" s="279" t="s">
        <v>357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503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493</v>
      </c>
      <c r="E172" s="63"/>
      <c r="F172" s="279" t="s">
        <v>357</v>
      </c>
      <c r="G172" s="63" t="s">
        <v>133</v>
      </c>
      <c r="H172" s="178" t="s">
        <v>508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503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502</v>
      </c>
      <c r="E173" s="63"/>
      <c r="F173" s="278" t="s">
        <v>407</v>
      </c>
      <c r="G173" s="63" t="s">
        <v>499</v>
      </c>
      <c r="H173" s="178" t="s">
        <v>240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503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502</v>
      </c>
      <c r="E174" s="63"/>
      <c r="F174" s="279" t="s">
        <v>407</v>
      </c>
      <c r="G174" s="63" t="s">
        <v>499</v>
      </c>
      <c r="H174" s="178" t="s">
        <v>327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503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502</v>
      </c>
      <c r="E175" s="63"/>
      <c r="F175" s="279" t="s">
        <v>407</v>
      </c>
      <c r="G175" s="63" t="s">
        <v>499</v>
      </c>
      <c r="H175" s="178" t="s">
        <v>329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503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502</v>
      </c>
      <c r="E176" s="63"/>
      <c r="F176" s="279" t="s">
        <v>407</v>
      </c>
      <c r="G176" s="63" t="s">
        <v>499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503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502</v>
      </c>
      <c r="E177" s="63"/>
      <c r="F177" s="279" t="s">
        <v>407</v>
      </c>
      <c r="G177" s="63" t="s">
        <v>499</v>
      </c>
      <c r="H177" s="178" t="s">
        <v>509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503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514</v>
      </c>
      <c r="E178" s="63"/>
      <c r="F178" s="282" t="s">
        <v>305</v>
      </c>
      <c r="G178" s="63" t="s">
        <v>133</v>
      </c>
      <c r="H178" s="178" t="s">
        <v>246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515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514</v>
      </c>
      <c r="E179" s="63"/>
      <c r="F179" s="282" t="s">
        <v>305</v>
      </c>
      <c r="G179" s="63" t="s">
        <v>133</v>
      </c>
      <c r="H179" s="178" t="s">
        <v>279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515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519</v>
      </c>
      <c r="E180" s="63"/>
      <c r="F180" s="284" t="s">
        <v>520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522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519</v>
      </c>
      <c r="E181" s="63"/>
      <c r="F181" s="284" t="s">
        <v>520</v>
      </c>
      <c r="G181" s="63" t="s">
        <v>118</v>
      </c>
      <c r="H181" s="178" t="s">
        <v>277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522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519</v>
      </c>
      <c r="E182" s="63"/>
      <c r="F182" s="284" t="s">
        <v>520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521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525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527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525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527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525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81" si="3">J185/K185</f>
        <v>212.66666666666666</v>
      </c>
      <c r="M185" s="287" t="s">
        <v>527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525</v>
      </c>
      <c r="E186" s="63"/>
      <c r="F186" s="286" t="s">
        <v>18</v>
      </c>
      <c r="G186" s="63" t="s">
        <v>118</v>
      </c>
      <c r="H186" s="178" t="s">
        <v>279</v>
      </c>
      <c r="I186" s="286" t="s">
        <v>226</v>
      </c>
      <c r="J186" s="64">
        <v>1078</v>
      </c>
      <c r="K186" s="62">
        <v>6</v>
      </c>
      <c r="L186" s="65">
        <f t="shared" si="3"/>
        <v>179.66666666666666</v>
      </c>
      <c r="M186" s="287" t="s">
        <v>528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525</v>
      </c>
      <c r="E187" s="63"/>
      <c r="F187" s="286" t="s">
        <v>18</v>
      </c>
      <c r="G187" s="63" t="s">
        <v>118</v>
      </c>
      <c r="H187" s="178" t="s">
        <v>246</v>
      </c>
      <c r="I187" s="286" t="s">
        <v>226</v>
      </c>
      <c r="J187" s="64">
        <v>1216</v>
      </c>
      <c r="K187" s="62">
        <v>6</v>
      </c>
      <c r="L187" s="60">
        <f t="shared" si="3"/>
        <v>202.66666666666666</v>
      </c>
      <c r="M187" s="287" t="s">
        <v>528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525</v>
      </c>
      <c r="E188" s="63"/>
      <c r="F188" s="286" t="s">
        <v>18</v>
      </c>
      <c r="G188" s="63" t="s">
        <v>118</v>
      </c>
      <c r="H188" s="178" t="s">
        <v>308</v>
      </c>
      <c r="I188" s="286" t="s">
        <v>226</v>
      </c>
      <c r="J188" s="64">
        <v>775</v>
      </c>
      <c r="K188" s="62">
        <v>6</v>
      </c>
      <c r="L188" s="65">
        <f t="shared" si="3"/>
        <v>129.16666666666666</v>
      </c>
      <c r="M188" s="287" t="s">
        <v>528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525</v>
      </c>
      <c r="E189" s="63"/>
      <c r="F189" s="286" t="s">
        <v>18</v>
      </c>
      <c r="G189" s="63" t="s">
        <v>118</v>
      </c>
      <c r="H189" s="178" t="s">
        <v>138</v>
      </c>
      <c r="I189" s="286" t="s">
        <v>225</v>
      </c>
      <c r="J189" s="64">
        <v>1019</v>
      </c>
      <c r="K189" s="62">
        <v>6</v>
      </c>
      <c r="L189" s="65">
        <f t="shared" si="3"/>
        <v>169.83333333333334</v>
      </c>
      <c r="M189" s="287" t="s">
        <v>526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525</v>
      </c>
      <c r="E190" s="63"/>
      <c r="F190" s="286" t="s">
        <v>18</v>
      </c>
      <c r="G190" s="63" t="s">
        <v>118</v>
      </c>
      <c r="H190" s="178" t="s">
        <v>509</v>
      </c>
      <c r="I190" s="286" t="s">
        <v>225</v>
      </c>
      <c r="J190" s="64">
        <v>1029</v>
      </c>
      <c r="K190" s="62">
        <v>6</v>
      </c>
      <c r="L190" s="289">
        <f t="shared" si="3"/>
        <v>171.5</v>
      </c>
      <c r="M190" s="287" t="s">
        <v>526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525</v>
      </c>
      <c r="E191" s="63"/>
      <c r="F191" s="286" t="s">
        <v>18</v>
      </c>
      <c r="G191" s="63" t="s">
        <v>118</v>
      </c>
      <c r="H191" s="178" t="s">
        <v>134</v>
      </c>
      <c r="I191" s="286" t="s">
        <v>225</v>
      </c>
      <c r="J191" s="64">
        <v>984</v>
      </c>
      <c r="K191" s="62">
        <v>6</v>
      </c>
      <c r="L191" s="289">
        <f t="shared" si="3"/>
        <v>164</v>
      </c>
      <c r="M191" s="287" t="s">
        <v>526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525</v>
      </c>
      <c r="E192" s="63"/>
      <c r="F192" s="286" t="s">
        <v>18</v>
      </c>
      <c r="G192" s="63" t="s">
        <v>118</v>
      </c>
      <c r="H192" s="71" t="s">
        <v>119</v>
      </c>
      <c r="I192" s="286" t="s">
        <v>316</v>
      </c>
      <c r="J192" s="64">
        <v>1022</v>
      </c>
      <c r="K192" s="62">
        <v>6</v>
      </c>
      <c r="L192" s="65">
        <f t="shared" si="3"/>
        <v>170.33333333333334</v>
      </c>
      <c r="M192" s="287" t="s">
        <v>529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525</v>
      </c>
      <c r="E193" s="63"/>
      <c r="F193" s="286" t="s">
        <v>18</v>
      </c>
      <c r="G193" s="63" t="s">
        <v>118</v>
      </c>
      <c r="H193" s="178" t="s">
        <v>224</v>
      </c>
      <c r="I193" s="286" t="s">
        <v>316</v>
      </c>
      <c r="J193" s="64">
        <v>1005</v>
      </c>
      <c r="K193" s="62">
        <v>6</v>
      </c>
      <c r="L193" s="65">
        <f t="shared" si="3"/>
        <v>167.5</v>
      </c>
      <c r="M193" s="287" t="s">
        <v>529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525</v>
      </c>
      <c r="E194" s="63"/>
      <c r="F194" s="286" t="s">
        <v>18</v>
      </c>
      <c r="G194" s="63" t="s">
        <v>118</v>
      </c>
      <c r="H194" s="178" t="s">
        <v>131</v>
      </c>
      <c r="I194" s="286" t="s">
        <v>316</v>
      </c>
      <c r="J194" s="64">
        <v>1110</v>
      </c>
      <c r="K194" s="62">
        <v>6</v>
      </c>
      <c r="L194" s="65">
        <f t="shared" si="3"/>
        <v>185</v>
      </c>
      <c r="M194" s="287" t="s">
        <v>529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525</v>
      </c>
      <c r="E195" s="63"/>
      <c r="F195" s="286" t="s">
        <v>18</v>
      </c>
      <c r="G195" s="63" t="s">
        <v>118</v>
      </c>
      <c r="H195" s="178" t="s">
        <v>132</v>
      </c>
      <c r="I195" s="286" t="s">
        <v>317</v>
      </c>
      <c r="J195" s="64">
        <v>761</v>
      </c>
      <c r="K195" s="62">
        <v>6</v>
      </c>
      <c r="L195" s="65">
        <f t="shared" si="3"/>
        <v>126.83333333333333</v>
      </c>
      <c r="M195" s="287" t="s">
        <v>530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525</v>
      </c>
      <c r="E196" s="63"/>
      <c r="F196" s="286" t="s">
        <v>18</v>
      </c>
      <c r="G196" s="63" t="s">
        <v>118</v>
      </c>
      <c r="H196" s="71" t="s">
        <v>121</v>
      </c>
      <c r="I196" s="286" t="s">
        <v>317</v>
      </c>
      <c r="J196" s="64">
        <v>1075</v>
      </c>
      <c r="K196" s="62">
        <v>6</v>
      </c>
      <c r="L196" s="65">
        <f t="shared" si="3"/>
        <v>179.16666666666666</v>
      </c>
      <c r="M196" s="287" t="s">
        <v>530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525</v>
      </c>
      <c r="E197" s="63"/>
      <c r="F197" s="286" t="s">
        <v>18</v>
      </c>
      <c r="G197" s="63" t="s">
        <v>118</v>
      </c>
      <c r="H197" s="178" t="s">
        <v>239</v>
      </c>
      <c r="I197" s="286" t="s">
        <v>317</v>
      </c>
      <c r="J197" s="64">
        <v>1045</v>
      </c>
      <c r="K197" s="62">
        <v>6</v>
      </c>
      <c r="L197" s="65">
        <f t="shared" si="3"/>
        <v>174.16666666666666</v>
      </c>
      <c r="M197" s="287" t="s">
        <v>530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525</v>
      </c>
      <c r="E198" s="63"/>
      <c r="F198" s="286" t="s">
        <v>18</v>
      </c>
      <c r="G198" s="63" t="s">
        <v>118</v>
      </c>
      <c r="H198" s="178" t="s">
        <v>124</v>
      </c>
      <c r="I198" s="286" t="s">
        <v>320</v>
      </c>
      <c r="J198" s="64">
        <v>1065</v>
      </c>
      <c r="K198" s="62">
        <v>6</v>
      </c>
      <c r="L198" s="65">
        <f t="shared" si="3"/>
        <v>177.5</v>
      </c>
      <c r="M198" s="287" t="s">
        <v>531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525</v>
      </c>
      <c r="E199" s="63"/>
      <c r="F199" s="286" t="s">
        <v>18</v>
      </c>
      <c r="G199" s="63" t="s">
        <v>118</v>
      </c>
      <c r="H199" s="178" t="s">
        <v>230</v>
      </c>
      <c r="I199" s="286" t="s">
        <v>320</v>
      </c>
      <c r="J199" s="64">
        <v>798</v>
      </c>
      <c r="K199" s="62">
        <v>6</v>
      </c>
      <c r="L199" s="65">
        <f t="shared" si="3"/>
        <v>133</v>
      </c>
      <c r="M199" s="288" t="s">
        <v>531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525</v>
      </c>
      <c r="E200" s="63"/>
      <c r="F200" s="286" t="s">
        <v>18</v>
      </c>
      <c r="G200" s="63" t="s">
        <v>118</v>
      </c>
      <c r="H200" s="178" t="s">
        <v>324</v>
      </c>
      <c r="I200" s="286" t="s">
        <v>320</v>
      </c>
      <c r="J200" s="64">
        <v>835</v>
      </c>
      <c r="K200" s="62">
        <v>6</v>
      </c>
      <c r="L200" s="65">
        <f t="shared" si="3"/>
        <v>139.16666666666666</v>
      </c>
      <c r="M200" s="288" t="s">
        <v>531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538</v>
      </c>
      <c r="E201" s="63"/>
      <c r="F201" s="291" t="s">
        <v>305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540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538</v>
      </c>
      <c r="E202" s="63"/>
      <c r="F202" s="291" t="s">
        <v>305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540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538</v>
      </c>
      <c r="E203" s="63"/>
      <c r="F203" s="291" t="s">
        <v>305</v>
      </c>
      <c r="G203" s="63" t="s">
        <v>118</v>
      </c>
      <c r="H203" s="178" t="s">
        <v>224</v>
      </c>
      <c r="I203" s="291" t="s">
        <v>226</v>
      </c>
      <c r="J203" s="64">
        <v>3407</v>
      </c>
      <c r="K203" s="62">
        <v>18</v>
      </c>
      <c r="L203" s="65">
        <f t="shared" si="3"/>
        <v>189.27777777777777</v>
      </c>
      <c r="M203" s="292" t="s">
        <v>531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538</v>
      </c>
      <c r="E204" s="63"/>
      <c r="F204" s="291" t="s">
        <v>305</v>
      </c>
      <c r="G204" s="63" t="s">
        <v>118</v>
      </c>
      <c r="H204" s="71" t="s">
        <v>119</v>
      </c>
      <c r="I204" s="291" t="s">
        <v>226</v>
      </c>
      <c r="J204" s="64">
        <v>3182</v>
      </c>
      <c r="K204" s="62">
        <v>18</v>
      </c>
      <c r="L204" s="65">
        <f t="shared" si="3"/>
        <v>176.77777777777777</v>
      </c>
      <c r="M204" s="292" t="s">
        <v>531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538</v>
      </c>
      <c r="E205" s="63"/>
      <c r="F205" s="291" t="s">
        <v>305</v>
      </c>
      <c r="G205" s="63" t="s">
        <v>118</v>
      </c>
      <c r="H205" s="178" t="s">
        <v>124</v>
      </c>
      <c r="I205" s="291" t="s">
        <v>225</v>
      </c>
      <c r="J205" s="64">
        <v>2193</v>
      </c>
      <c r="K205" s="62">
        <v>12</v>
      </c>
      <c r="L205" s="65">
        <f t="shared" si="3"/>
        <v>182.75</v>
      </c>
      <c r="M205" s="292" t="s">
        <v>539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538</v>
      </c>
      <c r="E206" s="63"/>
      <c r="F206" s="291" t="s">
        <v>305</v>
      </c>
      <c r="G206" s="63" t="s">
        <v>118</v>
      </c>
      <c r="H206" s="178" t="s">
        <v>277</v>
      </c>
      <c r="I206" s="291" t="s">
        <v>225</v>
      </c>
      <c r="J206" s="64">
        <v>1931</v>
      </c>
      <c r="K206" s="62">
        <v>12</v>
      </c>
      <c r="L206" s="65">
        <f t="shared" si="3"/>
        <v>160.91666666666666</v>
      </c>
      <c r="M206" s="292" t="s">
        <v>539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538</v>
      </c>
      <c r="E207" s="63"/>
      <c r="F207" s="291" t="s">
        <v>305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530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543</v>
      </c>
      <c r="E208" s="63"/>
      <c r="F208" s="294" t="s">
        <v>350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545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543</v>
      </c>
      <c r="E209" s="63"/>
      <c r="F209" s="294" t="s">
        <v>350</v>
      </c>
      <c r="G209" s="63" t="s">
        <v>133</v>
      </c>
      <c r="H209" s="178" t="s">
        <v>324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545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543</v>
      </c>
      <c r="E210" s="63"/>
      <c r="F210" s="294" t="s">
        <v>350</v>
      </c>
      <c r="G210" s="63" t="s">
        <v>133</v>
      </c>
      <c r="H210" s="178" t="s">
        <v>308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545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543</v>
      </c>
      <c r="E211" s="63"/>
      <c r="F211" s="294" t="s">
        <v>350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545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547</v>
      </c>
      <c r="E212" s="63"/>
      <c r="F212" s="298" t="s">
        <v>359</v>
      </c>
      <c r="G212" s="63" t="s">
        <v>229</v>
      </c>
      <c r="H212" s="178" t="s">
        <v>240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545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547</v>
      </c>
      <c r="E213" s="63"/>
      <c r="F213" s="298" t="s">
        <v>359</v>
      </c>
      <c r="G213" s="63" t="s">
        <v>229</v>
      </c>
      <c r="H213" s="178" t="s">
        <v>327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545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547</v>
      </c>
      <c r="E214" s="63"/>
      <c r="F214" s="298" t="s">
        <v>359</v>
      </c>
      <c r="G214" s="63" t="s">
        <v>229</v>
      </c>
      <c r="H214" s="178" t="s">
        <v>329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545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547</v>
      </c>
      <c r="E215" s="63"/>
      <c r="F215" s="298" t="s">
        <v>359</v>
      </c>
      <c r="G215" s="63" t="s">
        <v>229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545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554</v>
      </c>
      <c r="E216" s="63"/>
      <c r="F216" s="301" t="s">
        <v>357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555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554</v>
      </c>
      <c r="E217" s="63"/>
      <c r="F217" s="301" t="s">
        <v>357</v>
      </c>
      <c r="G217" s="63" t="s">
        <v>118</v>
      </c>
      <c r="H217" s="178" t="s">
        <v>224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555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554</v>
      </c>
      <c r="E218" s="63"/>
      <c r="F218" s="301" t="s">
        <v>357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555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554</v>
      </c>
      <c r="E219" s="63"/>
      <c r="F219" s="301" t="s">
        <v>357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555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554</v>
      </c>
      <c r="E220" s="63"/>
      <c r="F220" s="301" t="s">
        <v>357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555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554</v>
      </c>
      <c r="E221" s="63"/>
      <c r="F221" s="301" t="s">
        <v>357</v>
      </c>
      <c r="G221" s="63" t="s">
        <v>118</v>
      </c>
      <c r="H221" s="178" t="s">
        <v>508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555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564</v>
      </c>
      <c r="E222" s="63"/>
      <c r="F222" s="305" t="s">
        <v>313</v>
      </c>
      <c r="G222" s="63" t="s">
        <v>233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565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564</v>
      </c>
      <c r="E223" s="63"/>
      <c r="F223" s="305" t="s">
        <v>313</v>
      </c>
      <c r="G223" s="63" t="s">
        <v>233</v>
      </c>
      <c r="H223" s="178" t="s">
        <v>277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565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564</v>
      </c>
      <c r="E224" s="63"/>
      <c r="F224" s="305" t="s">
        <v>313</v>
      </c>
      <c r="G224" s="63" t="s">
        <v>233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515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566</v>
      </c>
      <c r="E225" s="63"/>
      <c r="F225" s="308" t="s">
        <v>359</v>
      </c>
      <c r="G225" s="63" t="s">
        <v>567</v>
      </c>
      <c r="H225" s="178" t="s">
        <v>246</v>
      </c>
      <c r="I225" s="308"/>
      <c r="J225" s="64">
        <v>1797</v>
      </c>
      <c r="K225" s="62">
        <v>11</v>
      </c>
      <c r="L225" s="65">
        <f t="shared" si="3"/>
        <v>163.36363636363637</v>
      </c>
      <c r="M225" s="259" t="s">
        <v>584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566</v>
      </c>
      <c r="E226" s="63"/>
      <c r="F226" s="308" t="s">
        <v>359</v>
      </c>
      <c r="G226" s="63" t="s">
        <v>567</v>
      </c>
      <c r="H226" s="178" t="s">
        <v>223</v>
      </c>
      <c r="I226" s="308"/>
      <c r="J226" s="64">
        <v>449</v>
      </c>
      <c r="K226" s="62">
        <v>3</v>
      </c>
      <c r="L226" s="65">
        <f t="shared" si="3"/>
        <v>149.66666666666666</v>
      </c>
      <c r="M226" s="259" t="s">
        <v>584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566</v>
      </c>
      <c r="E227" s="63"/>
      <c r="F227" s="308" t="s">
        <v>359</v>
      </c>
      <c r="G227" s="63" t="s">
        <v>567</v>
      </c>
      <c r="H227" s="178" t="s">
        <v>277</v>
      </c>
      <c r="I227" s="308"/>
      <c r="J227" s="64">
        <v>1332</v>
      </c>
      <c r="K227" s="62">
        <v>8</v>
      </c>
      <c r="L227" s="65">
        <f t="shared" si="3"/>
        <v>166.5</v>
      </c>
      <c r="M227" s="259" t="s">
        <v>584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566</v>
      </c>
      <c r="E228" s="63"/>
      <c r="F228" s="308" t="s">
        <v>359</v>
      </c>
      <c r="G228" s="63" t="s">
        <v>567</v>
      </c>
      <c r="H228" s="178" t="s">
        <v>122</v>
      </c>
      <c r="I228" s="308"/>
      <c r="J228" s="64">
        <v>2008</v>
      </c>
      <c r="K228" s="62">
        <v>11</v>
      </c>
      <c r="L228" s="65">
        <f t="shared" si="3"/>
        <v>182.54545454545453</v>
      </c>
      <c r="M228" s="259" t="s">
        <v>584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566</v>
      </c>
      <c r="E229" s="63"/>
      <c r="F229" s="308" t="s">
        <v>359</v>
      </c>
      <c r="G229" s="63" t="s">
        <v>567</v>
      </c>
      <c r="H229" s="71" t="s">
        <v>119</v>
      </c>
      <c r="I229" s="308"/>
      <c r="J229" s="64">
        <v>1943</v>
      </c>
      <c r="K229" s="62">
        <v>11</v>
      </c>
      <c r="L229" s="65">
        <f t="shared" si="3"/>
        <v>176.63636363636363</v>
      </c>
      <c r="M229" s="259" t="s">
        <v>584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568</v>
      </c>
      <c r="E230" s="63"/>
      <c r="F230" s="308" t="s">
        <v>407</v>
      </c>
      <c r="G230" s="63" t="s">
        <v>569</v>
      </c>
      <c r="H230" s="178" t="s">
        <v>137</v>
      </c>
      <c r="I230" s="308"/>
      <c r="J230" s="64">
        <v>1127</v>
      </c>
      <c r="K230" s="62">
        <v>7</v>
      </c>
      <c r="L230" s="65">
        <f t="shared" si="3"/>
        <v>161</v>
      </c>
      <c r="M230" s="303" t="s">
        <v>585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568</v>
      </c>
      <c r="E231" s="63"/>
      <c r="F231" s="308" t="s">
        <v>407</v>
      </c>
      <c r="G231" s="63" t="s">
        <v>569</v>
      </c>
      <c r="H231" s="178" t="s">
        <v>126</v>
      </c>
      <c r="I231" s="308"/>
      <c r="J231" s="64">
        <v>389</v>
      </c>
      <c r="K231" s="62">
        <v>3</v>
      </c>
      <c r="L231" s="65">
        <f t="shared" si="3"/>
        <v>129.66666666666666</v>
      </c>
      <c r="M231" s="303" t="s">
        <v>585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568</v>
      </c>
      <c r="E232" s="63"/>
      <c r="F232" s="308" t="s">
        <v>407</v>
      </c>
      <c r="G232" s="63" t="s">
        <v>569</v>
      </c>
      <c r="H232" s="71" t="s">
        <v>128</v>
      </c>
      <c r="I232" s="308"/>
      <c r="J232" s="64">
        <v>1238</v>
      </c>
      <c r="K232" s="62">
        <v>7</v>
      </c>
      <c r="L232" s="65">
        <f t="shared" si="3"/>
        <v>176.85714285714286</v>
      </c>
      <c r="M232" s="303" t="s">
        <v>585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568</v>
      </c>
      <c r="E233" s="63"/>
      <c r="F233" s="308" t="s">
        <v>407</v>
      </c>
      <c r="G233" s="63" t="s">
        <v>569</v>
      </c>
      <c r="H233" s="178" t="s">
        <v>278</v>
      </c>
      <c r="I233" s="308"/>
      <c r="J233" s="64">
        <v>1189</v>
      </c>
      <c r="K233" s="62">
        <v>7</v>
      </c>
      <c r="L233" s="65">
        <f t="shared" si="3"/>
        <v>169.85714285714286</v>
      </c>
      <c r="M233" s="303" t="s">
        <v>585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568</v>
      </c>
      <c r="E234" s="63"/>
      <c r="F234" s="308" t="s">
        <v>407</v>
      </c>
      <c r="G234" s="63" t="s">
        <v>569</v>
      </c>
      <c r="H234" s="178" t="s">
        <v>129</v>
      </c>
      <c r="I234" s="308"/>
      <c r="J234" s="64">
        <v>705</v>
      </c>
      <c r="K234" s="62">
        <v>4</v>
      </c>
      <c r="L234" s="65">
        <f t="shared" si="3"/>
        <v>176.25</v>
      </c>
      <c r="M234" s="303" t="s">
        <v>585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570</v>
      </c>
      <c r="E235" s="63"/>
      <c r="F235" s="308" t="s">
        <v>407</v>
      </c>
      <c r="G235" s="63" t="s">
        <v>571</v>
      </c>
      <c r="H235" s="71" t="s">
        <v>414</v>
      </c>
      <c r="I235" s="308"/>
      <c r="J235" s="64">
        <v>1722</v>
      </c>
      <c r="K235" s="62">
        <v>9</v>
      </c>
      <c r="L235" s="230">
        <f t="shared" si="3"/>
        <v>191.33333333333334</v>
      </c>
      <c r="M235" s="309" t="s">
        <v>586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570</v>
      </c>
      <c r="E236" s="63"/>
      <c r="F236" s="308" t="s">
        <v>407</v>
      </c>
      <c r="G236" s="63" t="s">
        <v>571</v>
      </c>
      <c r="H236" s="178" t="s">
        <v>279</v>
      </c>
      <c r="I236" s="308"/>
      <c r="J236" s="64">
        <v>1592</v>
      </c>
      <c r="K236" s="62">
        <v>8</v>
      </c>
      <c r="L236" s="230">
        <f t="shared" si="3"/>
        <v>199</v>
      </c>
      <c r="M236" s="309" t="s">
        <v>586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570</v>
      </c>
      <c r="E237" s="63"/>
      <c r="F237" s="308" t="s">
        <v>407</v>
      </c>
      <c r="G237" s="63" t="s">
        <v>571</v>
      </c>
      <c r="H237" s="71" t="s">
        <v>121</v>
      </c>
      <c r="I237" s="308"/>
      <c r="J237" s="64">
        <v>1146</v>
      </c>
      <c r="K237" s="62">
        <v>7</v>
      </c>
      <c r="L237" s="65">
        <f t="shared" si="3"/>
        <v>163.71428571428572</v>
      </c>
      <c r="M237" s="309" t="s">
        <v>586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570</v>
      </c>
      <c r="E238" s="63"/>
      <c r="F238" s="308" t="s">
        <v>407</v>
      </c>
      <c r="G238" s="63" t="s">
        <v>571</v>
      </c>
      <c r="H238" s="71" t="s">
        <v>127</v>
      </c>
      <c r="I238" s="308"/>
      <c r="J238" s="64">
        <v>1433</v>
      </c>
      <c r="K238" s="62">
        <v>8</v>
      </c>
      <c r="L238" s="65">
        <f t="shared" si="3"/>
        <v>179.125</v>
      </c>
      <c r="M238" s="309" t="s">
        <v>586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570</v>
      </c>
      <c r="E239" s="63"/>
      <c r="F239" s="308" t="s">
        <v>407</v>
      </c>
      <c r="G239" s="63" t="s">
        <v>571</v>
      </c>
      <c r="H239" s="178" t="s">
        <v>239</v>
      </c>
      <c r="I239" s="308"/>
      <c r="J239" s="64">
        <v>1012</v>
      </c>
      <c r="K239" s="62">
        <v>6</v>
      </c>
      <c r="L239" s="65">
        <f t="shared" si="3"/>
        <v>168.66666666666666</v>
      </c>
      <c r="M239" s="309" t="s">
        <v>586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570</v>
      </c>
      <c r="E240" s="63"/>
      <c r="F240" s="308" t="s">
        <v>407</v>
      </c>
      <c r="G240" s="63" t="s">
        <v>571</v>
      </c>
      <c r="H240" s="178" t="s">
        <v>124</v>
      </c>
      <c r="I240" s="308"/>
      <c r="J240" s="64">
        <v>1210</v>
      </c>
      <c r="K240" s="62">
        <v>7</v>
      </c>
      <c r="L240" s="65">
        <f t="shared" si="3"/>
        <v>172.85714285714286</v>
      </c>
      <c r="M240" s="309" t="s">
        <v>586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598</v>
      </c>
      <c r="E241" s="63"/>
      <c r="F241" s="313" t="s">
        <v>18</v>
      </c>
      <c r="G241" s="63" t="s">
        <v>596</v>
      </c>
      <c r="H241" s="178" t="s">
        <v>131</v>
      </c>
      <c r="I241" s="313"/>
      <c r="J241" s="64">
        <v>1864</v>
      </c>
      <c r="K241" s="62">
        <v>11</v>
      </c>
      <c r="L241" s="65">
        <f t="shared" si="3"/>
        <v>169.45454545454547</v>
      </c>
      <c r="M241" s="314" t="s">
        <v>597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598</v>
      </c>
      <c r="E242" s="63"/>
      <c r="F242" s="313" t="s">
        <v>18</v>
      </c>
      <c r="G242" s="63" t="s">
        <v>596</v>
      </c>
      <c r="H242" s="178" t="s">
        <v>224</v>
      </c>
      <c r="I242" s="313"/>
      <c r="J242" s="64">
        <v>1942</v>
      </c>
      <c r="K242" s="62">
        <v>11</v>
      </c>
      <c r="L242" s="65">
        <f t="shared" si="3"/>
        <v>176.54545454545453</v>
      </c>
      <c r="M242" s="314" t="s">
        <v>597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598</v>
      </c>
      <c r="E243" s="63"/>
      <c r="F243" s="313" t="s">
        <v>18</v>
      </c>
      <c r="G243" s="63" t="s">
        <v>596</v>
      </c>
      <c r="H243" s="178" t="s">
        <v>595</v>
      </c>
      <c r="I243" s="313"/>
      <c r="J243" s="64">
        <v>1707</v>
      </c>
      <c r="K243" s="62">
        <v>11</v>
      </c>
      <c r="L243" s="65">
        <f t="shared" si="3"/>
        <v>155.18181818181819</v>
      </c>
      <c r="M243" s="314" t="s">
        <v>597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602</v>
      </c>
      <c r="E244" s="63"/>
      <c r="F244" s="318" t="s">
        <v>301</v>
      </c>
      <c r="G244" s="63" t="s">
        <v>118</v>
      </c>
      <c r="H244" s="178" t="s">
        <v>238</v>
      </c>
      <c r="I244" s="318"/>
      <c r="J244" s="64">
        <v>962</v>
      </c>
      <c r="K244" s="62">
        <v>8</v>
      </c>
      <c r="L244" s="65">
        <f t="shared" si="3"/>
        <v>120.25</v>
      </c>
      <c r="M244" s="319" t="s">
        <v>379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604</v>
      </c>
      <c r="E245" s="63"/>
      <c r="F245" s="320" t="s">
        <v>305</v>
      </c>
      <c r="G245" s="63" t="s">
        <v>118</v>
      </c>
      <c r="H245" s="178" t="s">
        <v>277</v>
      </c>
      <c r="I245" s="320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314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604</v>
      </c>
      <c r="E246" s="63"/>
      <c r="F246" s="320" t="s">
        <v>305</v>
      </c>
      <c r="G246" s="63" t="s">
        <v>118</v>
      </c>
      <c r="H246" s="71" t="s">
        <v>119</v>
      </c>
      <c r="I246" s="320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314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605</v>
      </c>
      <c r="E247" s="63"/>
      <c r="F247" s="320" t="s">
        <v>305</v>
      </c>
      <c r="G247" s="63" t="s">
        <v>118</v>
      </c>
      <c r="H247" s="71" t="s">
        <v>121</v>
      </c>
      <c r="I247" s="320" t="s">
        <v>226</v>
      </c>
      <c r="J247" s="64">
        <v>1370</v>
      </c>
      <c r="K247" s="62">
        <v>8</v>
      </c>
      <c r="L247" s="65">
        <f t="shared" si="3"/>
        <v>171.25</v>
      </c>
      <c r="M247" s="325" t="s">
        <v>608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605</v>
      </c>
      <c r="E248" s="63"/>
      <c r="F248" s="320" t="s">
        <v>305</v>
      </c>
      <c r="G248" s="63" t="s">
        <v>118</v>
      </c>
      <c r="H248" s="178" t="s">
        <v>239</v>
      </c>
      <c r="I248" s="320" t="s">
        <v>226</v>
      </c>
      <c r="J248" s="64">
        <v>1396</v>
      </c>
      <c r="K248" s="62">
        <v>8</v>
      </c>
      <c r="L248" s="65">
        <f t="shared" si="3"/>
        <v>174.5</v>
      </c>
      <c r="M248" s="325" t="s">
        <v>608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606</v>
      </c>
      <c r="E249" s="63"/>
      <c r="F249" s="320" t="s">
        <v>305</v>
      </c>
      <c r="G249" s="63" t="s">
        <v>118</v>
      </c>
      <c r="H249" s="178" t="s">
        <v>138</v>
      </c>
      <c r="I249" s="320" t="s">
        <v>225</v>
      </c>
      <c r="J249" s="64">
        <v>1321</v>
      </c>
      <c r="K249" s="62">
        <v>8</v>
      </c>
      <c r="L249" s="65">
        <f t="shared" si="3"/>
        <v>165.125</v>
      </c>
      <c r="M249" s="321" t="s">
        <v>565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606</v>
      </c>
      <c r="E250" s="63"/>
      <c r="F250" s="320" t="s">
        <v>305</v>
      </c>
      <c r="G250" s="63" t="s">
        <v>118</v>
      </c>
      <c r="H250" s="178" t="s">
        <v>607</v>
      </c>
      <c r="I250" s="320" t="s">
        <v>225</v>
      </c>
      <c r="J250" s="64">
        <v>1286</v>
      </c>
      <c r="K250" s="62">
        <v>8</v>
      </c>
      <c r="L250" s="65">
        <f t="shared" si="3"/>
        <v>160.75</v>
      </c>
      <c r="M250" s="321" t="s">
        <v>565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606</v>
      </c>
      <c r="E251" s="63"/>
      <c r="F251" s="320" t="s">
        <v>305</v>
      </c>
      <c r="G251" s="63" t="s">
        <v>118</v>
      </c>
      <c r="H251" s="178" t="s">
        <v>224</v>
      </c>
      <c r="I251" s="320" t="s">
        <v>316</v>
      </c>
      <c r="J251" s="64">
        <v>1376</v>
      </c>
      <c r="K251" s="62">
        <v>8</v>
      </c>
      <c r="L251" s="65">
        <f t="shared" si="3"/>
        <v>172</v>
      </c>
      <c r="M251" s="321" t="s">
        <v>608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606</v>
      </c>
      <c r="E252" s="63"/>
      <c r="F252" s="320" t="s">
        <v>305</v>
      </c>
      <c r="G252" s="63" t="s">
        <v>118</v>
      </c>
      <c r="H252" s="178" t="s">
        <v>131</v>
      </c>
      <c r="I252" s="320" t="s">
        <v>316</v>
      </c>
      <c r="J252" s="64">
        <v>1311</v>
      </c>
      <c r="K252" s="62">
        <v>8</v>
      </c>
      <c r="L252" s="65">
        <f t="shared" si="3"/>
        <v>163.875</v>
      </c>
      <c r="M252" s="321" t="s">
        <v>608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606</v>
      </c>
      <c r="E253" s="63"/>
      <c r="F253" s="320" t="s">
        <v>305</v>
      </c>
      <c r="G253" s="63" t="s">
        <v>118</v>
      </c>
      <c r="H253" s="178" t="s">
        <v>124</v>
      </c>
      <c r="I253" s="320"/>
      <c r="J253" s="64">
        <v>716</v>
      </c>
      <c r="K253" s="62">
        <v>4</v>
      </c>
      <c r="L253" s="65">
        <f t="shared" si="3"/>
        <v>179</v>
      </c>
      <c r="M253" s="321" t="s">
        <v>616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613</v>
      </c>
      <c r="E254" s="63"/>
      <c r="F254" s="323" t="s">
        <v>305</v>
      </c>
      <c r="G254" s="63" t="s">
        <v>229</v>
      </c>
      <c r="H254" s="178" t="s">
        <v>324</v>
      </c>
      <c r="I254" s="323" t="s">
        <v>317</v>
      </c>
      <c r="J254" s="64">
        <v>1097</v>
      </c>
      <c r="K254" s="62">
        <v>8</v>
      </c>
      <c r="L254" s="65">
        <f t="shared" si="3"/>
        <v>137.125</v>
      </c>
      <c r="M254" s="324" t="s">
        <v>565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613</v>
      </c>
      <c r="E255" s="63"/>
      <c r="F255" s="323" t="s">
        <v>305</v>
      </c>
      <c r="G255" s="63" t="s">
        <v>229</v>
      </c>
      <c r="H255" s="178" t="s">
        <v>308</v>
      </c>
      <c r="I255" s="323" t="s">
        <v>317</v>
      </c>
      <c r="J255" s="64">
        <v>1022</v>
      </c>
      <c r="K255" s="62">
        <v>8</v>
      </c>
      <c r="L255" s="65">
        <f t="shared" si="3"/>
        <v>127.75</v>
      </c>
      <c r="M255" s="324" t="s">
        <v>565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617</v>
      </c>
      <c r="E256" s="63"/>
      <c r="F256" s="328" t="s">
        <v>301</v>
      </c>
      <c r="G256" s="63" t="s">
        <v>229</v>
      </c>
      <c r="H256" s="178" t="s">
        <v>240</v>
      </c>
      <c r="I256" s="328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617</v>
      </c>
      <c r="E257" s="63"/>
      <c r="F257" s="328" t="s">
        <v>301</v>
      </c>
      <c r="G257" s="63" t="s">
        <v>229</v>
      </c>
      <c r="H257" s="178" t="s">
        <v>607</v>
      </c>
      <c r="I257" s="328"/>
      <c r="J257" s="64">
        <v>1189</v>
      </c>
      <c r="K257" s="62">
        <v>8</v>
      </c>
      <c r="L257" s="65">
        <f t="shared" si="3"/>
        <v>148.625</v>
      </c>
      <c r="M257" s="329" t="s">
        <v>284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617</v>
      </c>
      <c r="E258" s="63"/>
      <c r="F258" s="328" t="s">
        <v>301</v>
      </c>
      <c r="G258" s="63" t="s">
        <v>229</v>
      </c>
      <c r="H258" s="178" t="s">
        <v>208</v>
      </c>
      <c r="I258" s="328"/>
      <c r="J258" s="64">
        <v>1160</v>
      </c>
      <c r="K258" s="62">
        <v>8</v>
      </c>
      <c r="L258" s="65">
        <f t="shared" si="3"/>
        <v>145</v>
      </c>
      <c r="M258" s="329" t="s">
        <v>275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618</v>
      </c>
      <c r="E259" s="63"/>
      <c r="F259" s="328" t="s">
        <v>301</v>
      </c>
      <c r="G259" s="63" t="s">
        <v>118</v>
      </c>
      <c r="H259" s="178" t="s">
        <v>279</v>
      </c>
      <c r="I259" s="328"/>
      <c r="J259" s="64">
        <v>1566</v>
      </c>
      <c r="K259" s="62">
        <v>8</v>
      </c>
      <c r="L259" s="65">
        <f t="shared" si="3"/>
        <v>195.75</v>
      </c>
      <c r="M259" s="329" t="s">
        <v>619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618</v>
      </c>
      <c r="E260" s="63"/>
      <c r="F260" s="328" t="s">
        <v>301</v>
      </c>
      <c r="G260" s="63" t="s">
        <v>118</v>
      </c>
      <c r="H260" s="71" t="s">
        <v>125</v>
      </c>
      <c r="I260" s="328"/>
      <c r="J260" s="64">
        <v>1536</v>
      </c>
      <c r="K260" s="62">
        <v>8</v>
      </c>
      <c r="L260" s="65">
        <f t="shared" si="3"/>
        <v>192</v>
      </c>
      <c r="M260" s="329" t="s">
        <v>620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618</v>
      </c>
      <c r="E261" s="63"/>
      <c r="F261" s="333" t="s">
        <v>301</v>
      </c>
      <c r="G261" s="63" t="s">
        <v>118</v>
      </c>
      <c r="H261" s="178" t="s">
        <v>239</v>
      </c>
      <c r="I261" s="333"/>
      <c r="J261" s="64">
        <v>1348</v>
      </c>
      <c r="K261" s="62">
        <v>8</v>
      </c>
      <c r="L261" s="65">
        <f t="shared" si="3"/>
        <v>168.5</v>
      </c>
      <c r="M261" s="334" t="s">
        <v>632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618</v>
      </c>
      <c r="E262" s="63"/>
      <c r="F262" s="328" t="s">
        <v>301</v>
      </c>
      <c r="G262" s="63" t="s">
        <v>118</v>
      </c>
      <c r="H262" s="178" t="s">
        <v>246</v>
      </c>
      <c r="I262" s="328"/>
      <c r="J262" s="64">
        <v>1511</v>
      </c>
      <c r="K262" s="62">
        <v>8</v>
      </c>
      <c r="L262" s="65">
        <f t="shared" si="3"/>
        <v>188.875</v>
      </c>
      <c r="M262" s="197" t="s">
        <v>373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618</v>
      </c>
      <c r="E263" s="63"/>
      <c r="F263" s="328" t="s">
        <v>301</v>
      </c>
      <c r="G263" s="63" t="s">
        <v>118</v>
      </c>
      <c r="H263" s="71" t="s">
        <v>119</v>
      </c>
      <c r="I263" s="328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618</v>
      </c>
      <c r="E264" s="63"/>
      <c r="F264" s="328" t="s">
        <v>301</v>
      </c>
      <c r="G264" s="63" t="s">
        <v>118</v>
      </c>
      <c r="H264" s="178" t="s">
        <v>277</v>
      </c>
      <c r="I264" s="328"/>
      <c r="J264" s="64">
        <v>1334</v>
      </c>
      <c r="K264" s="62">
        <v>8</v>
      </c>
      <c r="L264" s="65">
        <f t="shared" si="3"/>
        <v>166.75</v>
      </c>
      <c r="M264" s="329" t="s">
        <v>621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618</v>
      </c>
      <c r="E265" s="63"/>
      <c r="F265" s="328" t="s">
        <v>301</v>
      </c>
      <c r="G265" s="63" t="s">
        <v>118</v>
      </c>
      <c r="H265" s="178" t="s">
        <v>223</v>
      </c>
      <c r="I265" s="328"/>
      <c r="J265" s="64">
        <v>1245</v>
      </c>
      <c r="K265" s="62">
        <v>8</v>
      </c>
      <c r="L265" s="65">
        <f t="shared" si="3"/>
        <v>155.625</v>
      </c>
      <c r="M265" s="329" t="s">
        <v>620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626</v>
      </c>
      <c r="E266" s="63"/>
      <c r="F266" s="331" t="s">
        <v>301</v>
      </c>
      <c r="G266" s="63" t="s">
        <v>627</v>
      </c>
      <c r="H266" s="178" t="s">
        <v>123</v>
      </c>
      <c r="I266" s="331"/>
      <c r="J266" s="64">
        <v>2597</v>
      </c>
      <c r="K266" s="62">
        <v>14</v>
      </c>
      <c r="L266" s="65">
        <f t="shared" si="3"/>
        <v>185.5</v>
      </c>
      <c r="M266" s="332" t="s">
        <v>284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626</v>
      </c>
      <c r="E267" s="63"/>
      <c r="F267" s="331" t="s">
        <v>301</v>
      </c>
      <c r="G267" s="63" t="s">
        <v>627</v>
      </c>
      <c r="H267" s="178" t="s">
        <v>122</v>
      </c>
      <c r="I267" s="328"/>
      <c r="J267" s="64">
        <v>2297</v>
      </c>
      <c r="K267" s="62">
        <v>14</v>
      </c>
      <c r="L267" s="65">
        <f t="shared" si="3"/>
        <v>164.07142857142858</v>
      </c>
      <c r="M267" s="259" t="s">
        <v>625</v>
      </c>
    </row>
    <row r="268" spans="1:13" x14ac:dyDescent="0.25">
      <c r="A268" s="62">
        <v>7</v>
      </c>
      <c r="B268" s="62">
        <v>5</v>
      </c>
      <c r="C268" s="62">
        <v>2023</v>
      </c>
      <c r="D268" s="63" t="s">
        <v>634</v>
      </c>
      <c r="E268" s="63"/>
      <c r="F268" s="336" t="s">
        <v>313</v>
      </c>
      <c r="G268" s="63" t="s">
        <v>133</v>
      </c>
      <c r="H268" s="178" t="s">
        <v>324</v>
      </c>
      <c r="I268" s="336" t="s">
        <v>120</v>
      </c>
      <c r="J268" s="64">
        <v>1167</v>
      </c>
      <c r="K268" s="62">
        <v>8</v>
      </c>
      <c r="L268" s="65">
        <f t="shared" si="3"/>
        <v>145.875</v>
      </c>
      <c r="M268" s="337" t="s">
        <v>635</v>
      </c>
    </row>
    <row r="269" spans="1:13" x14ac:dyDescent="0.25">
      <c r="A269" s="62">
        <v>7</v>
      </c>
      <c r="B269" s="62">
        <v>5</v>
      </c>
      <c r="C269" s="62">
        <v>2023</v>
      </c>
      <c r="D269" s="63" t="s">
        <v>634</v>
      </c>
      <c r="E269" s="63"/>
      <c r="F269" s="336" t="s">
        <v>313</v>
      </c>
      <c r="G269" s="63" t="s">
        <v>133</v>
      </c>
      <c r="H269" s="178" t="s">
        <v>132</v>
      </c>
      <c r="I269" s="336" t="s">
        <v>120</v>
      </c>
      <c r="J269" s="64">
        <v>1130</v>
      </c>
      <c r="K269" s="62">
        <v>8</v>
      </c>
      <c r="L269" s="65">
        <f t="shared" si="3"/>
        <v>141.25</v>
      </c>
      <c r="M269" s="337" t="s">
        <v>635</v>
      </c>
    </row>
    <row r="270" spans="1:13" x14ac:dyDescent="0.25">
      <c r="A270" s="62">
        <v>7</v>
      </c>
      <c r="B270" s="62">
        <v>5</v>
      </c>
      <c r="C270" s="62">
        <v>2023</v>
      </c>
      <c r="D270" s="63" t="s">
        <v>634</v>
      </c>
      <c r="E270" s="63"/>
      <c r="F270" s="336" t="s">
        <v>313</v>
      </c>
      <c r="G270" s="63" t="s">
        <v>133</v>
      </c>
      <c r="H270" s="178" t="s">
        <v>308</v>
      </c>
      <c r="I270" s="336" t="s">
        <v>226</v>
      </c>
      <c r="J270" s="64">
        <v>1029</v>
      </c>
      <c r="K270" s="62">
        <v>8</v>
      </c>
      <c r="L270" s="65">
        <f t="shared" si="3"/>
        <v>128.625</v>
      </c>
      <c r="M270" s="337" t="s">
        <v>396</v>
      </c>
    </row>
    <row r="271" spans="1:13" x14ac:dyDescent="0.25">
      <c r="A271" s="62">
        <v>7</v>
      </c>
      <c r="B271" s="62">
        <v>5</v>
      </c>
      <c r="C271" s="62">
        <v>2023</v>
      </c>
      <c r="D271" s="63" t="s">
        <v>634</v>
      </c>
      <c r="E271" s="63"/>
      <c r="F271" s="336" t="s">
        <v>313</v>
      </c>
      <c r="G271" s="63" t="s">
        <v>133</v>
      </c>
      <c r="H271" s="178" t="s">
        <v>249</v>
      </c>
      <c r="I271" s="336" t="s">
        <v>226</v>
      </c>
      <c r="J271" s="64">
        <v>1249</v>
      </c>
      <c r="K271" s="62">
        <v>8</v>
      </c>
      <c r="L271" s="65">
        <f t="shared" si="3"/>
        <v>156.125</v>
      </c>
      <c r="M271" s="337" t="s">
        <v>396</v>
      </c>
    </row>
    <row r="272" spans="1:13" x14ac:dyDescent="0.25">
      <c r="A272" s="62">
        <v>7</v>
      </c>
      <c r="B272" s="62">
        <v>5</v>
      </c>
      <c r="C272" s="62">
        <v>2023</v>
      </c>
      <c r="D272" s="63" t="s">
        <v>634</v>
      </c>
      <c r="E272" s="63"/>
      <c r="F272" s="336" t="s">
        <v>313</v>
      </c>
      <c r="G272" s="63" t="s">
        <v>133</v>
      </c>
      <c r="H272" s="178" t="s">
        <v>230</v>
      </c>
      <c r="I272" s="336" t="s">
        <v>225</v>
      </c>
      <c r="J272" s="64">
        <v>1167</v>
      </c>
      <c r="K272" s="62">
        <v>8</v>
      </c>
      <c r="L272" s="65">
        <f t="shared" si="3"/>
        <v>145.875</v>
      </c>
      <c r="M272" s="337" t="s">
        <v>636</v>
      </c>
    </row>
    <row r="273" spans="1:13" x14ac:dyDescent="0.25">
      <c r="A273" s="62">
        <v>7</v>
      </c>
      <c r="B273" s="62">
        <v>5</v>
      </c>
      <c r="C273" s="62">
        <v>2023</v>
      </c>
      <c r="D273" s="63" t="s">
        <v>634</v>
      </c>
      <c r="E273" s="63"/>
      <c r="F273" s="336" t="s">
        <v>313</v>
      </c>
      <c r="G273" s="63" t="s">
        <v>133</v>
      </c>
      <c r="H273" s="178" t="s">
        <v>208</v>
      </c>
      <c r="I273" s="336" t="s">
        <v>225</v>
      </c>
      <c r="J273" s="64">
        <v>1201</v>
      </c>
      <c r="K273" s="62">
        <v>8</v>
      </c>
      <c r="L273" s="65">
        <f t="shared" si="3"/>
        <v>150.125</v>
      </c>
      <c r="M273" s="337" t="s">
        <v>636</v>
      </c>
    </row>
    <row r="274" spans="1:13" x14ac:dyDescent="0.25">
      <c r="A274" s="62">
        <v>7</v>
      </c>
      <c r="B274" s="62">
        <v>5</v>
      </c>
      <c r="C274" s="62">
        <v>2023</v>
      </c>
      <c r="D274" s="63" t="s">
        <v>642</v>
      </c>
      <c r="E274" s="63"/>
      <c r="F274" s="339" t="s">
        <v>313</v>
      </c>
      <c r="G274" s="63" t="s">
        <v>641</v>
      </c>
      <c r="H274" s="178" t="s">
        <v>129</v>
      </c>
      <c r="I274" s="339" t="s">
        <v>316</v>
      </c>
      <c r="J274" s="64">
        <v>1292</v>
      </c>
      <c r="K274" s="62">
        <v>8</v>
      </c>
      <c r="L274" s="65">
        <f t="shared" si="3"/>
        <v>161.5</v>
      </c>
      <c r="M274" s="303" t="s">
        <v>203</v>
      </c>
    </row>
    <row r="275" spans="1:13" x14ac:dyDescent="0.25">
      <c r="A275" s="62">
        <v>7</v>
      </c>
      <c r="B275" s="62">
        <v>5</v>
      </c>
      <c r="C275" s="62">
        <v>2023</v>
      </c>
      <c r="D275" s="63" t="s">
        <v>642</v>
      </c>
      <c r="E275" s="63"/>
      <c r="F275" s="339" t="s">
        <v>313</v>
      </c>
      <c r="G275" s="63" t="s">
        <v>641</v>
      </c>
      <c r="H275" s="178" t="s">
        <v>223</v>
      </c>
      <c r="I275" s="339" t="s">
        <v>316</v>
      </c>
      <c r="J275" s="64">
        <v>1344</v>
      </c>
      <c r="K275" s="62">
        <v>8</v>
      </c>
      <c r="L275" s="65">
        <f t="shared" si="3"/>
        <v>168</v>
      </c>
      <c r="M275" s="303" t="s">
        <v>203</v>
      </c>
    </row>
    <row r="276" spans="1:13" x14ac:dyDescent="0.25">
      <c r="A276" s="62">
        <v>7</v>
      </c>
      <c r="B276" s="62">
        <v>5</v>
      </c>
      <c r="C276" s="62">
        <v>2023</v>
      </c>
      <c r="D276" s="63" t="s">
        <v>642</v>
      </c>
      <c r="E276" s="63"/>
      <c r="F276" s="341" t="s">
        <v>313</v>
      </c>
      <c r="G276" s="63" t="s">
        <v>233</v>
      </c>
      <c r="H276" s="178" t="s">
        <v>131</v>
      </c>
      <c r="I276" s="341" t="s">
        <v>317</v>
      </c>
      <c r="J276" s="64">
        <v>1362</v>
      </c>
      <c r="K276" s="62">
        <v>8</v>
      </c>
      <c r="L276" s="65">
        <f t="shared" si="3"/>
        <v>170.25</v>
      </c>
      <c r="M276" s="342" t="s">
        <v>328</v>
      </c>
    </row>
    <row r="277" spans="1:13" x14ac:dyDescent="0.25">
      <c r="A277" s="62">
        <v>7</v>
      </c>
      <c r="B277" s="62">
        <v>5</v>
      </c>
      <c r="C277" s="62">
        <v>2023</v>
      </c>
      <c r="D277" s="63" t="s">
        <v>642</v>
      </c>
      <c r="E277" s="63"/>
      <c r="F277" s="341" t="s">
        <v>313</v>
      </c>
      <c r="G277" s="63" t="s">
        <v>233</v>
      </c>
      <c r="H277" s="71" t="s">
        <v>125</v>
      </c>
      <c r="I277" s="341" t="s">
        <v>317</v>
      </c>
      <c r="J277" s="64">
        <v>1349</v>
      </c>
      <c r="K277" s="62">
        <v>8</v>
      </c>
      <c r="L277" s="65">
        <f t="shared" si="3"/>
        <v>168.625</v>
      </c>
      <c r="M277" s="342" t="s">
        <v>328</v>
      </c>
    </row>
    <row r="278" spans="1:13" x14ac:dyDescent="0.25">
      <c r="A278" s="62">
        <v>7</v>
      </c>
      <c r="B278" s="62">
        <v>5</v>
      </c>
      <c r="C278" s="62">
        <v>2023</v>
      </c>
      <c r="D278" s="63" t="s">
        <v>647</v>
      </c>
      <c r="E278" s="63"/>
      <c r="F278" s="344" t="s">
        <v>313</v>
      </c>
      <c r="G278" s="63" t="s">
        <v>648</v>
      </c>
      <c r="H278" s="71" t="s">
        <v>119</v>
      </c>
      <c r="I278" s="344" t="s">
        <v>320</v>
      </c>
      <c r="J278" s="64">
        <v>2028</v>
      </c>
      <c r="K278" s="62">
        <v>12</v>
      </c>
      <c r="L278" s="65">
        <f t="shared" si="3"/>
        <v>169</v>
      </c>
      <c r="M278" s="345" t="s">
        <v>649</v>
      </c>
    </row>
    <row r="279" spans="1:13" x14ac:dyDescent="0.25">
      <c r="A279" s="62">
        <v>7</v>
      </c>
      <c r="B279" s="62">
        <v>5</v>
      </c>
      <c r="C279" s="62">
        <v>2023</v>
      </c>
      <c r="D279" s="63" t="s">
        <v>647</v>
      </c>
      <c r="E279" s="63"/>
      <c r="F279" s="344" t="s">
        <v>313</v>
      </c>
      <c r="G279" s="63" t="s">
        <v>648</v>
      </c>
      <c r="H279" s="178" t="s">
        <v>246</v>
      </c>
      <c r="I279" s="344" t="s">
        <v>320</v>
      </c>
      <c r="J279" s="64">
        <v>1983</v>
      </c>
      <c r="K279" s="62">
        <v>12</v>
      </c>
      <c r="L279" s="65">
        <f t="shared" si="3"/>
        <v>165.25</v>
      </c>
      <c r="M279" s="345" t="s">
        <v>649</v>
      </c>
    </row>
    <row r="280" spans="1:13" x14ac:dyDescent="0.25">
      <c r="A280" s="62">
        <v>7</v>
      </c>
      <c r="B280" s="62">
        <v>5</v>
      </c>
      <c r="C280" s="62">
        <v>2023</v>
      </c>
      <c r="D280" s="63" t="s">
        <v>647</v>
      </c>
      <c r="E280" s="63"/>
      <c r="F280" s="344" t="s">
        <v>313</v>
      </c>
      <c r="G280" s="63" t="s">
        <v>648</v>
      </c>
      <c r="H280" s="178" t="s">
        <v>278</v>
      </c>
      <c r="I280" s="344" t="s">
        <v>321</v>
      </c>
      <c r="J280" s="64">
        <v>988</v>
      </c>
      <c r="K280" s="62">
        <v>6</v>
      </c>
      <c r="L280" s="65">
        <f t="shared" si="3"/>
        <v>164.66666666666666</v>
      </c>
      <c r="M280" s="345" t="s">
        <v>650</v>
      </c>
    </row>
    <row r="281" spans="1:13" x14ac:dyDescent="0.25">
      <c r="A281" s="62">
        <v>7</v>
      </c>
      <c r="B281" s="62">
        <v>5</v>
      </c>
      <c r="C281" s="62">
        <v>2023</v>
      </c>
      <c r="D281" s="63" t="s">
        <v>647</v>
      </c>
      <c r="E281" s="63"/>
      <c r="F281" s="344" t="s">
        <v>313</v>
      </c>
      <c r="G281" s="63" t="s">
        <v>648</v>
      </c>
      <c r="H281" s="178" t="s">
        <v>122</v>
      </c>
      <c r="I281" s="344" t="s">
        <v>321</v>
      </c>
      <c r="J281" s="64">
        <v>996</v>
      </c>
      <c r="K281" s="62">
        <v>6</v>
      </c>
      <c r="L281" s="65">
        <f t="shared" si="3"/>
        <v>166</v>
      </c>
      <c r="M281" s="345" t="s">
        <v>650</v>
      </c>
    </row>
    <row r="282" spans="1:13" x14ac:dyDescent="0.25">
      <c r="A282" s="62">
        <v>14</v>
      </c>
      <c r="B282" s="62">
        <v>5</v>
      </c>
      <c r="C282" s="62">
        <v>2023</v>
      </c>
      <c r="D282" s="63" t="s">
        <v>652</v>
      </c>
      <c r="E282" s="63"/>
      <c r="F282" s="347" t="s">
        <v>305</v>
      </c>
      <c r="G282" s="63" t="s">
        <v>118</v>
      </c>
      <c r="H282" s="178" t="s">
        <v>277</v>
      </c>
      <c r="I282" s="347" t="s">
        <v>120</v>
      </c>
      <c r="J282" s="64">
        <v>2272</v>
      </c>
      <c r="K282" s="62">
        <v>14</v>
      </c>
      <c r="L282" s="65">
        <f t="shared" ref="L282:L302" si="4">J282/K282</f>
        <v>162.28571428571428</v>
      </c>
      <c r="M282" s="348" t="s">
        <v>653</v>
      </c>
    </row>
    <row r="283" spans="1:13" x14ac:dyDescent="0.25">
      <c r="A283" s="62">
        <v>14</v>
      </c>
      <c r="B283" s="62">
        <v>5</v>
      </c>
      <c r="C283" s="62">
        <v>2023</v>
      </c>
      <c r="D283" s="63" t="s">
        <v>652</v>
      </c>
      <c r="E283" s="63"/>
      <c r="F283" s="347" t="s">
        <v>305</v>
      </c>
      <c r="G283" s="63" t="s">
        <v>118</v>
      </c>
      <c r="H283" s="178" t="s">
        <v>279</v>
      </c>
      <c r="I283" s="347" t="s">
        <v>120</v>
      </c>
      <c r="J283" s="64">
        <v>2646</v>
      </c>
      <c r="K283" s="62">
        <v>14</v>
      </c>
      <c r="L283" s="65">
        <f t="shared" si="4"/>
        <v>189</v>
      </c>
      <c r="M283" s="348" t="s">
        <v>653</v>
      </c>
    </row>
    <row r="284" spans="1:13" x14ac:dyDescent="0.25">
      <c r="A284" s="62">
        <v>14</v>
      </c>
      <c r="B284" s="62">
        <v>5</v>
      </c>
      <c r="C284" s="62">
        <v>2023</v>
      </c>
      <c r="D284" s="63" t="s">
        <v>652</v>
      </c>
      <c r="E284" s="63"/>
      <c r="F284" s="347" t="s">
        <v>305</v>
      </c>
      <c r="G284" s="63" t="s">
        <v>118</v>
      </c>
      <c r="H284" s="71" t="s">
        <v>119</v>
      </c>
      <c r="I284" s="347"/>
      <c r="J284" s="64">
        <v>2473</v>
      </c>
      <c r="K284" s="62">
        <v>14</v>
      </c>
      <c r="L284" s="65">
        <f t="shared" si="4"/>
        <v>176.64285714285714</v>
      </c>
      <c r="M284" s="348" t="s">
        <v>654</v>
      </c>
    </row>
    <row r="285" spans="1:13" x14ac:dyDescent="0.25">
      <c r="A285" s="62">
        <v>14</v>
      </c>
      <c r="B285" s="62">
        <v>5</v>
      </c>
      <c r="C285" s="62">
        <v>2023</v>
      </c>
      <c r="D285" s="63" t="s">
        <v>652</v>
      </c>
      <c r="E285" s="63"/>
      <c r="F285" s="347" t="s">
        <v>305</v>
      </c>
      <c r="G285" s="63" t="s">
        <v>118</v>
      </c>
      <c r="H285" s="71" t="s">
        <v>121</v>
      </c>
      <c r="I285" s="347" t="s">
        <v>226</v>
      </c>
      <c r="J285" s="64">
        <v>2549</v>
      </c>
      <c r="K285" s="62">
        <v>14</v>
      </c>
      <c r="L285" s="65">
        <f t="shared" si="4"/>
        <v>182.07142857142858</v>
      </c>
      <c r="M285" s="348" t="s">
        <v>655</v>
      </c>
    </row>
    <row r="286" spans="1:13" x14ac:dyDescent="0.25">
      <c r="A286" s="62">
        <v>14</v>
      </c>
      <c r="B286" s="62">
        <v>5</v>
      </c>
      <c r="C286" s="62">
        <v>2023</v>
      </c>
      <c r="D286" s="63" t="s">
        <v>652</v>
      </c>
      <c r="E286" s="63"/>
      <c r="F286" s="347" t="s">
        <v>305</v>
      </c>
      <c r="G286" s="63" t="s">
        <v>118</v>
      </c>
      <c r="H286" s="178" t="s">
        <v>131</v>
      </c>
      <c r="I286" s="347" t="s">
        <v>226</v>
      </c>
      <c r="J286" s="64">
        <v>2312</v>
      </c>
      <c r="K286" s="62">
        <v>14</v>
      </c>
      <c r="L286" s="65">
        <f t="shared" si="4"/>
        <v>165.14285714285714</v>
      </c>
      <c r="M286" s="348" t="s">
        <v>655</v>
      </c>
    </row>
    <row r="287" spans="1:13" x14ac:dyDescent="0.25">
      <c r="A287" s="62">
        <v>21</v>
      </c>
      <c r="B287" s="62">
        <v>5</v>
      </c>
      <c r="C287" s="62">
        <v>2023</v>
      </c>
      <c r="D287" s="63" t="s">
        <v>660</v>
      </c>
      <c r="E287" s="63"/>
      <c r="F287" s="351" t="s">
        <v>661</v>
      </c>
      <c r="G287" s="63" t="s">
        <v>133</v>
      </c>
      <c r="H287" s="71" t="s">
        <v>125</v>
      </c>
      <c r="I287" s="351" t="s">
        <v>120</v>
      </c>
      <c r="J287" s="64">
        <v>3292</v>
      </c>
      <c r="K287" s="62">
        <v>17</v>
      </c>
      <c r="L287" s="65">
        <f t="shared" si="4"/>
        <v>193.64705882352942</v>
      </c>
      <c r="M287" s="352" t="s">
        <v>662</v>
      </c>
    </row>
    <row r="288" spans="1:13" x14ac:dyDescent="0.25">
      <c r="A288" s="62">
        <v>21</v>
      </c>
      <c r="B288" s="62">
        <v>5</v>
      </c>
      <c r="C288" s="62">
        <v>2023</v>
      </c>
      <c r="D288" s="63" t="s">
        <v>660</v>
      </c>
      <c r="E288" s="63"/>
      <c r="F288" s="351" t="s">
        <v>661</v>
      </c>
      <c r="G288" s="63" t="s">
        <v>133</v>
      </c>
      <c r="H288" s="71" t="s">
        <v>119</v>
      </c>
      <c r="I288" s="351" t="s">
        <v>120</v>
      </c>
      <c r="J288" s="64">
        <v>2904</v>
      </c>
      <c r="K288" s="62">
        <v>17</v>
      </c>
      <c r="L288" s="65">
        <f t="shared" si="4"/>
        <v>170.8235294117647</v>
      </c>
      <c r="M288" s="352" t="s">
        <v>662</v>
      </c>
    </row>
    <row r="289" spans="1:13" x14ac:dyDescent="0.25">
      <c r="A289" s="62">
        <v>21</v>
      </c>
      <c r="B289" s="62">
        <v>5</v>
      </c>
      <c r="C289" s="62">
        <v>2023</v>
      </c>
      <c r="D289" s="63" t="s">
        <v>660</v>
      </c>
      <c r="E289" s="63"/>
      <c r="F289" s="351" t="s">
        <v>661</v>
      </c>
      <c r="G289" s="63" t="s">
        <v>133</v>
      </c>
      <c r="H289" s="71" t="s">
        <v>121</v>
      </c>
      <c r="I289" s="351" t="s">
        <v>120</v>
      </c>
      <c r="J289" s="64">
        <v>3112</v>
      </c>
      <c r="K289" s="62">
        <v>17</v>
      </c>
      <c r="L289" s="65">
        <f t="shared" si="4"/>
        <v>183.05882352941177</v>
      </c>
      <c r="M289" s="352" t="s">
        <v>662</v>
      </c>
    </row>
    <row r="290" spans="1:13" x14ac:dyDescent="0.25">
      <c r="A290" s="62">
        <v>21</v>
      </c>
      <c r="B290" s="62">
        <v>5</v>
      </c>
      <c r="C290" s="62">
        <v>2023</v>
      </c>
      <c r="D290" s="63" t="s">
        <v>660</v>
      </c>
      <c r="E290" s="63"/>
      <c r="F290" s="351" t="s">
        <v>661</v>
      </c>
      <c r="G290" s="63" t="s">
        <v>133</v>
      </c>
      <c r="H290" s="178" t="s">
        <v>224</v>
      </c>
      <c r="I290" s="351" t="s">
        <v>120</v>
      </c>
      <c r="J290" s="64">
        <v>3002</v>
      </c>
      <c r="K290" s="62">
        <v>17</v>
      </c>
      <c r="L290" s="65">
        <f t="shared" si="4"/>
        <v>176.58823529411765</v>
      </c>
      <c r="M290" s="352" t="s">
        <v>662</v>
      </c>
    </row>
    <row r="291" spans="1:13" x14ac:dyDescent="0.25">
      <c r="A291" s="62">
        <v>21</v>
      </c>
      <c r="B291" s="62">
        <v>5</v>
      </c>
      <c r="C291" s="62">
        <v>2023</v>
      </c>
      <c r="D291" s="63" t="s">
        <v>660</v>
      </c>
      <c r="E291" s="63"/>
      <c r="F291" s="351" t="s">
        <v>661</v>
      </c>
      <c r="G291" s="63" t="s">
        <v>133</v>
      </c>
      <c r="H291" s="178" t="s">
        <v>279</v>
      </c>
      <c r="I291" s="351" t="s">
        <v>226</v>
      </c>
      <c r="J291" s="64">
        <v>3143</v>
      </c>
      <c r="K291" s="62">
        <v>17</v>
      </c>
      <c r="L291" s="65">
        <f t="shared" si="4"/>
        <v>184.88235294117646</v>
      </c>
      <c r="M291" s="352" t="s">
        <v>663</v>
      </c>
    </row>
    <row r="292" spans="1:13" x14ac:dyDescent="0.25">
      <c r="A292" s="62">
        <v>21</v>
      </c>
      <c r="B292" s="62">
        <v>5</v>
      </c>
      <c r="C292" s="62">
        <v>2023</v>
      </c>
      <c r="D292" s="63" t="s">
        <v>660</v>
      </c>
      <c r="E292" s="63"/>
      <c r="F292" s="351" t="s">
        <v>661</v>
      </c>
      <c r="G292" s="63" t="s">
        <v>133</v>
      </c>
      <c r="H292" s="178" t="s">
        <v>246</v>
      </c>
      <c r="I292" s="351" t="s">
        <v>226</v>
      </c>
      <c r="J292" s="64">
        <v>3106</v>
      </c>
      <c r="K292" s="62">
        <v>17</v>
      </c>
      <c r="L292" s="65">
        <f t="shared" si="4"/>
        <v>182.70588235294119</v>
      </c>
      <c r="M292" s="352" t="s">
        <v>663</v>
      </c>
    </row>
    <row r="293" spans="1:13" x14ac:dyDescent="0.25">
      <c r="A293" s="62">
        <v>28</v>
      </c>
      <c r="B293" s="62">
        <v>5</v>
      </c>
      <c r="C293" s="62">
        <v>2023</v>
      </c>
      <c r="D293" s="63" t="s">
        <v>669</v>
      </c>
      <c r="E293" s="63"/>
      <c r="F293" s="354" t="s">
        <v>661</v>
      </c>
      <c r="G293" s="63" t="s">
        <v>274</v>
      </c>
      <c r="H293" s="178" t="s">
        <v>131</v>
      </c>
      <c r="I293" s="354"/>
      <c r="J293" s="64">
        <v>3369</v>
      </c>
      <c r="K293" s="62">
        <v>18</v>
      </c>
      <c r="L293" s="65">
        <f t="shared" si="4"/>
        <v>187.16666666666666</v>
      </c>
      <c r="M293" s="355"/>
    </row>
    <row r="294" spans="1:13" x14ac:dyDescent="0.25">
      <c r="A294" s="62">
        <v>28</v>
      </c>
      <c r="B294" s="62">
        <v>5</v>
      </c>
      <c r="C294" s="62">
        <v>2023</v>
      </c>
      <c r="D294" s="63" t="s">
        <v>670</v>
      </c>
      <c r="E294" s="63"/>
      <c r="F294" s="354" t="s">
        <v>301</v>
      </c>
      <c r="G294" s="63" t="s">
        <v>118</v>
      </c>
      <c r="H294" s="178" t="s">
        <v>238</v>
      </c>
      <c r="I294" s="354"/>
      <c r="J294" s="64">
        <v>989</v>
      </c>
      <c r="K294" s="62">
        <v>8</v>
      </c>
      <c r="L294" s="65">
        <f t="shared" si="4"/>
        <v>123.625</v>
      </c>
      <c r="M294" s="355" t="s">
        <v>284</v>
      </c>
    </row>
    <row r="295" spans="1:13" x14ac:dyDescent="0.25">
      <c r="A295" s="62">
        <v>4</v>
      </c>
      <c r="B295" s="62">
        <v>6</v>
      </c>
      <c r="C295" s="62">
        <v>2023</v>
      </c>
      <c r="D295" s="63" t="s">
        <v>675</v>
      </c>
      <c r="E295" s="63"/>
      <c r="F295" s="357" t="s">
        <v>301</v>
      </c>
      <c r="G295" s="63" t="s">
        <v>133</v>
      </c>
      <c r="H295" s="178" t="s">
        <v>279</v>
      </c>
      <c r="I295" s="357"/>
      <c r="J295" s="64">
        <v>1473</v>
      </c>
      <c r="K295" s="62">
        <v>8</v>
      </c>
      <c r="L295" s="65">
        <f t="shared" si="4"/>
        <v>184.125</v>
      </c>
      <c r="M295" s="358" t="s">
        <v>680</v>
      </c>
    </row>
    <row r="296" spans="1:13" x14ac:dyDescent="0.25">
      <c r="A296" s="62">
        <v>4</v>
      </c>
      <c r="B296" s="62">
        <v>6</v>
      </c>
      <c r="C296" s="62">
        <v>2023</v>
      </c>
      <c r="D296" s="63" t="s">
        <v>675</v>
      </c>
      <c r="E296" s="63"/>
      <c r="F296" s="357" t="s">
        <v>301</v>
      </c>
      <c r="G296" s="63" t="s">
        <v>133</v>
      </c>
      <c r="H296" s="71" t="s">
        <v>125</v>
      </c>
      <c r="I296" s="357"/>
      <c r="J296" s="64">
        <v>1454</v>
      </c>
      <c r="K296" s="62">
        <v>8</v>
      </c>
      <c r="L296" s="65">
        <f t="shared" si="4"/>
        <v>181.75</v>
      </c>
      <c r="M296" s="358" t="s">
        <v>679</v>
      </c>
    </row>
    <row r="297" spans="1:13" x14ac:dyDescent="0.25">
      <c r="A297" s="62">
        <v>4</v>
      </c>
      <c r="B297" s="62">
        <v>6</v>
      </c>
      <c r="C297" s="62">
        <v>2023</v>
      </c>
      <c r="D297" s="63" t="s">
        <v>676</v>
      </c>
      <c r="E297" s="63"/>
      <c r="F297" s="357" t="s">
        <v>301</v>
      </c>
      <c r="G297" s="63" t="s">
        <v>431</v>
      </c>
      <c r="H297" s="178" t="s">
        <v>240</v>
      </c>
      <c r="I297" s="357"/>
      <c r="J297" s="64">
        <v>1231</v>
      </c>
      <c r="K297" s="62">
        <v>8</v>
      </c>
      <c r="L297" s="65">
        <f t="shared" si="4"/>
        <v>153.875</v>
      </c>
      <c r="M297" s="358" t="s">
        <v>677</v>
      </c>
    </row>
    <row r="298" spans="1:13" x14ac:dyDescent="0.25">
      <c r="A298" s="62">
        <v>4</v>
      </c>
      <c r="B298" s="62">
        <v>6</v>
      </c>
      <c r="C298" s="62">
        <v>2023</v>
      </c>
      <c r="D298" s="63" t="s">
        <v>676</v>
      </c>
      <c r="E298" s="63"/>
      <c r="F298" s="357" t="s">
        <v>301</v>
      </c>
      <c r="G298" s="63" t="s">
        <v>431</v>
      </c>
      <c r="H298" s="178" t="s">
        <v>208</v>
      </c>
      <c r="I298" s="357"/>
      <c r="J298" s="64">
        <v>1084</v>
      </c>
      <c r="K298" s="62">
        <v>8</v>
      </c>
      <c r="L298" s="65">
        <f t="shared" si="4"/>
        <v>135.5</v>
      </c>
      <c r="M298" s="358" t="s">
        <v>678</v>
      </c>
    </row>
    <row r="299" spans="1:13" x14ac:dyDescent="0.25">
      <c r="A299" s="62">
        <v>4</v>
      </c>
      <c r="B299" s="62">
        <v>6</v>
      </c>
      <c r="C299" s="62">
        <v>2023</v>
      </c>
      <c r="D299" s="63" t="s">
        <v>675</v>
      </c>
      <c r="E299" s="63"/>
      <c r="F299" s="357" t="s">
        <v>301</v>
      </c>
      <c r="G299" s="63" t="s">
        <v>641</v>
      </c>
      <c r="H299" s="178" t="s">
        <v>246</v>
      </c>
      <c r="I299" s="357"/>
      <c r="J299" s="64">
        <v>1448</v>
      </c>
      <c r="K299" s="62">
        <v>8</v>
      </c>
      <c r="L299" s="65">
        <f t="shared" si="4"/>
        <v>181</v>
      </c>
      <c r="M299" s="197" t="s">
        <v>373</v>
      </c>
    </row>
    <row r="300" spans="1:13" x14ac:dyDescent="0.25">
      <c r="A300" s="62">
        <v>4</v>
      </c>
      <c r="B300" s="62">
        <v>6</v>
      </c>
      <c r="C300" s="62">
        <v>2023</v>
      </c>
      <c r="D300" s="63" t="s">
        <v>675</v>
      </c>
      <c r="E300" s="63"/>
      <c r="F300" s="357" t="s">
        <v>301</v>
      </c>
      <c r="G300" s="63" t="s">
        <v>641</v>
      </c>
      <c r="H300" s="71" t="s">
        <v>119</v>
      </c>
      <c r="I300" s="357"/>
      <c r="J300" s="64">
        <v>1371</v>
      </c>
      <c r="K300" s="62">
        <v>8</v>
      </c>
      <c r="L300" s="65">
        <f t="shared" si="4"/>
        <v>171.375</v>
      </c>
      <c r="M300" s="303" t="s">
        <v>135</v>
      </c>
    </row>
    <row r="301" spans="1:13" x14ac:dyDescent="0.25">
      <c r="A301" s="62">
        <v>4</v>
      </c>
      <c r="B301" s="62">
        <v>6</v>
      </c>
      <c r="C301" s="62">
        <v>2023</v>
      </c>
      <c r="D301" s="63" t="s">
        <v>675</v>
      </c>
      <c r="E301" s="63"/>
      <c r="F301" s="357" t="s">
        <v>301</v>
      </c>
      <c r="G301" s="63" t="s">
        <v>641</v>
      </c>
      <c r="H301" s="178" t="s">
        <v>277</v>
      </c>
      <c r="I301" s="357"/>
      <c r="J301" s="64">
        <v>1243</v>
      </c>
      <c r="K301" s="62">
        <v>8</v>
      </c>
      <c r="L301" s="65">
        <f t="shared" si="4"/>
        <v>155.375</v>
      </c>
      <c r="M301" s="259" t="s">
        <v>625</v>
      </c>
    </row>
    <row r="302" spans="1:13" x14ac:dyDescent="0.25">
      <c r="A302" s="62">
        <v>4</v>
      </c>
      <c r="B302" s="62">
        <v>6</v>
      </c>
      <c r="C302" s="62">
        <v>2023</v>
      </c>
      <c r="D302" s="63" t="s">
        <v>675</v>
      </c>
      <c r="E302" s="63"/>
      <c r="F302" s="357" t="s">
        <v>301</v>
      </c>
      <c r="G302" s="63" t="s">
        <v>641</v>
      </c>
      <c r="H302" s="178" t="s">
        <v>223</v>
      </c>
      <c r="I302" s="357"/>
      <c r="J302" s="64">
        <v>1115</v>
      </c>
      <c r="K302" s="62">
        <v>8</v>
      </c>
      <c r="L302" s="65">
        <f t="shared" si="4"/>
        <v>139.375</v>
      </c>
      <c r="M302" s="358" t="s">
        <v>377</v>
      </c>
    </row>
    <row r="303" spans="1:13" x14ac:dyDescent="0.25">
      <c r="A303" s="51"/>
      <c r="B303" s="51"/>
      <c r="C303" s="51"/>
      <c r="D303" s="32"/>
      <c r="E303" s="32"/>
      <c r="F303" s="53"/>
      <c r="G303" s="58"/>
      <c r="H303" s="70">
        <f>COUNTA(H7:H302)</f>
        <v>296</v>
      </c>
      <c r="I303" s="70"/>
      <c r="J303" s="157">
        <f>SUBTOTAL(9,J7:J302)</f>
        <v>445532</v>
      </c>
      <c r="K303" s="78">
        <f>SUBTOTAL(9,K7:K302)</f>
        <v>2644</v>
      </c>
      <c r="L303" s="158">
        <f t="shared" ref="L303" si="5">J303/K303</f>
        <v>168.50680786686837</v>
      </c>
    </row>
    <row r="305" spans="3:4" x14ac:dyDescent="0.25">
      <c r="C305" s="275" t="s">
        <v>486</v>
      </c>
      <c r="D305" t="s">
        <v>488</v>
      </c>
    </row>
    <row r="306" spans="3:4" x14ac:dyDescent="0.25">
      <c r="D306" t="s">
        <v>489</v>
      </c>
    </row>
    <row r="307" spans="3:4" x14ac:dyDescent="0.25">
      <c r="C307" s="296">
        <v>1855</v>
      </c>
      <c r="D307" t="s">
        <v>542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workbookViewId="0">
      <selection activeCell="C49" sqref="C49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62" t="s">
        <v>267</v>
      </c>
      <c r="B2" s="363"/>
      <c r="C2" s="363"/>
      <c r="D2" s="363"/>
      <c r="E2" s="363"/>
      <c r="F2" s="363"/>
      <c r="G2" s="363"/>
      <c r="H2" s="363"/>
      <c r="I2" s="364"/>
    </row>
    <row r="4" spans="1:10" x14ac:dyDescent="0.25">
      <c r="J4" s="62" t="s">
        <v>139</v>
      </c>
    </row>
    <row r="5" spans="1:10" ht="15.75" x14ac:dyDescent="0.25">
      <c r="A5" s="72" t="s">
        <v>623</v>
      </c>
    </row>
    <row r="6" spans="1:10" x14ac:dyDescent="0.25">
      <c r="A6" s="63" t="s">
        <v>312</v>
      </c>
      <c r="C6" s="62"/>
      <c r="D6" s="63" t="s">
        <v>338</v>
      </c>
      <c r="J6" s="51">
        <v>2</v>
      </c>
    </row>
    <row r="7" spans="1:10" x14ac:dyDescent="0.25">
      <c r="A7" s="63" t="s">
        <v>388</v>
      </c>
      <c r="B7" s="76"/>
      <c r="C7" s="62"/>
      <c r="D7" s="66" t="s">
        <v>386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388</v>
      </c>
      <c r="B8" s="76"/>
      <c r="C8" s="62"/>
      <c r="D8" s="66" t="s">
        <v>387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389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389</v>
      </c>
      <c r="B10" s="76"/>
      <c r="C10" s="51"/>
      <c r="D10" s="66" t="s">
        <v>392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479</v>
      </c>
      <c r="B11" s="76"/>
      <c r="C11" s="51"/>
      <c r="D11" s="66" t="s">
        <v>387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487</v>
      </c>
      <c r="B12" s="76"/>
      <c r="C12" s="51"/>
      <c r="D12" s="66" t="s">
        <v>392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612</v>
      </c>
      <c r="B13" s="76"/>
      <c r="C13" s="51"/>
      <c r="D13" s="66" t="s">
        <v>611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618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71"/>
      <c r="B15" s="76"/>
      <c r="C15" s="76"/>
      <c r="D15" s="77"/>
      <c r="E15" s="71"/>
      <c r="F15" s="76"/>
      <c r="G15" s="76"/>
      <c r="H15" s="76"/>
      <c r="I15" s="76"/>
      <c r="J15" s="78">
        <f>SUM(J6:J14)</f>
        <v>11</v>
      </c>
    </row>
    <row r="16" spans="1:10" ht="15.75" x14ac:dyDescent="0.25">
      <c r="A16" s="72" t="s">
        <v>219</v>
      </c>
      <c r="D16" s="76"/>
      <c r="H16" s="62"/>
      <c r="I16" s="62"/>
      <c r="J16" s="62"/>
    </row>
    <row r="17" spans="1:10" x14ac:dyDescent="0.25">
      <c r="D17" s="76"/>
      <c r="J17" s="62"/>
    </row>
    <row r="18" spans="1:10" x14ac:dyDescent="0.25">
      <c r="A18" s="32"/>
      <c r="D18" s="53"/>
      <c r="E18" s="32"/>
      <c r="J18" s="62"/>
    </row>
    <row r="19" spans="1:10" ht="15.75" x14ac:dyDescent="0.25">
      <c r="A19" s="72" t="s">
        <v>199</v>
      </c>
      <c r="D19" s="53"/>
      <c r="E19" s="32"/>
      <c r="J19" s="62"/>
    </row>
    <row r="20" spans="1:10" ht="15.75" x14ac:dyDescent="0.25">
      <c r="A20" s="54"/>
      <c r="C20" s="62"/>
      <c r="D20" s="66"/>
      <c r="E20" s="32"/>
      <c r="J20" s="62"/>
    </row>
    <row r="21" spans="1:10" ht="15.75" x14ac:dyDescent="0.25">
      <c r="A21" s="72"/>
      <c r="D21" s="53"/>
      <c r="E21" s="32"/>
      <c r="J21" s="62"/>
    </row>
    <row r="22" spans="1:10" x14ac:dyDescent="0.25">
      <c r="B22" s="32"/>
      <c r="D22" s="32"/>
      <c r="F22" s="32"/>
      <c r="J22" s="78">
        <f>SUM(J20:J21)</f>
        <v>0</v>
      </c>
    </row>
    <row r="23" spans="1:10" ht="15.75" x14ac:dyDescent="0.25">
      <c r="A23" s="72" t="s">
        <v>213</v>
      </c>
      <c r="B23" s="32"/>
      <c r="D23" s="32"/>
      <c r="F23" s="32"/>
      <c r="J23" s="62"/>
    </row>
    <row r="24" spans="1:10" ht="15.75" x14ac:dyDescent="0.25">
      <c r="A24" s="72"/>
      <c r="B24" s="32"/>
      <c r="D24" s="32"/>
      <c r="F24" s="32"/>
      <c r="J24" s="62"/>
    </row>
    <row r="25" spans="1:10" x14ac:dyDescent="0.25">
      <c r="A25" s="365"/>
      <c r="B25" s="365"/>
      <c r="C25" s="71"/>
      <c r="D25" s="70"/>
      <c r="E25" s="71"/>
      <c r="F25" s="71"/>
      <c r="G25" s="76"/>
      <c r="H25" s="76"/>
      <c r="I25" s="76"/>
      <c r="J25" s="62"/>
    </row>
    <row r="26" spans="1:10" x14ac:dyDescent="0.25">
      <c r="A26" s="79"/>
      <c r="B26" s="71"/>
      <c r="C26" s="76"/>
      <c r="D26" s="70"/>
      <c r="E26" s="71"/>
      <c r="F26" s="71"/>
      <c r="G26" s="76"/>
      <c r="H26" s="76"/>
      <c r="I26" s="76"/>
      <c r="J26" s="78">
        <f>SUM(J25:J25)</f>
        <v>0</v>
      </c>
    </row>
    <row r="27" spans="1:10" x14ac:dyDescent="0.25">
      <c r="A27" s="73" t="s">
        <v>198</v>
      </c>
      <c r="B27" s="71"/>
      <c r="C27" s="76"/>
      <c r="D27" s="70"/>
      <c r="E27" s="71"/>
      <c r="F27" s="71"/>
      <c r="G27" s="76"/>
      <c r="H27" s="76"/>
      <c r="I27" s="76"/>
      <c r="J27" s="77"/>
    </row>
    <row r="28" spans="1:10" ht="15.75" x14ac:dyDescent="0.25">
      <c r="A28" s="54" t="s">
        <v>200</v>
      </c>
      <c r="C28" s="62" t="s">
        <v>232</v>
      </c>
      <c r="D28" s="66" t="s">
        <v>266</v>
      </c>
      <c r="E28" s="32"/>
      <c r="F28" s="32"/>
      <c r="J28" s="62">
        <v>3</v>
      </c>
    </row>
    <row r="29" spans="1:10" x14ac:dyDescent="0.25">
      <c r="J29" s="62"/>
    </row>
    <row r="30" spans="1:10" x14ac:dyDescent="0.25">
      <c r="J30" s="78">
        <f>SUM(J28:J29)</f>
        <v>3</v>
      </c>
    </row>
    <row r="31" spans="1:10" ht="15.75" x14ac:dyDescent="0.25">
      <c r="A31" s="72" t="s">
        <v>644</v>
      </c>
      <c r="J31" s="51"/>
    </row>
    <row r="32" spans="1:10" x14ac:dyDescent="0.25">
      <c r="J32" s="51"/>
    </row>
    <row r="33" spans="1:12" x14ac:dyDescent="0.25">
      <c r="A33" s="185" t="s">
        <v>643</v>
      </c>
      <c r="B33" s="80"/>
      <c r="C33" s="161"/>
      <c r="D33" s="66"/>
      <c r="E33" s="71"/>
      <c r="F33" s="63"/>
      <c r="G33" s="63"/>
      <c r="H33" s="63"/>
      <c r="I33" s="63"/>
      <c r="J33" s="62"/>
    </row>
    <row r="34" spans="1:12" x14ac:dyDescent="0.25">
      <c r="A34" s="162" t="s">
        <v>216</v>
      </c>
      <c r="B34" s="80"/>
      <c r="C34" s="62" t="s">
        <v>232</v>
      </c>
      <c r="D34" s="66" t="s">
        <v>228</v>
      </c>
      <c r="E34" s="71"/>
      <c r="F34" s="63"/>
      <c r="G34" s="63"/>
      <c r="H34" s="63"/>
      <c r="I34" s="63"/>
      <c r="J34" s="62">
        <v>2</v>
      </c>
    </row>
    <row r="35" spans="1:12" x14ac:dyDescent="0.25">
      <c r="A35" s="63" t="s">
        <v>312</v>
      </c>
      <c r="B35" s="80"/>
      <c r="C35" s="62" t="s">
        <v>133</v>
      </c>
      <c r="D35" s="66" t="s">
        <v>339</v>
      </c>
      <c r="E35" s="71"/>
      <c r="F35" s="63"/>
      <c r="G35" s="63"/>
      <c r="H35" s="63"/>
      <c r="I35" s="63"/>
      <c r="J35" s="62">
        <v>2</v>
      </c>
    </row>
    <row r="36" spans="1:12" x14ac:dyDescent="0.25">
      <c r="A36" s="63" t="s">
        <v>330</v>
      </c>
      <c r="B36" s="80"/>
      <c r="C36" s="62" t="s">
        <v>118</v>
      </c>
      <c r="D36" s="66" t="s">
        <v>340</v>
      </c>
      <c r="E36" s="71"/>
      <c r="F36" s="63"/>
      <c r="G36" s="63"/>
      <c r="H36" s="63"/>
      <c r="I36" s="63"/>
      <c r="J36" s="62">
        <v>2</v>
      </c>
    </row>
    <row r="37" spans="1:12" x14ac:dyDescent="0.25">
      <c r="A37" s="63" t="s">
        <v>330</v>
      </c>
      <c r="B37" s="80"/>
      <c r="C37" s="62" t="s">
        <v>118</v>
      </c>
      <c r="D37" s="66" t="s">
        <v>341</v>
      </c>
      <c r="E37" s="71"/>
      <c r="F37" s="63"/>
      <c r="G37" s="63"/>
      <c r="H37" s="63"/>
      <c r="I37" s="63"/>
      <c r="J37" s="62">
        <v>2</v>
      </c>
    </row>
    <row r="38" spans="1:12" x14ac:dyDescent="0.25">
      <c r="A38" s="63" t="s">
        <v>323</v>
      </c>
      <c r="B38" s="80"/>
      <c r="C38" s="62" t="s">
        <v>232</v>
      </c>
      <c r="D38" s="66" t="s">
        <v>342</v>
      </c>
      <c r="E38" s="71"/>
      <c r="F38" s="63"/>
      <c r="G38" s="63"/>
      <c r="H38" s="63"/>
      <c r="I38" s="63"/>
      <c r="J38" s="62">
        <v>2</v>
      </c>
    </row>
    <row r="39" spans="1:12" x14ac:dyDescent="0.25">
      <c r="A39" s="63" t="s">
        <v>323</v>
      </c>
      <c r="B39" s="80"/>
      <c r="C39" s="62" t="s">
        <v>232</v>
      </c>
      <c r="D39" s="66" t="s">
        <v>343</v>
      </c>
      <c r="E39" s="71"/>
      <c r="F39" s="63"/>
      <c r="G39" s="63"/>
      <c r="H39" s="63"/>
      <c r="I39" s="63"/>
      <c r="J39" s="62">
        <v>2</v>
      </c>
      <c r="K39" s="63" t="s">
        <v>389</v>
      </c>
    </row>
    <row r="40" spans="1:12" x14ac:dyDescent="0.25">
      <c r="A40" s="63" t="s">
        <v>367</v>
      </c>
      <c r="B40" s="80"/>
      <c r="C40" s="62" t="s">
        <v>118</v>
      </c>
      <c r="D40" s="63" t="s">
        <v>422</v>
      </c>
      <c r="E40" s="71"/>
      <c r="F40" s="63"/>
      <c r="G40" s="63"/>
      <c r="H40" s="63"/>
      <c r="I40" s="63"/>
      <c r="J40" s="62">
        <v>6</v>
      </c>
    </row>
    <row r="41" spans="1:12" x14ac:dyDescent="0.25">
      <c r="A41" s="63" t="s">
        <v>388</v>
      </c>
      <c r="B41" s="80"/>
      <c r="C41" s="62" t="s">
        <v>232</v>
      </c>
      <c r="D41" s="66" t="s">
        <v>150</v>
      </c>
      <c r="E41" s="71"/>
      <c r="F41" s="63"/>
      <c r="G41" s="63"/>
      <c r="H41" s="63"/>
      <c r="I41" s="63"/>
      <c r="J41" s="62">
        <v>1</v>
      </c>
    </row>
    <row r="42" spans="1:12" x14ac:dyDescent="0.25">
      <c r="A42" s="63" t="s">
        <v>389</v>
      </c>
      <c r="B42" s="80"/>
      <c r="C42" s="62" t="s">
        <v>232</v>
      </c>
      <c r="D42" s="66" t="s">
        <v>390</v>
      </c>
      <c r="E42" s="71"/>
      <c r="F42" s="63"/>
      <c r="G42" s="63"/>
      <c r="H42" s="63"/>
      <c r="I42" s="63"/>
      <c r="J42" s="62">
        <v>1</v>
      </c>
    </row>
    <row r="43" spans="1:12" x14ac:dyDescent="0.25">
      <c r="A43" s="63" t="s">
        <v>432</v>
      </c>
      <c r="B43" s="80"/>
      <c r="C43" s="62" t="s">
        <v>431</v>
      </c>
      <c r="D43" s="66" t="s">
        <v>438</v>
      </c>
      <c r="E43" s="71"/>
      <c r="F43" s="63"/>
      <c r="G43" s="63"/>
      <c r="H43" s="63"/>
      <c r="I43" s="63"/>
      <c r="J43" s="62">
        <v>2</v>
      </c>
      <c r="L43" s="66"/>
    </row>
    <row r="44" spans="1:12" x14ac:dyDescent="0.25">
      <c r="A44" s="63" t="s">
        <v>441</v>
      </c>
      <c r="B44" s="80"/>
      <c r="C44" s="62" t="s">
        <v>118</v>
      </c>
      <c r="D44" s="66" t="s">
        <v>446</v>
      </c>
      <c r="E44" s="71"/>
      <c r="F44" s="63"/>
      <c r="G44" s="63"/>
      <c r="H44" s="63"/>
      <c r="I44" s="63"/>
      <c r="J44" s="62">
        <v>2</v>
      </c>
    </row>
    <row r="45" spans="1:12" x14ac:dyDescent="0.25">
      <c r="A45" s="63" t="s">
        <v>487</v>
      </c>
      <c r="B45" s="80"/>
      <c r="C45" s="62" t="s">
        <v>118</v>
      </c>
      <c r="D45" s="63" t="s">
        <v>175</v>
      </c>
      <c r="E45" s="71"/>
      <c r="F45" s="63"/>
      <c r="G45" s="63"/>
      <c r="H45" s="63"/>
      <c r="I45" s="63"/>
      <c r="J45" s="62">
        <v>1</v>
      </c>
    </row>
    <row r="46" spans="1:12" x14ac:dyDescent="0.25">
      <c r="A46" s="63" t="s">
        <v>556</v>
      </c>
      <c r="B46" s="80"/>
      <c r="C46" s="62" t="s">
        <v>118</v>
      </c>
      <c r="D46" s="63" t="s">
        <v>553</v>
      </c>
      <c r="E46" s="71"/>
      <c r="F46" s="63"/>
      <c r="G46" s="63"/>
      <c r="H46" s="63"/>
      <c r="I46" s="63"/>
      <c r="J46" s="99">
        <v>6</v>
      </c>
    </row>
    <row r="47" spans="1:12" x14ac:dyDescent="0.25">
      <c r="A47" s="63" t="s">
        <v>618</v>
      </c>
      <c r="B47" s="80"/>
      <c r="C47" s="62" t="s">
        <v>118</v>
      </c>
      <c r="D47" s="66" t="s">
        <v>624</v>
      </c>
      <c r="E47" s="71"/>
      <c r="F47" s="63"/>
      <c r="G47" s="63"/>
      <c r="H47" s="63"/>
      <c r="I47" s="63"/>
      <c r="J47" s="99">
        <v>1</v>
      </c>
    </row>
    <row r="48" spans="1:12" x14ac:dyDescent="0.25">
      <c r="A48" s="63" t="s">
        <v>617</v>
      </c>
      <c r="B48" s="80"/>
      <c r="C48" s="62" t="s">
        <v>232</v>
      </c>
      <c r="D48" s="66" t="s">
        <v>248</v>
      </c>
      <c r="E48" s="71"/>
      <c r="F48" s="63"/>
      <c r="G48" s="63"/>
      <c r="H48" s="63"/>
      <c r="I48" s="63"/>
      <c r="J48" s="99">
        <v>1</v>
      </c>
    </row>
    <row r="49" spans="1:10" x14ac:dyDescent="0.25">
      <c r="A49" s="63" t="s">
        <v>642</v>
      </c>
      <c r="B49" s="80"/>
      <c r="C49" s="62" t="s">
        <v>641</v>
      </c>
      <c r="D49" s="66" t="s">
        <v>340</v>
      </c>
      <c r="E49" s="71"/>
      <c r="F49" s="63"/>
      <c r="G49" s="63"/>
      <c r="H49" s="63"/>
      <c r="I49" s="63"/>
      <c r="J49" s="99">
        <v>2</v>
      </c>
    </row>
    <row r="50" spans="1:10" x14ac:dyDescent="0.25">
      <c r="A50" s="63"/>
      <c r="B50" s="80"/>
      <c r="C50" s="63"/>
      <c r="D50" s="62"/>
      <c r="E50" s="66"/>
      <c r="F50" s="63"/>
      <c r="G50" s="63"/>
      <c r="H50" s="62"/>
      <c r="I50" s="62"/>
      <c r="J50" s="78">
        <f>SUM(J34:J49)</f>
        <v>35</v>
      </c>
    </row>
    <row r="51" spans="1:10" x14ac:dyDescent="0.25">
      <c r="A51" s="63"/>
      <c r="B51" s="80"/>
      <c r="C51" s="62"/>
      <c r="D51" s="199"/>
      <c r="E51" s="71"/>
      <c r="F51" s="63"/>
      <c r="G51" s="63"/>
      <c r="H51" s="63"/>
      <c r="I51" s="189"/>
      <c r="J51" s="99"/>
    </row>
    <row r="52" spans="1:10" x14ac:dyDescent="0.25">
      <c r="A52" s="185" t="s">
        <v>631</v>
      </c>
      <c r="B52" s="80"/>
      <c r="C52" s="190"/>
      <c r="D52" s="66"/>
      <c r="E52" s="71"/>
      <c r="F52" s="63"/>
      <c r="G52" s="63"/>
      <c r="H52" s="63"/>
      <c r="I52" s="63"/>
      <c r="J52" s="62"/>
    </row>
    <row r="53" spans="1:10" x14ac:dyDescent="0.25">
      <c r="A53" s="63" t="s">
        <v>312</v>
      </c>
      <c r="B53" s="80"/>
      <c r="C53" s="62" t="s">
        <v>133</v>
      </c>
      <c r="D53" s="66" t="s">
        <v>344</v>
      </c>
      <c r="E53" s="71"/>
      <c r="F53" s="63"/>
      <c r="G53" s="63"/>
      <c r="H53" s="63"/>
      <c r="I53" s="63"/>
      <c r="J53" s="62">
        <v>2</v>
      </c>
    </row>
    <row r="54" spans="1:10" x14ac:dyDescent="0.25">
      <c r="A54" s="63" t="s">
        <v>355</v>
      </c>
      <c r="B54" s="80"/>
      <c r="C54" s="62" t="s">
        <v>133</v>
      </c>
      <c r="D54" s="63" t="s">
        <v>354</v>
      </c>
      <c r="E54" s="71"/>
      <c r="F54" s="63"/>
      <c r="G54" s="63"/>
      <c r="H54" s="63"/>
      <c r="I54" s="63"/>
      <c r="J54" s="99">
        <v>4</v>
      </c>
    </row>
    <row r="55" spans="1:10" x14ac:dyDescent="0.25">
      <c r="A55" s="63" t="s">
        <v>389</v>
      </c>
      <c r="B55" s="80"/>
      <c r="C55" s="62" t="s">
        <v>232</v>
      </c>
      <c r="D55" s="66" t="s">
        <v>391</v>
      </c>
      <c r="E55" s="71"/>
      <c r="F55" s="63"/>
      <c r="G55" s="63"/>
      <c r="H55" s="63"/>
      <c r="I55" s="63"/>
      <c r="J55" s="99">
        <v>1</v>
      </c>
    </row>
    <row r="56" spans="1:10" x14ac:dyDescent="0.25">
      <c r="A56" s="254" t="s">
        <v>423</v>
      </c>
      <c r="C56" s="62" t="s">
        <v>406</v>
      </c>
      <c r="D56" s="63" t="s">
        <v>424</v>
      </c>
      <c r="E56" s="63"/>
      <c r="F56" s="63"/>
      <c r="G56" s="63"/>
      <c r="H56" s="63"/>
      <c r="I56" s="63"/>
      <c r="J56" s="99">
        <v>5</v>
      </c>
    </row>
    <row r="57" spans="1:10" x14ac:dyDescent="0.25">
      <c r="A57" s="255" t="s">
        <v>425</v>
      </c>
      <c r="C57" s="255" t="s">
        <v>233</v>
      </c>
      <c r="D57" s="66" t="s">
        <v>426</v>
      </c>
      <c r="E57" s="63"/>
      <c r="F57" s="63"/>
      <c r="G57" s="63"/>
      <c r="H57" s="63"/>
      <c r="I57" s="63"/>
      <c r="J57" s="99">
        <v>5</v>
      </c>
    </row>
    <row r="58" spans="1:10" x14ac:dyDescent="0.25">
      <c r="A58" s="268" t="s">
        <v>457</v>
      </c>
      <c r="C58" s="268" t="s">
        <v>413</v>
      </c>
      <c r="D58" s="66" t="s">
        <v>426</v>
      </c>
      <c r="E58" s="63"/>
      <c r="F58" s="63"/>
      <c r="G58" s="63"/>
      <c r="H58" s="63"/>
      <c r="I58" s="63"/>
      <c r="J58" s="99">
        <v>5</v>
      </c>
    </row>
    <row r="59" spans="1:10" x14ac:dyDescent="0.25">
      <c r="A59" s="63" t="s">
        <v>434</v>
      </c>
      <c r="C59" s="62" t="s">
        <v>232</v>
      </c>
      <c r="D59" s="63" t="s">
        <v>448</v>
      </c>
      <c r="E59" s="63"/>
      <c r="F59" s="63"/>
      <c r="G59" s="63"/>
      <c r="H59" s="63"/>
      <c r="I59" s="63"/>
      <c r="J59" s="99">
        <v>2</v>
      </c>
    </row>
    <row r="60" spans="1:10" x14ac:dyDescent="0.25">
      <c r="A60" s="63" t="s">
        <v>441</v>
      </c>
      <c r="C60" s="62" t="s">
        <v>118</v>
      </c>
      <c r="D60" s="63" t="s">
        <v>447</v>
      </c>
      <c r="E60" s="63"/>
      <c r="F60" s="63"/>
      <c r="G60" s="63"/>
      <c r="H60" s="63"/>
      <c r="I60" s="63"/>
      <c r="J60" s="99">
        <v>2</v>
      </c>
    </row>
    <row r="61" spans="1:10" x14ac:dyDescent="0.25">
      <c r="A61" s="63" t="s">
        <v>517</v>
      </c>
      <c r="C61" s="62" t="s">
        <v>133</v>
      </c>
      <c r="D61" s="66" t="s">
        <v>518</v>
      </c>
      <c r="E61" s="63"/>
      <c r="F61" s="63"/>
      <c r="G61" s="63"/>
      <c r="H61" s="63"/>
      <c r="I61" s="63"/>
      <c r="J61" s="99">
        <v>2</v>
      </c>
    </row>
    <row r="62" spans="1:10" x14ac:dyDescent="0.25">
      <c r="A62" s="63" t="s">
        <v>564</v>
      </c>
      <c r="C62" s="305" t="s">
        <v>233</v>
      </c>
      <c r="D62" s="66" t="s">
        <v>178</v>
      </c>
      <c r="E62" s="63"/>
      <c r="F62" s="63"/>
      <c r="G62" s="63"/>
      <c r="H62" s="63"/>
      <c r="I62" s="63"/>
      <c r="J62" s="99">
        <v>1</v>
      </c>
    </row>
    <row r="63" spans="1:10" x14ac:dyDescent="0.25">
      <c r="A63" s="63" t="s">
        <v>626</v>
      </c>
      <c r="C63" s="331" t="s">
        <v>627</v>
      </c>
      <c r="D63" s="66" t="s">
        <v>146</v>
      </c>
      <c r="E63" s="63"/>
      <c r="F63" s="63"/>
      <c r="G63" s="63"/>
      <c r="H63" s="63"/>
      <c r="I63" s="63"/>
      <c r="J63" s="99">
        <v>1</v>
      </c>
    </row>
    <row r="64" spans="1:10" x14ac:dyDescent="0.25">
      <c r="A64" s="62"/>
      <c r="B64" s="63"/>
      <c r="C64" s="62"/>
      <c r="D64" s="80"/>
      <c r="F64" s="63"/>
      <c r="G64" s="63"/>
      <c r="I64" s="62"/>
      <c r="J64" s="78">
        <f>SUM(J53:J63)</f>
        <v>30</v>
      </c>
    </row>
    <row r="65" spans="1:10" ht="15.75" x14ac:dyDescent="0.25">
      <c r="A65" s="72" t="s">
        <v>154</v>
      </c>
      <c r="I65" s="189"/>
      <c r="J65" s="62"/>
    </row>
    <row r="66" spans="1:10" ht="15.75" x14ac:dyDescent="0.25">
      <c r="A66" s="72"/>
      <c r="I66" s="189"/>
      <c r="J66" s="62"/>
    </row>
    <row r="67" spans="1:10" x14ac:dyDescent="0.25">
      <c r="A67" s="51"/>
      <c r="J67" s="51"/>
    </row>
    <row r="68" spans="1:10" ht="15.75" x14ac:dyDescent="0.25">
      <c r="A68" s="72" t="s">
        <v>155</v>
      </c>
      <c r="J68" s="51"/>
    </row>
    <row r="69" spans="1:10" x14ac:dyDescent="0.25">
      <c r="A69" s="63"/>
      <c r="B69" s="62"/>
      <c r="C69" s="212"/>
      <c r="D69" s="80"/>
      <c r="E69" s="71"/>
      <c r="F69" s="76"/>
      <c r="G69" s="76"/>
      <c r="H69" s="76"/>
      <c r="I69" s="76"/>
      <c r="J69" s="62"/>
    </row>
    <row r="70" spans="1:10" x14ac:dyDescent="0.25">
      <c r="A70" s="70"/>
      <c r="B70" s="80"/>
      <c r="C70" s="76"/>
      <c r="D70" s="76"/>
      <c r="E70" s="76"/>
      <c r="F70" s="76"/>
      <c r="G70" s="76"/>
      <c r="H70" s="76"/>
      <c r="I70" s="76"/>
      <c r="J70" s="78">
        <f>SUM(J69:J69)</f>
        <v>0</v>
      </c>
    </row>
    <row r="71" spans="1:10" ht="15.75" x14ac:dyDescent="0.25">
      <c r="A71" s="72" t="s">
        <v>156</v>
      </c>
      <c r="J71" s="51"/>
    </row>
    <row r="72" spans="1:10" x14ac:dyDescent="0.25">
      <c r="A72" s="254" t="s">
        <v>365</v>
      </c>
      <c r="B72" s="62" t="s">
        <v>136</v>
      </c>
      <c r="C72" s="62" t="s">
        <v>133</v>
      </c>
      <c r="D72" s="63" t="s">
        <v>354</v>
      </c>
      <c r="J72" s="51"/>
    </row>
    <row r="73" spans="1:10" x14ac:dyDescent="0.25">
      <c r="A73" s="278" t="s">
        <v>494</v>
      </c>
      <c r="B73" s="62" t="s">
        <v>506</v>
      </c>
      <c r="C73" s="62" t="s">
        <v>118</v>
      </c>
      <c r="D73" s="63" t="s">
        <v>501</v>
      </c>
      <c r="J73" s="51"/>
    </row>
    <row r="74" spans="1:10" x14ac:dyDescent="0.25">
      <c r="A74" s="294" t="s">
        <v>544</v>
      </c>
      <c r="B74" s="62" t="s">
        <v>546</v>
      </c>
      <c r="C74" s="62" t="s">
        <v>133</v>
      </c>
      <c r="D74" s="63" t="s">
        <v>354</v>
      </c>
      <c r="J74" s="51"/>
    </row>
    <row r="75" spans="1:10" x14ac:dyDescent="0.25">
      <c r="A75" s="242" t="s">
        <v>366</v>
      </c>
      <c r="B75" s="62" t="s">
        <v>135</v>
      </c>
      <c r="C75" s="62" t="s">
        <v>118</v>
      </c>
      <c r="D75" s="63" t="s">
        <v>422</v>
      </c>
      <c r="J75" s="51"/>
    </row>
    <row r="76" spans="1:10" x14ac:dyDescent="0.25">
      <c r="A76" s="278" t="s">
        <v>495</v>
      </c>
      <c r="B76" s="62" t="s">
        <v>513</v>
      </c>
      <c r="C76" s="62" t="s">
        <v>133</v>
      </c>
      <c r="D76" s="63" t="s">
        <v>504</v>
      </c>
      <c r="J76" s="51"/>
    </row>
    <row r="77" spans="1:10" x14ac:dyDescent="0.25">
      <c r="A77" s="298" t="s">
        <v>551</v>
      </c>
      <c r="B77" s="62" t="s">
        <v>552</v>
      </c>
      <c r="C77" s="62" t="s">
        <v>118</v>
      </c>
      <c r="D77" s="63" t="s">
        <v>504</v>
      </c>
      <c r="J77" s="51"/>
    </row>
    <row r="78" spans="1:10" x14ac:dyDescent="0.25">
      <c r="A78" s="242" t="s">
        <v>393</v>
      </c>
      <c r="B78" s="62" t="s">
        <v>302</v>
      </c>
      <c r="C78" s="242" t="s">
        <v>232</v>
      </c>
      <c r="D78" s="63" t="s">
        <v>394</v>
      </c>
      <c r="J78" s="51"/>
    </row>
    <row r="79" spans="1:10" x14ac:dyDescent="0.25">
      <c r="A79" s="278" t="s">
        <v>496</v>
      </c>
      <c r="B79" s="62" t="s">
        <v>507</v>
      </c>
      <c r="C79" s="278" t="s">
        <v>499</v>
      </c>
      <c r="D79" s="63" t="s">
        <v>505</v>
      </c>
      <c r="J79" s="51"/>
    </row>
    <row r="80" spans="1:10" x14ac:dyDescent="0.25">
      <c r="A80" s="298" t="s">
        <v>548</v>
      </c>
      <c r="B80" s="62" t="s">
        <v>549</v>
      </c>
      <c r="C80" s="62" t="s">
        <v>232</v>
      </c>
      <c r="D80" s="63" t="s">
        <v>394</v>
      </c>
      <c r="J80" s="51"/>
    </row>
    <row r="81" spans="1:10" x14ac:dyDescent="0.25">
      <c r="A81" s="254" t="s">
        <v>420</v>
      </c>
      <c r="B81" s="62" t="s">
        <v>380</v>
      </c>
      <c r="C81" s="62" t="s">
        <v>413</v>
      </c>
      <c r="D81" s="63" t="s">
        <v>421</v>
      </c>
      <c r="J81" s="51"/>
    </row>
    <row r="82" spans="1:10" x14ac:dyDescent="0.25">
      <c r="A82" s="268" t="s">
        <v>458</v>
      </c>
      <c r="B82" s="62" t="s">
        <v>510</v>
      </c>
      <c r="C82" s="62" t="s">
        <v>118</v>
      </c>
      <c r="D82" s="63" t="s">
        <v>421</v>
      </c>
      <c r="J82" s="51"/>
    </row>
    <row r="83" spans="1:10" x14ac:dyDescent="0.25">
      <c r="A83" s="308" t="s">
        <v>592</v>
      </c>
      <c r="B83" s="62" t="s">
        <v>593</v>
      </c>
      <c r="C83" s="62" t="s">
        <v>571</v>
      </c>
      <c r="D83" s="63" t="s">
        <v>421</v>
      </c>
      <c r="J83" s="51"/>
    </row>
    <row r="84" spans="1:10" x14ac:dyDescent="0.25">
      <c r="A84" s="254" t="s">
        <v>423</v>
      </c>
      <c r="B84" s="62" t="s">
        <v>136</v>
      </c>
      <c r="C84" s="62" t="s">
        <v>406</v>
      </c>
      <c r="D84" s="63" t="s">
        <v>424</v>
      </c>
      <c r="J84" s="51"/>
    </row>
    <row r="85" spans="1:10" x14ac:dyDescent="0.25">
      <c r="A85" s="268" t="s">
        <v>456</v>
      </c>
      <c r="B85" s="62" t="s">
        <v>511</v>
      </c>
      <c r="C85" s="62" t="s">
        <v>455</v>
      </c>
      <c r="D85" s="63" t="s">
        <v>424</v>
      </c>
      <c r="J85" s="51"/>
    </row>
    <row r="86" spans="1:10" x14ac:dyDescent="0.25">
      <c r="A86" s="308" t="s">
        <v>589</v>
      </c>
      <c r="B86" s="62" t="s">
        <v>588</v>
      </c>
      <c r="C86" s="62" t="s">
        <v>590</v>
      </c>
      <c r="D86" s="63" t="s">
        <v>424</v>
      </c>
      <c r="J86" s="51"/>
    </row>
    <row r="87" spans="1:10" x14ac:dyDescent="0.25">
      <c r="A87" s="254" t="s">
        <v>425</v>
      </c>
      <c r="B87" s="62" t="s">
        <v>136</v>
      </c>
      <c r="C87" s="209" t="s">
        <v>233</v>
      </c>
      <c r="D87" s="66" t="s">
        <v>426</v>
      </c>
      <c r="J87" s="51"/>
    </row>
    <row r="88" spans="1:10" x14ac:dyDescent="0.25">
      <c r="A88" s="268" t="s">
        <v>457</v>
      </c>
      <c r="B88" s="62" t="s">
        <v>512</v>
      </c>
      <c r="C88" s="62" t="s">
        <v>413</v>
      </c>
      <c r="D88" s="66" t="s">
        <v>426</v>
      </c>
      <c r="J88" s="51"/>
    </row>
    <row r="89" spans="1:10" x14ac:dyDescent="0.25">
      <c r="A89" s="308" t="s">
        <v>587</v>
      </c>
      <c r="B89" s="62" t="s">
        <v>591</v>
      </c>
      <c r="C89" s="62" t="s">
        <v>569</v>
      </c>
      <c r="D89" s="66" t="s">
        <v>426</v>
      </c>
      <c r="J89" s="51"/>
    </row>
    <row r="90" spans="1:10" x14ac:dyDescent="0.25">
      <c r="A90" s="169"/>
      <c r="J90" s="61">
        <f>SUM(J72:J87)</f>
        <v>0</v>
      </c>
    </row>
    <row r="91" spans="1:10" ht="15.75" x14ac:dyDescent="0.25">
      <c r="A91" s="72" t="s">
        <v>157</v>
      </c>
      <c r="J91" s="51"/>
    </row>
    <row r="92" spans="1:10" ht="15.75" x14ac:dyDescent="0.25">
      <c r="A92" s="72"/>
      <c r="J92" s="51"/>
    </row>
    <row r="93" spans="1:10" x14ac:dyDescent="0.25">
      <c r="A93" s="166" t="s">
        <v>204</v>
      </c>
      <c r="J93" s="51"/>
    </row>
    <row r="94" spans="1:10" x14ac:dyDescent="0.25">
      <c r="A94" s="71"/>
      <c r="B94" s="62"/>
      <c r="C94" s="62"/>
      <c r="D94" s="63"/>
      <c r="J94" s="62"/>
    </row>
    <row r="95" spans="1:10" ht="15.75" x14ac:dyDescent="0.25">
      <c r="A95" s="72"/>
      <c r="J95" s="78">
        <f>SUM(J94:J94)</f>
        <v>0</v>
      </c>
    </row>
    <row r="96" spans="1:10" x14ac:dyDescent="0.25">
      <c r="A96" s="73" t="s">
        <v>255</v>
      </c>
      <c r="J96" s="51"/>
    </row>
    <row r="97" spans="1:10" x14ac:dyDescent="0.25">
      <c r="A97" s="73"/>
      <c r="J97" s="51"/>
    </row>
    <row r="98" spans="1:10" ht="15.75" x14ac:dyDescent="0.25">
      <c r="A98" s="63"/>
      <c r="B98" s="51"/>
      <c r="C98" s="214"/>
      <c r="D98" s="66"/>
      <c r="J98" s="51"/>
    </row>
    <row r="99" spans="1:10" x14ac:dyDescent="0.25">
      <c r="A99" s="63"/>
      <c r="B99" s="51"/>
      <c r="C99" s="213"/>
      <c r="D99" s="66"/>
      <c r="J99" s="51"/>
    </row>
    <row r="100" spans="1:10" x14ac:dyDescent="0.25">
      <c r="A100" s="73" t="s">
        <v>158</v>
      </c>
      <c r="J100" s="51"/>
    </row>
    <row r="101" spans="1:10" x14ac:dyDescent="0.25">
      <c r="A101" s="73"/>
      <c r="B101" s="73"/>
      <c r="J101" s="51"/>
    </row>
    <row r="102" spans="1:10" x14ac:dyDescent="0.25">
      <c r="B102" s="74" t="s">
        <v>159</v>
      </c>
      <c r="C102" s="32"/>
      <c r="E102" s="32"/>
      <c r="F102" s="32"/>
      <c r="G102" s="32"/>
      <c r="J102" s="51"/>
    </row>
    <row r="103" spans="1:10" x14ac:dyDescent="0.25">
      <c r="A103" s="173"/>
      <c r="B103" s="172"/>
      <c r="C103" s="174"/>
      <c r="D103" s="66"/>
      <c r="E103" s="32"/>
      <c r="F103" s="32"/>
      <c r="G103" s="32"/>
      <c r="J103" s="51"/>
    </row>
    <row r="104" spans="1:10" x14ac:dyDescent="0.25">
      <c r="A104" s="62" t="s">
        <v>265</v>
      </c>
      <c r="B104" s="194" t="s">
        <v>232</v>
      </c>
      <c r="C104" s="177" t="s">
        <v>264</v>
      </c>
      <c r="D104" s="66" t="s">
        <v>160</v>
      </c>
      <c r="E104" s="71"/>
      <c r="F104" s="71"/>
      <c r="G104" s="71"/>
      <c r="H104" s="76"/>
      <c r="I104" s="76"/>
      <c r="J104" s="62">
        <v>1</v>
      </c>
    </row>
    <row r="105" spans="1:10" x14ac:dyDescent="0.25">
      <c r="A105" s="242" t="s">
        <v>364</v>
      </c>
      <c r="B105" s="62" t="s">
        <v>118</v>
      </c>
      <c r="C105" s="183" t="s">
        <v>363</v>
      </c>
      <c r="D105" s="66" t="s">
        <v>175</v>
      </c>
      <c r="E105" s="71"/>
      <c r="F105" s="71"/>
      <c r="G105" s="71"/>
      <c r="H105" s="76"/>
      <c r="I105" s="76"/>
      <c r="J105" s="62">
        <v>1</v>
      </c>
    </row>
    <row r="106" spans="1:10" x14ac:dyDescent="0.25">
      <c r="A106" s="62" t="s">
        <v>384</v>
      </c>
      <c r="B106" s="244" t="s">
        <v>232</v>
      </c>
      <c r="C106" s="208" t="s">
        <v>385</v>
      </c>
      <c r="D106" s="66" t="s">
        <v>175</v>
      </c>
      <c r="E106" s="71"/>
      <c r="F106" s="71"/>
      <c r="G106" s="71"/>
      <c r="H106" s="76"/>
      <c r="I106" s="76"/>
      <c r="J106" s="62">
        <v>1</v>
      </c>
    </row>
    <row r="107" spans="1:10" x14ac:dyDescent="0.25">
      <c r="A107" s="62" t="s">
        <v>403</v>
      </c>
      <c r="B107" s="62" t="s">
        <v>118</v>
      </c>
      <c r="C107" s="210" t="s">
        <v>402</v>
      </c>
      <c r="D107" s="66" t="s">
        <v>404</v>
      </c>
      <c r="E107" s="71"/>
      <c r="F107" s="71"/>
      <c r="G107" s="71"/>
      <c r="H107" s="76"/>
      <c r="I107" s="76"/>
      <c r="J107" s="62">
        <v>1</v>
      </c>
    </row>
    <row r="108" spans="1:10" x14ac:dyDescent="0.25">
      <c r="A108" s="63" t="s">
        <v>459</v>
      </c>
      <c r="B108" s="62" t="s">
        <v>118</v>
      </c>
      <c r="C108" s="269" t="s">
        <v>463</v>
      </c>
      <c r="D108" s="66" t="s">
        <v>480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62" t="s">
        <v>534</v>
      </c>
      <c r="B109" s="62" t="s">
        <v>118</v>
      </c>
      <c r="C109" s="286" t="s">
        <v>535</v>
      </c>
      <c r="D109" s="66" t="s">
        <v>145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A110" s="62" t="s">
        <v>534</v>
      </c>
      <c r="B110" s="62" t="s">
        <v>118</v>
      </c>
      <c r="C110" s="286" t="s">
        <v>536</v>
      </c>
      <c r="D110" s="63" t="s">
        <v>537</v>
      </c>
      <c r="E110" s="71"/>
      <c r="F110" s="71"/>
      <c r="G110" s="71"/>
      <c r="H110" s="76"/>
      <c r="I110" s="76"/>
      <c r="J110" s="62">
        <v>1</v>
      </c>
    </row>
    <row r="111" spans="1:10" x14ac:dyDescent="0.25">
      <c r="A111" s="301" t="s">
        <v>364</v>
      </c>
      <c r="B111" s="62" t="s">
        <v>118</v>
      </c>
      <c r="C111" s="301" t="s">
        <v>558</v>
      </c>
      <c r="D111" s="66" t="s">
        <v>145</v>
      </c>
      <c r="E111" s="71"/>
      <c r="F111" s="71"/>
      <c r="G111" s="71"/>
      <c r="H111" s="76"/>
      <c r="I111" s="76"/>
      <c r="J111" s="62">
        <v>1</v>
      </c>
    </row>
    <row r="112" spans="1:10" x14ac:dyDescent="0.25">
      <c r="D112" s="66"/>
      <c r="E112" s="76"/>
      <c r="F112" s="76"/>
      <c r="G112" s="76"/>
      <c r="H112" s="76"/>
      <c r="I112" s="76"/>
      <c r="J112" s="78">
        <f>SUM(J102:J111)</f>
        <v>8</v>
      </c>
    </row>
    <row r="113" spans="1:10" x14ac:dyDescent="0.25">
      <c r="A113" s="73"/>
    </row>
    <row r="114" spans="1:10" x14ac:dyDescent="0.25">
      <c r="A114" s="73"/>
      <c r="I114" s="62" t="s">
        <v>163</v>
      </c>
      <c r="J114" s="62">
        <f>J15+J22+J26+J30+J50+J64+J70+J90+J95+J98+J112</f>
        <v>87</v>
      </c>
    </row>
    <row r="115" spans="1:10" x14ac:dyDescent="0.25">
      <c r="B115" s="51"/>
      <c r="C115" s="32"/>
      <c r="E115" s="51"/>
      <c r="F115" s="32"/>
    </row>
    <row r="116" spans="1:10" x14ac:dyDescent="0.25">
      <c r="A116" s="73" t="s">
        <v>162</v>
      </c>
      <c r="B116" s="51"/>
      <c r="C116" s="32"/>
      <c r="E116" s="75"/>
    </row>
    <row r="118" spans="1:10" x14ac:dyDescent="0.25">
      <c r="A118" s="62"/>
      <c r="B118" s="361"/>
      <c r="C118" s="361"/>
      <c r="D118" s="66"/>
      <c r="E118" s="63"/>
      <c r="F118" s="51"/>
    </row>
    <row r="119" spans="1:10" x14ac:dyDescent="0.25">
      <c r="A119" s="62"/>
      <c r="B119" s="361"/>
      <c r="C119" s="361"/>
      <c r="D119" s="62"/>
      <c r="E119" s="63"/>
      <c r="F119" s="51"/>
    </row>
    <row r="120" spans="1:10" x14ac:dyDescent="0.25">
      <c r="A120" s="62"/>
      <c r="B120" s="361"/>
      <c r="C120" s="361"/>
      <c r="D120" s="62"/>
      <c r="E120" s="63"/>
    </row>
    <row r="121" spans="1:10" x14ac:dyDescent="0.25">
      <c r="A121" s="51"/>
      <c r="B121" s="361"/>
      <c r="C121" s="361"/>
      <c r="D121" s="62"/>
      <c r="E121" s="63"/>
    </row>
    <row r="122" spans="1:10" x14ac:dyDescent="0.25">
      <c r="B122" s="361"/>
      <c r="C122" s="361"/>
      <c r="D122" s="62"/>
    </row>
    <row r="123" spans="1:10" x14ac:dyDescent="0.25">
      <c r="B123" s="361"/>
      <c r="C123" s="361"/>
      <c r="D123" s="62"/>
    </row>
  </sheetData>
  <mergeCells count="8">
    <mergeCell ref="B122:C122"/>
    <mergeCell ref="B123:C123"/>
    <mergeCell ref="B119:C119"/>
    <mergeCell ref="A2:I2"/>
    <mergeCell ref="A25:B25"/>
    <mergeCell ref="B118:C118"/>
    <mergeCell ref="B120:C120"/>
    <mergeCell ref="B121:C12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opLeftCell="A18" workbookViewId="0">
      <selection activeCell="M11" sqref="M11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62" t="s">
        <v>268</v>
      </c>
      <c r="C2" s="363"/>
      <c r="D2" s="363"/>
      <c r="E2" s="363"/>
      <c r="F2" s="363"/>
      <c r="G2" s="363"/>
      <c r="H2" s="363"/>
      <c r="I2" s="363"/>
      <c r="J2" s="363"/>
      <c r="K2" s="363"/>
    </row>
    <row r="3" spans="2:11" x14ac:dyDescent="0.25">
      <c r="C3" s="206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2</v>
      </c>
      <c r="D9" s="91">
        <v>1</v>
      </c>
      <c r="E9" s="163">
        <v>3</v>
      </c>
      <c r="F9" s="90">
        <v>1</v>
      </c>
      <c r="G9" s="164">
        <v>1</v>
      </c>
      <c r="H9" s="87"/>
      <c r="I9" s="87"/>
      <c r="J9" s="87"/>
      <c r="K9" s="86">
        <f t="shared" ref="K9:K39" si="0">C9+D9+E9+F9+G9+H9+I9+J9</f>
        <v>8</v>
      </c>
    </row>
    <row r="10" spans="2:11" x14ac:dyDescent="0.25">
      <c r="B10" s="71" t="s">
        <v>175</v>
      </c>
      <c r="C10" s="238">
        <v>1</v>
      </c>
      <c r="D10" s="87"/>
      <c r="E10" s="163">
        <v>3</v>
      </c>
      <c r="F10" s="90">
        <v>1</v>
      </c>
      <c r="G10" s="87"/>
      <c r="H10" s="87"/>
      <c r="I10" s="87"/>
      <c r="J10" s="88">
        <v>2</v>
      </c>
      <c r="K10" s="86">
        <f t="shared" si="0"/>
        <v>7</v>
      </c>
    </row>
    <row r="11" spans="2:11" x14ac:dyDescent="0.25">
      <c r="B11" s="71" t="s">
        <v>177</v>
      </c>
      <c r="C11" s="238">
        <v>2</v>
      </c>
      <c r="D11" s="91">
        <v>1</v>
      </c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5</v>
      </c>
    </row>
    <row r="12" spans="2:11" x14ac:dyDescent="0.25">
      <c r="B12" s="224" t="s">
        <v>214</v>
      </c>
      <c r="C12" s="238">
        <v>1</v>
      </c>
      <c r="D12" s="87"/>
      <c r="E12" s="163">
        <v>1</v>
      </c>
      <c r="F12" s="90">
        <v>2</v>
      </c>
      <c r="G12" s="87"/>
      <c r="H12" s="87"/>
      <c r="I12" s="87"/>
      <c r="J12" s="88">
        <v>1</v>
      </c>
      <c r="K12" s="86">
        <f t="shared" si="0"/>
        <v>5</v>
      </c>
    </row>
    <row r="13" spans="2:11" x14ac:dyDescent="0.25">
      <c r="B13" s="71" t="s">
        <v>148</v>
      </c>
      <c r="C13" s="224"/>
      <c r="D13" s="87"/>
      <c r="E13" s="163">
        <v>3</v>
      </c>
      <c r="F13" s="90">
        <v>1</v>
      </c>
      <c r="G13" s="164">
        <v>1</v>
      </c>
      <c r="H13" s="87"/>
      <c r="I13" s="175"/>
      <c r="J13" s="87"/>
      <c r="K13" s="86">
        <f t="shared" si="0"/>
        <v>5</v>
      </c>
    </row>
    <row r="14" spans="2:11" x14ac:dyDescent="0.25">
      <c r="B14" s="71" t="s">
        <v>160</v>
      </c>
      <c r="C14" s="224"/>
      <c r="D14" s="87"/>
      <c r="E14" s="163">
        <v>3</v>
      </c>
      <c r="F14" s="87"/>
      <c r="G14" s="164">
        <v>1</v>
      </c>
      <c r="H14" s="87"/>
      <c r="I14" s="87"/>
      <c r="J14" s="88">
        <v>1</v>
      </c>
      <c r="K14" s="86">
        <f t="shared" si="0"/>
        <v>5</v>
      </c>
    </row>
    <row r="15" spans="2:11" x14ac:dyDescent="0.25">
      <c r="B15" s="302" t="s">
        <v>144</v>
      </c>
      <c r="C15" s="87"/>
      <c r="D15" s="87"/>
      <c r="E15" s="163">
        <v>3</v>
      </c>
      <c r="F15" s="90">
        <v>1</v>
      </c>
      <c r="G15" s="87"/>
      <c r="H15" s="87"/>
      <c r="I15" s="87"/>
      <c r="J15" s="87"/>
      <c r="K15" s="86">
        <f t="shared" si="0"/>
        <v>4</v>
      </c>
    </row>
    <row r="16" spans="2:11" x14ac:dyDescent="0.25">
      <c r="B16" s="224" t="s">
        <v>161</v>
      </c>
      <c r="C16" s="224"/>
      <c r="D16" s="87"/>
      <c r="E16" s="163">
        <v>2</v>
      </c>
      <c r="F16" s="90">
        <v>2</v>
      </c>
      <c r="G16" s="87"/>
      <c r="H16" s="87"/>
      <c r="I16" s="87"/>
      <c r="J16" s="87"/>
      <c r="K16" s="86">
        <f t="shared" si="0"/>
        <v>4</v>
      </c>
    </row>
    <row r="17" spans="2:11" x14ac:dyDescent="0.25">
      <c r="B17" s="224" t="s">
        <v>145</v>
      </c>
      <c r="C17" s="71"/>
      <c r="D17" s="87"/>
      <c r="E17" s="163">
        <v>2</v>
      </c>
      <c r="F17" s="87"/>
      <c r="G17" s="87"/>
      <c r="H17" s="87"/>
      <c r="I17" s="87"/>
      <c r="J17" s="88">
        <v>2</v>
      </c>
      <c r="K17" s="86">
        <f t="shared" si="0"/>
        <v>4</v>
      </c>
    </row>
    <row r="18" spans="2:11" x14ac:dyDescent="0.25">
      <c r="B18" s="224" t="s">
        <v>146</v>
      </c>
      <c r="C18" s="238">
        <v>1</v>
      </c>
      <c r="D18" s="87"/>
      <c r="E18" s="163">
        <v>1</v>
      </c>
      <c r="F18" s="90">
        <v>1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302" t="s">
        <v>346</v>
      </c>
      <c r="C19" s="238">
        <v>1</v>
      </c>
      <c r="D19" s="87"/>
      <c r="E19" s="87"/>
      <c r="F19" s="90">
        <v>2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224" t="s">
        <v>150</v>
      </c>
      <c r="C20" s="87"/>
      <c r="D20" s="87"/>
      <c r="E20" s="163">
        <v>2</v>
      </c>
      <c r="F20" s="87"/>
      <c r="G20" s="87"/>
      <c r="H20" s="87"/>
      <c r="I20" s="87"/>
      <c r="J20" s="88">
        <v>1</v>
      </c>
      <c r="K20" s="86">
        <f t="shared" si="0"/>
        <v>3</v>
      </c>
    </row>
    <row r="21" spans="2:11" x14ac:dyDescent="0.25">
      <c r="B21" s="224" t="s">
        <v>345</v>
      </c>
      <c r="C21" s="87"/>
      <c r="D21" s="87"/>
      <c r="E21" s="163">
        <v>1</v>
      </c>
      <c r="F21" s="90">
        <v>2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224" t="s">
        <v>141</v>
      </c>
      <c r="C22" s="71"/>
      <c r="D22" s="87"/>
      <c r="E22" s="87"/>
      <c r="F22" s="90">
        <v>3</v>
      </c>
      <c r="G22" s="87"/>
      <c r="H22" s="87"/>
      <c r="I22" s="87"/>
      <c r="J22" s="87"/>
      <c r="K22" s="86">
        <f t="shared" si="0"/>
        <v>3</v>
      </c>
    </row>
    <row r="23" spans="2:11" x14ac:dyDescent="0.25">
      <c r="B23" s="224" t="s">
        <v>217</v>
      </c>
      <c r="C23" s="87"/>
      <c r="D23" s="87"/>
      <c r="E23" s="87"/>
      <c r="F23" s="90">
        <v>3</v>
      </c>
      <c r="G23" s="87"/>
      <c r="H23" s="87"/>
      <c r="I23" s="87"/>
      <c r="J23" s="87"/>
      <c r="K23" s="86">
        <f t="shared" si="0"/>
        <v>3</v>
      </c>
    </row>
    <row r="24" spans="2:11" x14ac:dyDescent="0.25">
      <c r="B24" s="224" t="s">
        <v>178</v>
      </c>
      <c r="D24" s="87"/>
      <c r="E24" s="87"/>
      <c r="F24" s="90">
        <v>3</v>
      </c>
      <c r="G24" s="87"/>
      <c r="H24" s="87"/>
      <c r="I24" s="175"/>
      <c r="K24" s="86">
        <f t="shared" si="0"/>
        <v>3</v>
      </c>
    </row>
    <row r="25" spans="2:11" x14ac:dyDescent="0.25">
      <c r="B25" s="224" t="s">
        <v>386</v>
      </c>
      <c r="C25" s="238">
        <v>1</v>
      </c>
      <c r="D25" s="87"/>
      <c r="E25" s="87"/>
      <c r="F25" s="90">
        <v>1</v>
      </c>
      <c r="G25" s="87"/>
      <c r="H25" s="87"/>
      <c r="I25" s="87"/>
      <c r="J25" s="62"/>
      <c r="K25" s="86">
        <f t="shared" si="0"/>
        <v>2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 t="shared" si="0"/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 t="shared" si="0"/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 t="shared" si="0"/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 t="shared" si="0"/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 t="shared" si="0"/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 t="shared" si="0"/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 t="shared" si="0"/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 t="shared" si="0"/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 t="shared" si="0"/>
        <v>1</v>
      </c>
    </row>
    <row r="36" spans="1:11" x14ac:dyDescent="0.25">
      <c r="B36" s="71" t="s">
        <v>248</v>
      </c>
      <c r="C36" s="274"/>
      <c r="D36" s="87"/>
      <c r="E36" s="163">
        <v>1</v>
      </c>
      <c r="F36" s="87"/>
      <c r="G36" s="87"/>
      <c r="H36" s="87"/>
      <c r="I36" s="87"/>
      <c r="J36" s="87"/>
      <c r="K36" s="86">
        <f t="shared" si="0"/>
        <v>1</v>
      </c>
    </row>
    <row r="37" spans="1:11" x14ac:dyDescent="0.25">
      <c r="B37" s="224" t="s">
        <v>151</v>
      </c>
      <c r="D37" s="87"/>
      <c r="E37" s="87"/>
      <c r="F37" s="90">
        <v>1</v>
      </c>
      <c r="G37" s="87"/>
      <c r="H37" s="87"/>
      <c r="I37" s="175"/>
      <c r="K37" s="86">
        <f t="shared" si="0"/>
        <v>1</v>
      </c>
    </row>
    <row r="38" spans="1:11" x14ac:dyDescent="0.25">
      <c r="B38" s="302" t="s">
        <v>218</v>
      </c>
      <c r="D38" s="87"/>
      <c r="E38" s="87"/>
      <c r="F38" s="90">
        <v>1</v>
      </c>
      <c r="G38" s="87"/>
      <c r="H38" s="87"/>
      <c r="I38" s="175"/>
      <c r="K38" s="86">
        <f t="shared" si="0"/>
        <v>1</v>
      </c>
    </row>
    <row r="39" spans="1:11" x14ac:dyDescent="0.25">
      <c r="B39" s="302" t="s">
        <v>179</v>
      </c>
      <c r="C39" s="274"/>
      <c r="D39" s="87"/>
      <c r="E39" s="87"/>
      <c r="F39" s="87"/>
      <c r="G39" s="87"/>
      <c r="H39" s="87"/>
      <c r="I39" s="87"/>
      <c r="J39" s="88">
        <v>1</v>
      </c>
      <c r="K39" s="86">
        <f t="shared" si="0"/>
        <v>1</v>
      </c>
    </row>
    <row r="40" spans="1:11" x14ac:dyDescent="0.25">
      <c r="B40" s="71"/>
      <c r="C40" s="71"/>
      <c r="D40" s="87"/>
      <c r="E40" s="87"/>
      <c r="F40" s="87"/>
      <c r="G40" s="87"/>
      <c r="H40" s="87"/>
      <c r="I40" s="87"/>
      <c r="J40" s="62"/>
      <c r="K40" s="175"/>
    </row>
    <row r="41" spans="1:11" x14ac:dyDescent="0.25">
      <c r="A41" t="s">
        <v>9</v>
      </c>
      <c r="B41" s="62">
        <f>COUNTA(B9:B38)</f>
        <v>30</v>
      </c>
      <c r="C41" s="62">
        <f t="shared" ref="C41:J41" si="1">SUM(C9:C39)</f>
        <v>9</v>
      </c>
      <c r="D41" s="62">
        <f t="shared" si="1"/>
        <v>2</v>
      </c>
      <c r="E41" s="62">
        <f t="shared" si="1"/>
        <v>36</v>
      </c>
      <c r="F41" s="62">
        <f t="shared" si="1"/>
        <v>29</v>
      </c>
      <c r="G41" s="62">
        <f t="shared" si="1"/>
        <v>3</v>
      </c>
      <c r="H41" s="62">
        <f t="shared" si="1"/>
        <v>0</v>
      </c>
      <c r="I41" s="62">
        <f t="shared" si="1"/>
        <v>0</v>
      </c>
      <c r="J41" s="62">
        <f t="shared" si="1"/>
        <v>8</v>
      </c>
      <c r="K41" s="62">
        <f>SUM(K9:K39)</f>
        <v>87</v>
      </c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181</v>
      </c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/>
      <c r="C44" s="71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71" t="s">
        <v>247</v>
      </c>
      <c r="C45" s="63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63" t="s">
        <v>183</v>
      </c>
      <c r="C46" s="63"/>
      <c r="D46" s="62"/>
      <c r="E46" s="87"/>
      <c r="F46" s="87"/>
      <c r="G46" s="62"/>
      <c r="H46" s="62"/>
      <c r="I46" s="62"/>
      <c r="J46" s="62"/>
      <c r="K46" s="62"/>
    </row>
    <row r="47" spans="1:11" x14ac:dyDescent="0.25">
      <c r="B47" s="63" t="s">
        <v>182</v>
      </c>
      <c r="C47" s="71"/>
      <c r="D47" s="62"/>
      <c r="E47" s="62"/>
      <c r="F47" s="87"/>
      <c r="G47" s="62"/>
      <c r="H47" s="62"/>
      <c r="I47" s="62"/>
      <c r="J47" s="62"/>
      <c r="K47" s="62"/>
    </row>
    <row r="48" spans="1:11" x14ac:dyDescent="0.25">
      <c r="B48" s="71" t="s">
        <v>347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142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348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252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221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 t="s">
        <v>184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63"/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171"/>
      <c r="C56" s="205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A57" t="s">
        <v>9</v>
      </c>
      <c r="B57" s="62">
        <f>COUNTA(B44:B54)</f>
        <v>10</v>
      </c>
      <c r="C57" s="62"/>
    </row>
  </sheetData>
  <sortState ref="B9:K39">
    <sortCondition descending="1" ref="K9:K39"/>
    <sortCondition descending="1" ref="C9:C39"/>
    <sortCondition descending="1" ref="D9:D39"/>
    <sortCondition descending="1" ref="E9:E39"/>
    <sortCondition descending="1" ref="F9:F39"/>
    <sortCondition descending="1" ref="J9:J3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368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66" t="s">
        <v>187</v>
      </c>
      <c r="F9" s="366"/>
      <c r="G9" s="366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406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455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567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406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455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8" t="s">
        <v>188</v>
      </c>
      <c r="F18" s="308">
        <v>4</v>
      </c>
      <c r="G18" s="71" t="s">
        <v>567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406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455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8" t="s">
        <v>188</v>
      </c>
      <c r="F23" s="308">
        <v>4</v>
      </c>
      <c r="G23" s="71" t="s">
        <v>567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406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455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8" t="s">
        <v>188</v>
      </c>
      <c r="F28" s="308">
        <v>4</v>
      </c>
      <c r="G28" s="71" t="s">
        <v>567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406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455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8" t="s">
        <v>188</v>
      </c>
      <c r="F33" s="308">
        <v>4</v>
      </c>
      <c r="G33" s="71" t="s">
        <v>567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66" t="s">
        <v>192</v>
      </c>
      <c r="F40" s="366"/>
      <c r="G40" s="366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413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569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413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8" t="s">
        <v>193</v>
      </c>
      <c r="F49" s="308">
        <v>4</v>
      </c>
      <c r="G49" s="71" t="s">
        <v>569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413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8" t="s">
        <v>193</v>
      </c>
      <c r="F54" s="308">
        <v>4</v>
      </c>
      <c r="G54" s="71" t="s">
        <v>569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278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413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8" t="s">
        <v>193</v>
      </c>
      <c r="F59" s="308">
        <v>4</v>
      </c>
      <c r="G59" s="71" t="s">
        <v>569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413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8" t="s">
        <v>193</v>
      </c>
      <c r="F64" s="308">
        <v>4</v>
      </c>
      <c r="G64" s="71" t="s">
        <v>569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66" t="s">
        <v>194</v>
      </c>
      <c r="F70" s="366"/>
      <c r="G70" s="366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368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67" t="s">
        <v>369</v>
      </c>
      <c r="H8" s="367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416</v>
      </c>
      <c r="F9" s="70">
        <v>5</v>
      </c>
      <c r="G9" s="63" t="s">
        <v>413</v>
      </c>
      <c r="H9" s="71" t="s">
        <v>414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416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416</v>
      </c>
      <c r="F11" s="301">
        <v>5</v>
      </c>
      <c r="G11" s="63" t="s">
        <v>571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416</v>
      </c>
      <c r="F14" s="251">
        <v>5</v>
      </c>
      <c r="G14" s="63" t="s">
        <v>413</v>
      </c>
      <c r="H14" s="71" t="s">
        <v>279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416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8" t="s">
        <v>416</v>
      </c>
      <c r="F16" s="308">
        <v>5</v>
      </c>
      <c r="G16" s="63" t="s">
        <v>571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416</v>
      </c>
      <c r="F19" s="251">
        <v>5</v>
      </c>
      <c r="G19" s="63" t="s">
        <v>413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416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8" t="s">
        <v>416</v>
      </c>
      <c r="F21" s="308">
        <v>5</v>
      </c>
      <c r="G21" s="63" t="s">
        <v>571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416</v>
      </c>
      <c r="F24" s="251">
        <v>5</v>
      </c>
      <c r="G24" s="63" t="s">
        <v>413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416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8" t="s">
        <v>416</v>
      </c>
      <c r="F26" s="308">
        <v>5</v>
      </c>
      <c r="G26" s="63" t="s">
        <v>571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416</v>
      </c>
      <c r="F29" s="251">
        <v>5</v>
      </c>
      <c r="G29" s="63" t="s">
        <v>413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416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8" t="s">
        <v>416</v>
      </c>
      <c r="F31" s="308">
        <v>5</v>
      </c>
      <c r="G31" s="63" t="s">
        <v>571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416</v>
      </c>
      <c r="F34" s="251">
        <v>5</v>
      </c>
      <c r="G34" s="63" t="s">
        <v>413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416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8" t="s">
        <v>416</v>
      </c>
      <c r="F36" s="308">
        <v>5</v>
      </c>
      <c r="G36" s="63" t="s">
        <v>571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67" t="s">
        <v>254</v>
      </c>
      <c r="H40" s="367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508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370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371</v>
      </c>
      <c r="F79" s="170">
        <v>4</v>
      </c>
      <c r="G79" s="63" t="s">
        <v>232</v>
      </c>
      <c r="H79" s="63" t="s">
        <v>327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371</v>
      </c>
      <c r="F80" s="279">
        <v>4</v>
      </c>
      <c r="G80" s="63" t="s">
        <v>499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371</v>
      </c>
      <c r="F81" s="301">
        <v>4</v>
      </c>
      <c r="G81" s="63" t="s">
        <v>499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371</v>
      </c>
      <c r="F84" s="242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371</v>
      </c>
      <c r="F85" s="279">
        <v>4</v>
      </c>
      <c r="G85" s="63" t="s">
        <v>499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371</v>
      </c>
      <c r="F86" s="301">
        <v>4</v>
      </c>
      <c r="G86" s="63" t="s">
        <v>499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371</v>
      </c>
      <c r="F89" s="242">
        <v>4</v>
      </c>
      <c r="G89" s="63" t="s">
        <v>232</v>
      </c>
      <c r="H89" s="63" t="s">
        <v>329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371</v>
      </c>
      <c r="F90" s="279">
        <v>4</v>
      </c>
      <c r="G90" s="63" t="s">
        <v>499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371</v>
      </c>
      <c r="F91" s="301">
        <v>4</v>
      </c>
      <c r="G91" s="63" t="s">
        <v>499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371</v>
      </c>
      <c r="F94" s="242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371</v>
      </c>
      <c r="F95" s="279">
        <v>4</v>
      </c>
      <c r="G95" s="63" t="s">
        <v>499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371</v>
      </c>
      <c r="F96" s="301">
        <v>4</v>
      </c>
      <c r="G96" s="63" t="s">
        <v>499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371</v>
      </c>
      <c r="F99" s="279">
        <v>4</v>
      </c>
      <c r="G99" s="63" t="s">
        <v>499</v>
      </c>
      <c r="H99" s="63" t="s">
        <v>509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473</v>
      </c>
    </row>
    <row r="3" spans="1:8" x14ac:dyDescent="0.25">
      <c r="B3" t="s">
        <v>472</v>
      </c>
      <c r="D3" t="s">
        <v>471</v>
      </c>
      <c r="F3" t="s">
        <v>470</v>
      </c>
      <c r="H3" t="s">
        <v>469</v>
      </c>
    </row>
    <row r="4" spans="1:8" x14ac:dyDescent="0.25">
      <c r="A4" t="s">
        <v>259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468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467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466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465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464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278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594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2023-06-07T16:35:52Z</dcterms:modified>
</cp:coreProperties>
</file>