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J68" i="3" l="1"/>
  <c r="BS135" i="1"/>
  <c r="BS132" i="1"/>
  <c r="BS131" i="1"/>
  <c r="BT126" i="1"/>
  <c r="BS126" i="1"/>
  <c r="BS125" i="1"/>
  <c r="BS127" i="1" s="1"/>
  <c r="BT123" i="1"/>
  <c r="BS123" i="1"/>
  <c r="BS122" i="1"/>
  <c r="BS124" i="1" s="1"/>
  <c r="BT120" i="1"/>
  <c r="BS120" i="1"/>
  <c r="BS119" i="1"/>
  <c r="BS121" i="1" s="1"/>
  <c r="BT117" i="1"/>
  <c r="BS117" i="1"/>
  <c r="BS116" i="1"/>
  <c r="BS118" i="1" s="1"/>
  <c r="BT114" i="1"/>
  <c r="BS114" i="1"/>
  <c r="BS113" i="1"/>
  <c r="BS115" i="1" s="1"/>
  <c r="BT111" i="1"/>
  <c r="BS111" i="1"/>
  <c r="BS110" i="1"/>
  <c r="BS112" i="1" s="1"/>
  <c r="BT108" i="1"/>
  <c r="BS108" i="1"/>
  <c r="BS107" i="1"/>
  <c r="BS109" i="1" s="1"/>
  <c r="BT105" i="1"/>
  <c r="BS105" i="1"/>
  <c r="BS104" i="1"/>
  <c r="BS106" i="1" s="1"/>
  <c r="BT102" i="1"/>
  <c r="BS102" i="1"/>
  <c r="BS101" i="1"/>
  <c r="BS103" i="1" s="1"/>
  <c r="BT99" i="1"/>
  <c r="BS99" i="1"/>
  <c r="BS98" i="1"/>
  <c r="BS100" i="1" s="1"/>
  <c r="BT96" i="1"/>
  <c r="BS96" i="1"/>
  <c r="BS95" i="1"/>
  <c r="BS97" i="1" s="1"/>
  <c r="BT93" i="1"/>
  <c r="BS93" i="1"/>
  <c r="BS92" i="1"/>
  <c r="BS94" i="1" s="1"/>
  <c r="BT90" i="1"/>
  <c r="BS90" i="1"/>
  <c r="BS89" i="1"/>
  <c r="BS91" i="1" s="1"/>
  <c r="BT87" i="1"/>
  <c r="BS87" i="1"/>
  <c r="BS86" i="1"/>
  <c r="BS88" i="1" s="1"/>
  <c r="BT84" i="1"/>
  <c r="BS84" i="1"/>
  <c r="BS83" i="1"/>
  <c r="BS85" i="1" s="1"/>
  <c r="BT81" i="1"/>
  <c r="BS81" i="1"/>
  <c r="BS80" i="1"/>
  <c r="BS82" i="1" s="1"/>
  <c r="BT78" i="1"/>
  <c r="BS78" i="1"/>
  <c r="BS77" i="1"/>
  <c r="BS79" i="1" s="1"/>
  <c r="BT75" i="1"/>
  <c r="BS75" i="1"/>
  <c r="BS74" i="1"/>
  <c r="BS76" i="1" s="1"/>
  <c r="BT72" i="1"/>
  <c r="BS72" i="1"/>
  <c r="BS71" i="1"/>
  <c r="BS73" i="1" s="1"/>
  <c r="BT69" i="1"/>
  <c r="BS69" i="1"/>
  <c r="BS68" i="1"/>
  <c r="BS70" i="1" s="1"/>
  <c r="BT66" i="1"/>
  <c r="BS66" i="1"/>
  <c r="BS65" i="1"/>
  <c r="BS67" i="1" s="1"/>
  <c r="BT63" i="1"/>
  <c r="BS63" i="1"/>
  <c r="BS62" i="1"/>
  <c r="BS64" i="1" s="1"/>
  <c r="BT60" i="1"/>
  <c r="BS60" i="1"/>
  <c r="BS59" i="1"/>
  <c r="BS61" i="1" s="1"/>
  <c r="BT57" i="1"/>
  <c r="BS57" i="1"/>
  <c r="BS56" i="1"/>
  <c r="BS58" i="1" s="1"/>
  <c r="BT54" i="1"/>
  <c r="BS54" i="1"/>
  <c r="BS53" i="1"/>
  <c r="BS55" i="1" s="1"/>
  <c r="BT51" i="1"/>
  <c r="BS51" i="1"/>
  <c r="BS50" i="1"/>
  <c r="BS52" i="1" s="1"/>
  <c r="BT48" i="1"/>
  <c r="BS48" i="1"/>
  <c r="BS47" i="1"/>
  <c r="BS49" i="1" s="1"/>
  <c r="BT45" i="1"/>
  <c r="BS45" i="1"/>
  <c r="BS44" i="1"/>
  <c r="BS46" i="1" s="1"/>
  <c r="BT42" i="1"/>
  <c r="BS42" i="1"/>
  <c r="BS41" i="1"/>
  <c r="BS43" i="1" s="1"/>
  <c r="BT39" i="1"/>
  <c r="BS39" i="1"/>
  <c r="BS38" i="1"/>
  <c r="BS40" i="1" s="1"/>
  <c r="BT36" i="1"/>
  <c r="BS36" i="1"/>
  <c r="BS35" i="1"/>
  <c r="BS37" i="1" s="1"/>
  <c r="BT33" i="1"/>
  <c r="BS33" i="1"/>
  <c r="BS32" i="1"/>
  <c r="BS34" i="1" s="1"/>
  <c r="BT30" i="1"/>
  <c r="BS30" i="1"/>
  <c r="BS29" i="1"/>
  <c r="BS31" i="1" s="1"/>
  <c r="BT27" i="1"/>
  <c r="BS27" i="1"/>
  <c r="BS26" i="1"/>
  <c r="BS28" i="1" s="1"/>
  <c r="BT18" i="1"/>
  <c r="BS18" i="1"/>
  <c r="BS17" i="1"/>
  <c r="BS19" i="1" s="1"/>
  <c r="BT15" i="1"/>
  <c r="BS15" i="1"/>
  <c r="BS14" i="1"/>
  <c r="BS16" i="1" s="1"/>
  <c r="BT12" i="1"/>
  <c r="BS12" i="1"/>
  <c r="BS11" i="1"/>
  <c r="BR135" i="1"/>
  <c r="BR132" i="1"/>
  <c r="BR133" i="1" s="1"/>
  <c r="BR131" i="1"/>
  <c r="BR115" i="1"/>
  <c r="BR82" i="1"/>
  <c r="BR52" i="1"/>
  <c r="BR31" i="1"/>
  <c r="H327" i="2"/>
  <c r="K327" i="2"/>
  <c r="L326" i="2"/>
  <c r="J327" i="2"/>
  <c r="L325" i="2"/>
  <c r="L324" i="2"/>
  <c r="L323" i="2"/>
  <c r="BQ135" i="1" l="1"/>
  <c r="BQ132" i="1"/>
  <c r="BQ133" i="1" s="1"/>
  <c r="BQ131" i="1"/>
  <c r="BQ103" i="1"/>
  <c r="L322" i="2"/>
  <c r="BP135" i="1" l="1"/>
  <c r="BP132" i="1"/>
  <c r="BP133" i="1" s="1"/>
  <c r="BP131" i="1"/>
  <c r="BP115" i="1"/>
  <c r="BP112" i="1"/>
  <c r="BP82" i="1"/>
  <c r="BP31" i="1"/>
  <c r="J119" i="3"/>
  <c r="L321" i="2"/>
  <c r="L320" i="2"/>
  <c r="L319" i="2"/>
  <c r="L318" i="2"/>
  <c r="B56" i="4" l="1"/>
  <c r="B42" i="4"/>
  <c r="K39" i="4"/>
  <c r="BO135" i="1"/>
  <c r="BO132" i="1"/>
  <c r="BO133" i="1" s="1"/>
  <c r="BO131" i="1"/>
  <c r="BO106" i="1"/>
  <c r="BO103" i="1"/>
  <c r="BO73" i="1"/>
  <c r="L317" i="2"/>
  <c r="L316" i="2"/>
  <c r="L315" i="2"/>
  <c r="BM135" i="1" l="1"/>
  <c r="BM132" i="1"/>
  <c r="BM133" i="1" s="1"/>
  <c r="BM131" i="1"/>
  <c r="BM112" i="1"/>
  <c r="BM67" i="1"/>
  <c r="BM43" i="1"/>
  <c r="BM31" i="1"/>
  <c r="L314" i="2"/>
  <c r="L313" i="2"/>
  <c r="L312" i="2"/>
  <c r="L311" i="2"/>
  <c r="BN106" i="1" l="1"/>
  <c r="BN103" i="1"/>
  <c r="BN115" i="1"/>
  <c r="BN91" i="1"/>
  <c r="BN88" i="1"/>
  <c r="BN82" i="1"/>
  <c r="BN135" i="1"/>
  <c r="BL135" i="1"/>
  <c r="BN132" i="1"/>
  <c r="BL132" i="1"/>
  <c r="BL133" i="1" s="1"/>
  <c r="BN131" i="1"/>
  <c r="BL131" i="1"/>
  <c r="BL43" i="1"/>
  <c r="BL31" i="1"/>
  <c r="L310" i="2"/>
  <c r="L309" i="2"/>
  <c r="L308" i="2"/>
  <c r="L307" i="2"/>
  <c r="L306" i="2"/>
  <c r="L305" i="2"/>
  <c r="L304" i="2"/>
  <c r="L303" i="2"/>
  <c r="BN133" i="1" l="1"/>
  <c r="J52" i="3"/>
  <c r="J16" i="3"/>
  <c r="BX127" i="1"/>
  <c r="BX124" i="1"/>
  <c r="BX121" i="1"/>
  <c r="BX118" i="1"/>
  <c r="BX115" i="1"/>
  <c r="BX112" i="1"/>
  <c r="BX109" i="1"/>
  <c r="BX106" i="1"/>
  <c r="BX103" i="1"/>
  <c r="BX100" i="1"/>
  <c r="BX97" i="1"/>
  <c r="BX94" i="1"/>
  <c r="BX91" i="1"/>
  <c r="BX88" i="1"/>
  <c r="BX85" i="1"/>
  <c r="BX82" i="1"/>
  <c r="BX79" i="1"/>
  <c r="BX76" i="1"/>
  <c r="BX73" i="1"/>
  <c r="BX70" i="1"/>
  <c r="BX67" i="1"/>
  <c r="BX64" i="1"/>
  <c r="BX61" i="1"/>
  <c r="BX58" i="1"/>
  <c r="BX55" i="1"/>
  <c r="BX52" i="1"/>
  <c r="BX49" i="1"/>
  <c r="BX46" i="1"/>
  <c r="BX43" i="1"/>
  <c r="BX40" i="1"/>
  <c r="BX37" i="1"/>
  <c r="BX34" i="1"/>
  <c r="BX31" i="1"/>
  <c r="BX28" i="1"/>
  <c r="BX22" i="1"/>
  <c r="BX19" i="1"/>
  <c r="BX16" i="1"/>
  <c r="BX13" i="1"/>
  <c r="BK135" i="1" l="1"/>
  <c r="BJ135" i="1"/>
  <c r="BI135" i="1"/>
  <c r="BK133" i="1"/>
  <c r="BK132" i="1"/>
  <c r="BJ132" i="1"/>
  <c r="BJ133" i="1" s="1"/>
  <c r="BI132" i="1"/>
  <c r="BI133" i="1" s="1"/>
  <c r="BK131" i="1"/>
  <c r="BJ131" i="1"/>
  <c r="BI131" i="1"/>
  <c r="BJ124" i="1"/>
  <c r="BK118" i="1"/>
  <c r="BK115" i="1"/>
  <c r="BI82" i="1"/>
  <c r="BJ49" i="1"/>
  <c r="BK43" i="1"/>
  <c r="BI34" i="1"/>
  <c r="BK31" i="1"/>
  <c r="L302" i="2"/>
  <c r="L301" i="2"/>
  <c r="L300" i="2"/>
  <c r="L299" i="2"/>
  <c r="L298" i="2"/>
  <c r="L297" i="2"/>
  <c r="L296" i="2"/>
  <c r="L295" i="2"/>
  <c r="BH135" i="1" l="1"/>
  <c r="BG135" i="1"/>
  <c r="BH132" i="1"/>
  <c r="BH133" i="1" s="1"/>
  <c r="BG132" i="1"/>
  <c r="BG133" i="1" s="1"/>
  <c r="BH131" i="1"/>
  <c r="BG131" i="1"/>
  <c r="BG70" i="1"/>
  <c r="BH16" i="1"/>
  <c r="L294" i="2"/>
  <c r="L293" i="2"/>
  <c r="BF135" i="1" l="1"/>
  <c r="BF132" i="1"/>
  <c r="BF133" i="1" s="1"/>
  <c r="BF131" i="1"/>
  <c r="BF115" i="1"/>
  <c r="BF82" i="1"/>
  <c r="BF58" i="1"/>
  <c r="BF52" i="1"/>
  <c r="BF34" i="1"/>
  <c r="BF31" i="1"/>
  <c r="L292" i="2"/>
  <c r="L291" i="2"/>
  <c r="L290" i="2"/>
  <c r="L289" i="2"/>
  <c r="L288" i="2"/>
  <c r="L287" i="2"/>
  <c r="BD115" i="1" l="1"/>
  <c r="BD106" i="1"/>
  <c r="BD88" i="1"/>
  <c r="BD31" i="1"/>
  <c r="L281" i="2"/>
  <c r="L280" i="2"/>
  <c r="L279" i="2"/>
  <c r="L278" i="2"/>
  <c r="BD135" i="1" l="1"/>
  <c r="BD132" i="1"/>
  <c r="BD131" i="1"/>
  <c r="BE82" i="1"/>
  <c r="BE135" i="1"/>
  <c r="BE132" i="1"/>
  <c r="BE131" i="1"/>
  <c r="BE70" i="1"/>
  <c r="BE52" i="1"/>
  <c r="BE43" i="1"/>
  <c r="BE31" i="1"/>
  <c r="L286" i="2"/>
  <c r="L285" i="2"/>
  <c r="L284" i="2"/>
  <c r="L283" i="2"/>
  <c r="L282" i="2"/>
  <c r="BD133" i="1" l="1"/>
  <c r="BE133" i="1"/>
  <c r="BC34" i="1"/>
  <c r="BC135" i="1"/>
  <c r="BB135" i="1"/>
  <c r="BC132" i="1"/>
  <c r="BC133" i="1" s="1"/>
  <c r="BC131" i="1"/>
  <c r="BC70" i="1"/>
  <c r="L277" i="2"/>
  <c r="L276" i="2"/>
  <c r="BB132" i="1" l="1"/>
  <c r="BB133" i="1" s="1"/>
  <c r="BB131" i="1"/>
  <c r="BB118" i="1"/>
  <c r="BB109" i="1"/>
  <c r="L275" i="2"/>
  <c r="L274" i="2"/>
  <c r="BA135" i="1" l="1"/>
  <c r="BA132" i="1"/>
  <c r="BA133" i="1" s="1"/>
  <c r="BA131" i="1"/>
  <c r="BA124" i="1"/>
  <c r="BA112" i="1"/>
  <c r="BA67" i="1"/>
  <c r="BA61" i="1"/>
  <c r="BA46" i="1"/>
  <c r="BA13" i="1"/>
  <c r="L273" i="2"/>
  <c r="L272" i="2"/>
  <c r="L271" i="2"/>
  <c r="L270" i="2"/>
  <c r="L269" i="2"/>
  <c r="L268" i="2"/>
  <c r="K36" i="4" l="1"/>
  <c r="BS13" i="1" l="1"/>
  <c r="AY121" i="1"/>
  <c r="L261" i="2"/>
  <c r="K9" i="4" l="1"/>
  <c r="K11" i="4"/>
  <c r="K12" i="4"/>
  <c r="K10" i="4"/>
  <c r="K14" i="4"/>
  <c r="K15" i="4"/>
  <c r="K13" i="4"/>
  <c r="K20" i="4"/>
  <c r="K17" i="4"/>
  <c r="K19" i="4"/>
  <c r="K22" i="4"/>
  <c r="K18" i="4"/>
  <c r="K23" i="4"/>
  <c r="K24" i="4"/>
  <c r="K25" i="4"/>
  <c r="K21" i="4"/>
  <c r="K16" i="4"/>
  <c r="K26" i="4"/>
  <c r="K27" i="4"/>
  <c r="K28" i="4"/>
  <c r="K29" i="4"/>
  <c r="K30" i="4"/>
  <c r="K31" i="4"/>
  <c r="K32" i="4"/>
  <c r="K33" i="4"/>
  <c r="K34" i="4"/>
  <c r="K35" i="4"/>
  <c r="K37" i="4"/>
  <c r="K38" i="4"/>
  <c r="K40" i="4"/>
  <c r="AZ135" i="1"/>
  <c r="AZ132" i="1"/>
  <c r="AZ133" i="1" s="1"/>
  <c r="AZ131" i="1"/>
  <c r="AZ106" i="1"/>
  <c r="AZ103" i="1"/>
  <c r="L267" i="2"/>
  <c r="L266" i="2"/>
  <c r="AY43" i="1" l="1"/>
  <c r="AY82" i="1"/>
  <c r="AY132" i="1"/>
  <c r="AX132" i="1"/>
  <c r="AY131" i="1"/>
  <c r="AX131" i="1"/>
  <c r="AX124" i="1"/>
  <c r="AY118" i="1"/>
  <c r="AY115" i="1"/>
  <c r="AX91" i="1"/>
  <c r="AX49" i="1"/>
  <c r="AX135" i="1" s="1"/>
  <c r="AY34" i="1"/>
  <c r="AY31" i="1"/>
  <c r="AY135" i="1" s="1"/>
  <c r="L265" i="2"/>
  <c r="L264" i="2"/>
  <c r="L263" i="2"/>
  <c r="L262" i="2"/>
  <c r="L260" i="2"/>
  <c r="L259" i="2"/>
  <c r="L258" i="2"/>
  <c r="L257" i="2"/>
  <c r="L256" i="2"/>
  <c r="AX133" i="1" l="1"/>
  <c r="AY133" i="1"/>
  <c r="AW135" i="1"/>
  <c r="AW132" i="1"/>
  <c r="AW133" i="1" s="1"/>
  <c r="AW131" i="1"/>
  <c r="AW112" i="1"/>
  <c r="AW67" i="1"/>
  <c r="L255" i="2"/>
  <c r="L254" i="2"/>
  <c r="AV31" i="1" l="1"/>
  <c r="AV132" i="1"/>
  <c r="AV131" i="1"/>
  <c r="AV121" i="1"/>
  <c r="AV91" i="1"/>
  <c r="AV70" i="1"/>
  <c r="AV58" i="1"/>
  <c r="AV52" i="1"/>
  <c r="AV43" i="1"/>
  <c r="AV135" i="1" s="1"/>
  <c r="AV40" i="1"/>
  <c r="AV19" i="1"/>
  <c r="L253" i="2"/>
  <c r="L252" i="2"/>
  <c r="L251" i="2"/>
  <c r="L250" i="2"/>
  <c r="L249" i="2"/>
  <c r="L248" i="2"/>
  <c r="L247" i="2"/>
  <c r="L246" i="2"/>
  <c r="L245" i="2"/>
  <c r="AV133" i="1" l="1"/>
  <c r="AU135" i="1"/>
  <c r="AU132" i="1"/>
  <c r="AU131" i="1"/>
  <c r="AU16" i="1"/>
  <c r="L244" i="2"/>
  <c r="AU133" i="1" l="1"/>
  <c r="AT132" i="1"/>
  <c r="AT131" i="1"/>
  <c r="AT97" i="1"/>
  <c r="AT70" i="1"/>
  <c r="AT58" i="1"/>
  <c r="AT135" i="1" s="1"/>
  <c r="L242" i="2"/>
  <c r="L243" i="2"/>
  <c r="L241" i="2"/>
  <c r="AT133" i="1" l="1"/>
  <c r="J7" i="10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R132" i="1"/>
  <c r="AR131" i="1"/>
  <c r="AR109" i="1"/>
  <c r="AR94" i="1"/>
  <c r="AR88" i="1"/>
  <c r="AR85" i="1"/>
  <c r="AR135" i="1" s="1"/>
  <c r="AR76" i="1"/>
  <c r="AQ132" i="1"/>
  <c r="AQ131" i="1"/>
  <c r="AQ31" i="1"/>
  <c r="AQ135" i="1" s="1"/>
  <c r="AQ106" i="1"/>
  <c r="AQ118" i="1"/>
  <c r="AQ115" i="1"/>
  <c r="AQ43" i="1"/>
  <c r="AS132" i="1"/>
  <c r="AS131" i="1"/>
  <c r="AS121" i="1"/>
  <c r="AS82" i="1"/>
  <c r="AS73" i="1"/>
  <c r="AS52" i="1"/>
  <c r="AS40" i="1"/>
  <c r="AS37" i="1"/>
  <c r="AS135" i="1" s="1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R133" i="1" l="1"/>
  <c r="AQ133" i="1"/>
  <c r="AS133" i="1"/>
  <c r="AP85" i="1"/>
  <c r="AP135" i="1" l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AO103" i="1"/>
  <c r="AO70" i="1"/>
  <c r="AO58" i="1"/>
  <c r="AO34" i="1"/>
  <c r="AO19" i="1"/>
  <c r="AO127" i="1"/>
  <c r="AO132" i="1"/>
  <c r="AO131" i="1"/>
  <c r="L221" i="2"/>
  <c r="L220" i="2"/>
  <c r="L219" i="2"/>
  <c r="L218" i="2"/>
  <c r="L217" i="2"/>
  <c r="L216" i="2"/>
  <c r="J42" i="4"/>
  <c r="I42" i="4"/>
  <c r="H42" i="4"/>
  <c r="G42" i="4"/>
  <c r="F42" i="4"/>
  <c r="E42" i="4"/>
  <c r="D42" i="4"/>
  <c r="C42" i="4"/>
  <c r="AO135" i="1" l="1"/>
  <c r="AO133" i="1"/>
  <c r="AN132" i="1"/>
  <c r="AN131" i="1"/>
  <c r="AN55" i="1"/>
  <c r="AN124" i="1"/>
  <c r="AN79" i="1"/>
  <c r="AN49" i="1"/>
  <c r="L215" i="2"/>
  <c r="L214" i="2"/>
  <c r="L213" i="2"/>
  <c r="L212" i="2"/>
  <c r="AN135" i="1" l="1"/>
  <c r="AN133" i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AL132" i="1" l="1"/>
  <c r="AL131" i="1"/>
  <c r="AL85" i="1"/>
  <c r="AL70" i="1"/>
  <c r="AL58" i="1"/>
  <c r="AL52" i="1"/>
  <c r="AL43" i="1"/>
  <c r="AL40" i="1"/>
  <c r="AL31" i="1"/>
  <c r="L207" i="2"/>
  <c r="L206" i="2"/>
  <c r="L205" i="2"/>
  <c r="L204" i="2"/>
  <c r="L202" i="2"/>
  <c r="L203" i="2"/>
  <c r="L201" i="2"/>
  <c r="AL135" i="1" l="1"/>
  <c r="AL133" i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AE132" i="1"/>
  <c r="AC132" i="1"/>
  <c r="AB132" i="1"/>
  <c r="AA132" i="1"/>
  <c r="Z132" i="1"/>
  <c r="Y132" i="1"/>
  <c r="X132" i="1"/>
  <c r="X133" i="1" s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X132" i="1"/>
  <c r="BX131" i="1"/>
  <c r="AD132" i="1"/>
  <c r="AD131" i="1"/>
  <c r="AB133" i="1" l="1"/>
  <c r="F133" i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L163" i="2"/>
  <c r="L162" i="2"/>
  <c r="L161" i="2"/>
  <c r="L160" i="2"/>
  <c r="L159" i="2"/>
  <c r="L158" i="2"/>
  <c r="L157" i="2"/>
  <c r="L156" i="2"/>
  <c r="L155" i="2"/>
  <c r="L154" i="2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Z135" i="1" l="1"/>
  <c r="Y100" i="1"/>
  <c r="Y28" i="1"/>
  <c r="Y135" i="1" s="1"/>
  <c r="X16" i="1"/>
  <c r="X135" i="1" s="1"/>
  <c r="L123" i="2"/>
  <c r="V85" i="1" l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BX25" i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O124" i="1" l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J94" i="3"/>
  <c r="L112" i="1"/>
  <c r="L100" i="1"/>
  <c r="L67" i="1"/>
  <c r="L13" i="1"/>
  <c r="L59" i="2"/>
  <c r="L58" i="2"/>
  <c r="L57" i="2"/>
  <c r="L56" i="2"/>
  <c r="L135" i="1" l="1"/>
  <c r="K55" i="1" l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BT129" i="1" l="1"/>
  <c r="BS129" i="1"/>
  <c r="BS128" i="1"/>
  <c r="BS130" i="1" s="1"/>
  <c r="BT24" i="1"/>
  <c r="BS24" i="1"/>
  <c r="BS23" i="1"/>
  <c r="BS25" i="1" s="1"/>
  <c r="BT21" i="1"/>
  <c r="BS21" i="1"/>
  <c r="BS20" i="1"/>
  <c r="BS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Z112" i="1" s="1"/>
  <c r="A82" i="1"/>
  <c r="BZ82" i="1" s="1"/>
  <c r="A124" i="1"/>
  <c r="BZ124" i="1" s="1"/>
  <c r="A121" i="1"/>
  <c r="BZ121" i="1" s="1"/>
  <c r="A109" i="1"/>
  <c r="BZ109" i="1" s="1"/>
  <c r="A97" i="1"/>
  <c r="A94" i="1"/>
  <c r="A91" i="1"/>
  <c r="A64" i="1"/>
  <c r="BZ64" i="1" s="1"/>
  <c r="A49" i="1"/>
  <c r="BZ49" i="1" s="1"/>
  <c r="A46" i="1"/>
  <c r="BZ46" i="1" s="1"/>
  <c r="A37" i="1"/>
  <c r="BZ37" i="1" s="1"/>
  <c r="A28" i="1"/>
  <c r="BZ28" i="1" s="1"/>
  <c r="A22" i="1"/>
  <c r="A16" i="1"/>
  <c r="BZ16" i="1" s="1"/>
  <c r="D85" i="1" l="1"/>
  <c r="D118" i="1"/>
  <c r="D70" i="1"/>
  <c r="J31" i="3"/>
  <c r="L11" i="2"/>
  <c r="L9" i="2"/>
  <c r="J74" i="3" l="1"/>
  <c r="J19" i="5" l="1"/>
  <c r="I19" i="5"/>
  <c r="K42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3" i="3" l="1"/>
  <c r="A133" i="1" l="1"/>
  <c r="A127" i="1"/>
  <c r="BZ127" i="1" s="1"/>
  <c r="A118" i="1"/>
  <c r="A115" i="1"/>
  <c r="BZ115" i="1" s="1"/>
  <c r="A106" i="1"/>
  <c r="BZ106" i="1" s="1"/>
  <c r="A103" i="1"/>
  <c r="BZ103" i="1" s="1"/>
  <c r="A100" i="1"/>
  <c r="BZ100" i="1" s="1"/>
  <c r="A85" i="1"/>
  <c r="A76" i="1"/>
  <c r="BZ76" i="1" s="1"/>
  <c r="A73" i="1"/>
  <c r="BZ73" i="1" s="1"/>
  <c r="A70" i="1"/>
  <c r="A67" i="1"/>
  <c r="BZ67" i="1" s="1"/>
  <c r="A61" i="1"/>
  <c r="BZ61" i="1" s="1"/>
  <c r="A58" i="1"/>
  <c r="BZ58" i="1" s="1"/>
  <c r="A52" i="1"/>
  <c r="A43" i="1"/>
  <c r="BZ43" i="1" s="1"/>
  <c r="A40" i="1"/>
  <c r="BZ40" i="1" s="1"/>
  <c r="A19" i="1"/>
  <c r="BZ19" i="1" s="1"/>
  <c r="A13" i="1"/>
  <c r="A34" i="1"/>
  <c r="A31" i="1"/>
  <c r="D52" i="1" l="1"/>
  <c r="D34" i="1"/>
  <c r="D31" i="1"/>
  <c r="K94" i="6" l="1"/>
  <c r="K89" i="6"/>
  <c r="K84" i="6"/>
  <c r="K79" i="6"/>
  <c r="K103" i="6" l="1"/>
  <c r="J99" i="3" l="1"/>
  <c r="BZ118" i="1" l="1"/>
  <c r="BZ34" i="1"/>
  <c r="BZ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7" i="3"/>
  <c r="J121" i="3" s="1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BV134" i="1"/>
  <c r="E135" i="1"/>
  <c r="K75" i="6" l="1"/>
  <c r="I108" i="6"/>
  <c r="J108" i="6"/>
  <c r="K39" i="6"/>
  <c r="K91" i="5"/>
  <c r="K38" i="5"/>
  <c r="K69" i="5"/>
  <c r="BZ70" i="1"/>
  <c r="BZ52" i="1"/>
  <c r="BX133" i="1"/>
  <c r="D135" i="1"/>
  <c r="BZ31" i="1"/>
  <c r="K108" i="6" l="1"/>
  <c r="BS133" i="1"/>
  <c r="L327" i="2"/>
  <c r="BZ13" i="1"/>
  <c r="BT132" i="1"/>
</calcChain>
</file>

<file path=xl/sharedStrings.xml><?xml version="1.0" encoding="utf-8"?>
<sst xmlns="http://schemas.openxmlformats.org/spreadsheetml/2006/main" count="3106" uniqueCount="719">
  <si>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</si>
  <si>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</si>
  <si>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</si>
  <si>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</si>
  <si>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</si>
  <si>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</si>
  <si>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</si>
  <si>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</si>
  <si>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</si>
  <si>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</si>
  <si>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</si>
  <si>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</si>
  <si>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</si>
  <si>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</si>
  <si>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</si>
  <si>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</si>
  <si>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</si>
  <si>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</si>
  <si>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</si>
  <si>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</si>
  <si>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</si>
  <si>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</si>
  <si>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</si>
  <si>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</si>
  <si>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</si>
  <si>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</si>
  <si>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</si>
  <si>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</si>
  <si>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</si>
  <si>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</si>
  <si>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</si>
  <si>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</si>
  <si>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</si>
  <si>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</si>
  <si>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</si>
  <si>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</si>
  <si>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</si>
  <si>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</si>
  <si>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</si>
  <si>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</si>
  <si>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</si>
  <si>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</si>
  <si>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</si>
  <si>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</si>
  <si>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</si>
  <si>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</si>
  <si>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</si>
  <si>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</si>
  <si>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</si>
  <si>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</si>
  <si>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</si>
  <si>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</si>
  <si>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</si>
  <si>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</si>
  <si>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</si>
  <si>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</si>
  <si>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</si>
  <si>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</si>
  <si>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</si>
  <si>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</si>
  <si>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</si>
  <si>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</si>
  <si>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</si>
  <si>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</si>
  <si>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</si>
  <si>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</si>
  <si>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</si>
  <si>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</si>
  <si>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</si>
  <si>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</si>
  <si>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</si>
  <si>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</si>
  <si>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</si>
  <si>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</si>
  <si>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</si>
  <si>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</si>
  <si>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</si>
  <si>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</si>
  <si>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</si>
  <si>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</si>
  <si>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</si>
  <si>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</si>
  <si>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</si>
  <si>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</si>
  <si>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</si>
  <si>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</si>
  <si>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</si>
  <si>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</si>
  <si>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</si>
  <si>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</si>
  <si>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</si>
  <si>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</si>
  <si>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</si>
  <si>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</si>
  <si>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</si>
  <si>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</si>
  <si>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</si>
  <si>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</si>
  <si>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</si>
  <si>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</si>
  <si>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</si>
  <si>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</si>
  <si>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</si>
  <si>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</si>
  <si>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</si>
  <si>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</si>
  <si>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</si>
  <si>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</si>
  <si>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</si>
  <si>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</si>
  <si>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</si>
  <si>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</si>
  <si>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</si>
  <si>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</si>
  <si>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</si>
  <si>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</si>
  <si>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</si>
  <si>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</si>
  <si>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</si>
  <si>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</si>
  <si>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</si>
  <si>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</si>
  <si>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</si>
  <si>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</si>
  <si>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</si>
  <si>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</si>
  <si>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</si>
  <si>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</si>
  <si>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</si>
  <si>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</si>
  <si>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</si>
  <si>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</si>
  <si>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</si>
  <si>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</si>
  <si>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</si>
  <si>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</si>
  <si>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</si>
  <si>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</si>
  <si>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</si>
  <si>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</si>
  <si>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</si>
  <si>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</si>
  <si>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</si>
  <si>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</si>
  <si>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</si>
  <si>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</si>
  <si>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</si>
  <si>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</si>
  <si>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</si>
  <si>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</si>
  <si>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</si>
  <si>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</si>
  <si>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</si>
  <si>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</si>
  <si>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</si>
  <si>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</si>
  <si>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</si>
  <si>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</si>
  <si>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</si>
  <si>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</si>
  <si>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</si>
  <si>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</si>
  <si>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</si>
  <si>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</si>
  <si>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</si>
  <si>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</si>
  <si>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</si>
  <si>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</si>
  <si>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</si>
  <si>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</si>
  <si>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</si>
  <si>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</si>
  <si>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</si>
  <si>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</si>
  <si>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</si>
  <si>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</si>
  <si>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</si>
  <si>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</si>
  <si>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</si>
  <si>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</si>
  <si>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</si>
  <si>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</si>
  <si>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</si>
  <si>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</si>
  <si>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</si>
  <si>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</si>
  <si>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</si>
  <si>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</si>
  <si>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</si>
  <si>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</si>
  <si>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</si>
  <si>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</si>
  <si>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</si>
  <si>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</si>
  <si>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</si>
  <si>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</si>
  <si>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</si>
  <si>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</si>
  <si>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</si>
  <si>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</si>
  <si>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</si>
  <si>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</si>
  <si>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</si>
  <si>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</si>
  <si>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</si>
  <si>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</si>
  <si>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</si>
  <si>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</si>
  <si>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</si>
  <si>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</si>
  <si>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</si>
  <si>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</si>
  <si>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</si>
  <si>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</si>
  <si>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</si>
  <si>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</si>
  <si>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</si>
  <si>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</si>
  <si>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</si>
  <si>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</si>
  <si>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</si>
  <si>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</si>
  <si>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</si>
  <si>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</si>
  <si>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</si>
  <si>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</si>
  <si>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</si>
  <si>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</si>
  <si>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</si>
  <si>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</si>
  <si>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</si>
  <si>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</si>
  <si>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</si>
  <si>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</si>
  <si>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</si>
  <si>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</si>
  <si>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</si>
  <si>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</si>
  <si>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</si>
  <si>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</si>
  <si>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</si>
  <si>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</si>
  <si>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</si>
  <si>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</si>
  <si>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</si>
  <si>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</si>
  <si>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</si>
  <si>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</si>
  <si>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</si>
  <si>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</si>
  <si>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</si>
  <si>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</si>
  <si>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</si>
  <si>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</si>
  <si>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</si>
  <si>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</si>
  <si>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</si>
  <si>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</si>
  <si>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</si>
  <si>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</si>
  <si>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</si>
  <si>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</si>
  <si>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</si>
  <si>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</si>
  <si>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</si>
  <si>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</si>
  <si>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</si>
  <si>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</si>
  <si>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</si>
  <si>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</si>
  <si>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</si>
  <si>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</si>
  <si>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</si>
  <si>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</si>
  <si>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</si>
  <si>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</si>
  <si>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</si>
  <si>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</si>
  <si>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</si>
  <si>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</si>
  <si>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</si>
  <si>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</si>
  <si>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</si>
  <si>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</si>
  <si>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</si>
  <si>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</si>
  <si>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</si>
  <si>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</si>
  <si>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</si>
  <si>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</si>
  <si>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</si>
  <si>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</si>
  <si>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</si>
  <si>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</si>
  <si>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</si>
  <si>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</si>
  <si>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</si>
  <si>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</si>
  <si>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</si>
  <si>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</si>
  <si>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</si>
  <si>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</si>
  <si>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</si>
  <si>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</si>
  <si>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</si>
  <si>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</si>
  <si>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</si>
  <si>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</si>
  <si>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</si>
  <si>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</si>
  <si>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</si>
  <si>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</si>
  <si>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</si>
  <si>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</si>
  <si>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</si>
  <si>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</si>
  <si>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</si>
  <si>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</si>
  <si>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</si>
  <si>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</si>
  <si>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</si>
  <si>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</si>
  <si>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</si>
  <si>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</si>
  <si>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</si>
  <si>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</si>
  <si>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</si>
  <si>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</si>
  <si>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</si>
  <si>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</si>
  <si>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</si>
  <si>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</si>
  <si>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</si>
  <si>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</si>
  <si>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</si>
  <si>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</si>
  <si>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</si>
  <si>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</si>
  <si>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</si>
  <si>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</si>
  <si>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</si>
  <si>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</si>
  <si>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</si>
  <si>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</si>
  <si>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</si>
  <si>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</si>
  <si>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</si>
  <si>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</si>
  <si>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</si>
  <si>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</si>
  <si>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</si>
  <si>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</si>
  <si>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</si>
  <si>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</si>
  <si>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</si>
  <si>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</si>
  <si>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</si>
  <si>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</si>
  <si>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</si>
  <si>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</si>
  <si>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</si>
  <si>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</si>
  <si>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</si>
  <si>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</si>
  <si>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</si>
  <si>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</si>
  <si>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</si>
  <si>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</si>
  <si>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</si>
  <si>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</si>
  <si>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</si>
  <si>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</si>
  <si>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</si>
  <si>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</si>
  <si>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</si>
  <si>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</si>
  <si>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</si>
  <si>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</si>
  <si>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</si>
  <si>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</si>
  <si>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</si>
  <si>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</si>
  <si>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</si>
  <si>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</si>
  <si>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</si>
  <si>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</si>
  <si>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</si>
  <si>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</si>
  <si>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</si>
  <si>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</si>
  <si>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</si>
  <si>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</si>
  <si>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</si>
  <si>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</si>
  <si>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</si>
  <si>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</si>
  <si>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</si>
  <si>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</si>
  <si>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</si>
  <si>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</si>
  <si>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</si>
  <si>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</si>
  <si>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</si>
  <si>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</si>
  <si>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</si>
  <si>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</si>
  <si>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</si>
  <si>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</si>
  <si>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</si>
  <si>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</si>
  <si>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</si>
  <si>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</si>
  <si>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</si>
  <si>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</si>
  <si>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</si>
  <si>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</si>
  <si>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</si>
  <si>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</si>
  <si>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</si>
  <si>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</si>
  <si>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</si>
  <si>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</si>
  <si>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</si>
  <si>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</si>
  <si>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</si>
  <si>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</si>
  <si>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</si>
  <si>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</si>
  <si>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</si>
  <si>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</si>
  <si>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</si>
  <si>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</si>
  <si>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</si>
  <si>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</si>
  <si>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</si>
  <si>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</si>
  <si>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</si>
  <si>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</si>
  <si>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</si>
  <si>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</si>
  <si>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</si>
  <si>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</si>
  <si>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</si>
  <si>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</si>
  <si>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</si>
  <si>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</si>
  <si>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</si>
  <si>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GRESSELIN Cyrille - LECARPENTIER Denis</t>
  </si>
  <si>
    <t>mécontent de son jeu, mais 3 ème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</si>
  <si>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</si>
  <si>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</si>
  <si>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</si>
  <si>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</si>
  <si>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</si>
  <si>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</si>
  <si>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</si>
  <si>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</si>
  <si>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</si>
  <si>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</si>
  <si>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</si>
  <si>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</si>
  <si>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</si>
  <si>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</si>
  <si>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</si>
  <si>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</si>
  <si>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</si>
  <si>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</si>
  <si>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</si>
  <si>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</si>
  <si>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</si>
  <si>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</si>
  <si>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</si>
  <si>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</si>
  <si>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</si>
  <si>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</si>
  <si>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</si>
  <si>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</si>
  <si>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</si>
  <si>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</si>
  <si>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</si>
  <si>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</si>
  <si>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</si>
  <si>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</si>
  <si>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</si>
  <si>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</si>
  <si>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</si>
  <si>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</si>
  <si>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</si>
  <si>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</si>
  <si>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</si>
  <si>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</si>
  <si>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</si>
  <si>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</si>
  <si>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</si>
  <si>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</si>
  <si>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</si>
  <si>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</si>
  <si>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</si>
  <si>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</si>
  <si>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</si>
  <si>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</si>
  <si>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</si>
  <si>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</si>
  <si>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</si>
  <si>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</si>
  <si>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</si>
  <si>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</si>
  <si>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</si>
  <si>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</si>
  <si>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</si>
  <si>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</si>
  <si>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</si>
  <si>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</si>
  <si>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</si>
  <si>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</si>
  <si>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</si>
  <si>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</si>
  <si>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</si>
  <si>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</si>
  <si>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</si>
  <si>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</si>
  <si>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</si>
  <si>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</si>
  <si>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</si>
  <si>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</si>
  <si>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</si>
  <si>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</si>
  <si>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</si>
  <si>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</si>
  <si>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</si>
  <si>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</si>
  <si>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</si>
  <si>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</si>
  <si>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</si>
  <si>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</si>
  <si>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</si>
  <si>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</si>
  <si>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</si>
  <si>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</si>
  <si>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</si>
  <si>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</si>
  <si>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</si>
  <si>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</si>
  <si>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</si>
  <si>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</si>
  <si>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</si>
  <si>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</si>
  <si>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</si>
  <si>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</si>
  <si>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</si>
  <si>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</si>
  <si>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</si>
  <si>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</si>
  <si>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</si>
  <si>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</si>
  <si>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</si>
  <si>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</si>
  <si>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</si>
  <si>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doit accélérer !</t>
  </si>
  <si>
    <t>qu'il est obéissant !</t>
  </si>
  <si>
    <t>confirmation du retour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</si>
  <si>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</si>
  <si>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</si>
  <si>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</si>
  <si>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</si>
  <si>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</si>
  <si>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</si>
  <si>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</si>
  <si>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</si>
  <si>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</si>
  <si>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</si>
  <si>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</si>
  <si>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</si>
  <si>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</si>
  <si>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</si>
  <si>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</si>
  <si>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</si>
  <si>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</si>
  <si>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gros trou à oublier!</t>
  </si>
  <si>
    <t>excellent !</t>
  </si>
  <si>
    <t>la moyenne, mais bon  !</t>
  </si>
  <si>
    <t>c'est qui le chef ? Bis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</si>
  <si>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</si>
  <si>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</si>
  <si>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</si>
  <si>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</si>
  <si>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</si>
  <si>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</si>
  <si>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</si>
  <si>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</si>
  <si>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</si>
  <si>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</si>
  <si>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</si>
  <si>
    <t>Levesque Bernard</t>
  </si>
  <si>
    <t>La Rochelle</t>
  </si>
  <si>
    <t>23 èmes</t>
  </si>
  <si>
    <t>corpo Legrand</t>
  </si>
  <si>
    <t>la</t>
  </si>
  <si>
    <t>rochelle</t>
  </si>
  <si>
    <t>petite entrée !</t>
  </si>
  <si>
    <t>chpt jeunes  cadet J 5</t>
  </si>
  <si>
    <t>J 5</t>
  </si>
  <si>
    <t>doub seniors V 2 dames</t>
  </si>
  <si>
    <t>doub seniors V 2 hommes</t>
  </si>
  <si>
    <t>doub seniors V 3 hommes</t>
  </si>
  <si>
    <t>Leparquier Denis</t>
  </si>
  <si>
    <t xml:space="preserve">6 èmes </t>
  </si>
  <si>
    <t>limite la casse !</t>
  </si>
  <si>
    <t>p…de bowling !</t>
  </si>
  <si>
    <t>CLAVIER Fanfan - GADAIS Cathy</t>
  </si>
  <si>
    <t>doub seniors Vet 2</t>
  </si>
  <si>
    <t>doub seniors V 3 dames</t>
  </si>
  <si>
    <t>V 3</t>
  </si>
  <si>
    <t xml:space="preserve">15 èmes </t>
  </si>
  <si>
    <t>indiv honneurs depart.</t>
  </si>
  <si>
    <t>indiv excellence district</t>
  </si>
  <si>
    <t xml:space="preserve">4 ème </t>
  </si>
  <si>
    <t xml:space="preserve">6 ème </t>
  </si>
  <si>
    <t xml:space="preserve">5 ème </t>
  </si>
  <si>
    <t>CLAVIER Fanfan</t>
  </si>
  <si>
    <t xml:space="preserve">3 ème  </t>
  </si>
  <si>
    <t>indiv élite région</t>
  </si>
  <si>
    <t>Honfleur</t>
  </si>
  <si>
    <t>honfleur</t>
  </si>
  <si>
    <t>élite</t>
  </si>
  <si>
    <t xml:space="preserve">19 ème </t>
  </si>
  <si>
    <t>petit coup de mou !</t>
  </si>
  <si>
    <t>doub honneurs district</t>
  </si>
  <si>
    <t xml:space="preserve">4 èmes </t>
  </si>
  <si>
    <t xml:space="preserve">8 èmes </t>
  </si>
  <si>
    <t>comme maman !</t>
  </si>
  <si>
    <t>joue peu, dommâge !</t>
  </si>
  <si>
    <t>a changé de dimension !</t>
  </si>
  <si>
    <t>Grand Quevilly</t>
  </si>
  <si>
    <t>doub excellences région</t>
  </si>
  <si>
    <t>grand</t>
  </si>
  <si>
    <t>quevilly</t>
  </si>
  <si>
    <t>doub élites national</t>
  </si>
  <si>
    <t>St Maximin</t>
  </si>
  <si>
    <t xml:space="preserve">11 èmes </t>
  </si>
  <si>
    <t xml:space="preserve">13 èmes </t>
  </si>
  <si>
    <t>st maximin</t>
  </si>
  <si>
    <t xml:space="preserve">doub national </t>
  </si>
  <si>
    <t xml:space="preserve">14 èmes </t>
  </si>
  <si>
    <t xml:space="preserve">19 èmes </t>
  </si>
  <si>
    <t xml:space="preserve">29 èmes </t>
  </si>
  <si>
    <t>assure !</t>
  </si>
  <si>
    <t>tournoi andouille</t>
  </si>
  <si>
    <t>1 - 2 - 4 hdp</t>
  </si>
  <si>
    <t>5 èmes en 4</t>
  </si>
  <si>
    <t>3 èmes en 4</t>
  </si>
  <si>
    <t>tournoi</t>
  </si>
  <si>
    <t>andouille</t>
  </si>
  <si>
    <t>1 2 4 hdp</t>
  </si>
  <si>
    <t>ça repart mais faut accélérer !</t>
  </si>
  <si>
    <t>national  1 2 4</t>
  </si>
  <si>
    <t>finale région jeunes cadet</t>
  </si>
  <si>
    <t>cadet</t>
  </si>
  <si>
    <t>fin. région</t>
  </si>
  <si>
    <t>a confirmé à Bayeux !</t>
  </si>
  <si>
    <t>il faut savoir attendre !</t>
  </si>
  <si>
    <t>région indiv excellences</t>
  </si>
  <si>
    <t>district indiv honneurs</t>
  </si>
  <si>
    <t xml:space="preserve">11 ème </t>
  </si>
  <si>
    <t xml:space="preserve">20 ème </t>
  </si>
  <si>
    <t xml:space="preserve">13 ème </t>
  </si>
  <si>
    <t xml:space="preserve">12 ème </t>
  </si>
  <si>
    <t>a joué sa moyenne !</t>
  </si>
  <si>
    <t>petite pause !</t>
  </si>
  <si>
    <t>le grand trou !</t>
  </si>
  <si>
    <t>ralentit  son jeu !</t>
  </si>
  <si>
    <t>mai</t>
  </si>
  <si>
    <t>indiv excellence région</t>
  </si>
  <si>
    <t>10    TITRES</t>
  </si>
  <si>
    <t xml:space="preserve"> 17    2 èmes   places</t>
  </si>
  <si>
    <t>29  PODIUMS : hors 1 ère place</t>
  </si>
  <si>
    <t>fin nation seniors B</t>
  </si>
  <si>
    <t>1 + bonus</t>
  </si>
  <si>
    <t>fin nation seniors C</t>
  </si>
  <si>
    <t xml:space="preserve">tournoi Vikings </t>
  </si>
  <si>
    <t>35 èmes</t>
  </si>
  <si>
    <t>207,06 / 18</t>
  </si>
  <si>
    <t>national Vikings</t>
  </si>
  <si>
    <t>fin nation</t>
  </si>
  <si>
    <t>vikings</t>
  </si>
  <si>
    <t>correct !</t>
  </si>
  <si>
    <t>tiens, une absence !</t>
  </si>
  <si>
    <t>grosse casse , mais moyenne sauvée  !</t>
  </si>
  <si>
    <t xml:space="preserve">fin nation seniors </t>
  </si>
  <si>
    <t xml:space="preserve">9 èmes </t>
  </si>
  <si>
    <t>doublettes</t>
  </si>
  <si>
    <t xml:space="preserve">coupe normandie finale </t>
  </si>
  <si>
    <t>finale</t>
  </si>
  <si>
    <t>quel finish !</t>
  </si>
  <si>
    <t>sauve sa moyenne, c'est bien !</t>
  </si>
  <si>
    <t>finale cpe ndie</t>
  </si>
  <si>
    <t>204,33 / 6</t>
  </si>
  <si>
    <t>Taden</t>
  </si>
  <si>
    <t>200,33 / 12</t>
  </si>
  <si>
    <t>y a du mieux !</t>
  </si>
  <si>
    <t>finale nationale indiv</t>
  </si>
  <si>
    <t>Wittelsheim</t>
  </si>
  <si>
    <t>29 ème</t>
  </si>
  <si>
    <t>wittelsheim</t>
  </si>
  <si>
    <t>nationale</t>
  </si>
  <si>
    <t>très belle finale !</t>
  </si>
  <si>
    <t>invididuels</t>
  </si>
  <si>
    <t>Les Herbiers</t>
  </si>
  <si>
    <t>nationale quadrette</t>
  </si>
  <si>
    <t>4 hdp</t>
  </si>
  <si>
    <t>les</t>
  </si>
  <si>
    <t>herbiers</t>
  </si>
  <si>
    <t>eq 4</t>
  </si>
  <si>
    <t xml:space="preserve">    13   3 èmes   places</t>
  </si>
  <si>
    <t>national quadrette</t>
  </si>
  <si>
    <t xml:space="preserve">METIVIER V -  CLAVIER - LELERRE  - GANNE </t>
  </si>
  <si>
    <t>bon podium !</t>
  </si>
  <si>
    <t>finit très bien  !</t>
  </si>
  <si>
    <t xml:space="preserve"> il arrive le sprint final !  Et non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</si>
</sst>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3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Fill="1" applyBorder="1"/>
    <xf numFmtId="0" fontId="20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B7DEE8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9"/>
  <sheetViews>
    <sheetView tabSelected="1" topLeftCell="BE1" workbookViewId="0">
      <selection activeCell="BU31" sqref="BU3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0" width="9.7109375" customWidth="1"/>
    <col min="71" max="71" width="10.7109375" customWidth="1"/>
    <col min="72" max="72" width="8.5703125" customWidth="1"/>
    <col min="73" max="73" width="36.140625" customWidth="1"/>
    <col min="74" max="74" width="12.42578125" customWidth="1"/>
    <col min="75" max="75" width="2.28515625" customWidth="1"/>
    <col min="76" max="76" width="9.28515625" customWidth="1"/>
    <col min="77" max="77" width="2.42578125" customWidth="1"/>
    <col min="78" max="78" width="9.85546875" customWidth="1"/>
  </cols>
  <sheetData>
    <row r="1" spans="1:80" ht="15.75" x14ac:dyDescent="0.25">
      <c r="A1" s="54" t="s">
        <v>255</v>
      </c>
    </row>
    <row r="4" spans="1:80" x14ac:dyDescent="0.25">
      <c r="A4" s="1"/>
      <c r="B4" s="141" t="s">
        <v>0</v>
      </c>
      <c r="C4" s="2"/>
      <c r="D4" s="105" t="s">
        <v>220</v>
      </c>
      <c r="E4" s="105" t="s">
        <v>280</v>
      </c>
      <c r="F4" s="226" t="s">
        <v>297</v>
      </c>
      <c r="G4" s="226" t="s">
        <v>293</v>
      </c>
      <c r="H4" s="226" t="s">
        <v>297</v>
      </c>
      <c r="I4" s="226" t="s">
        <v>293</v>
      </c>
      <c r="J4" s="226" t="s">
        <v>297</v>
      </c>
      <c r="K4" s="105" t="s">
        <v>220</v>
      </c>
      <c r="L4" s="226" t="s">
        <v>293</v>
      </c>
      <c r="M4" s="226" t="s">
        <v>297</v>
      </c>
      <c r="N4" s="105" t="s">
        <v>220</v>
      </c>
      <c r="O4" s="105" t="s">
        <v>220</v>
      </c>
      <c r="P4" s="226" t="s">
        <v>293</v>
      </c>
      <c r="Q4" s="226" t="s">
        <v>297</v>
      </c>
      <c r="R4" s="226" t="s">
        <v>407</v>
      </c>
      <c r="S4" s="226" t="s">
        <v>409</v>
      </c>
      <c r="T4" s="226" t="s">
        <v>414</v>
      </c>
      <c r="U4" s="226" t="s">
        <v>297</v>
      </c>
      <c r="V4" s="226" t="s">
        <v>434</v>
      </c>
      <c r="W4" s="105" t="s">
        <v>220</v>
      </c>
      <c r="X4" s="226" t="s">
        <v>297</v>
      </c>
      <c r="Y4" s="226" t="s">
        <v>297</v>
      </c>
      <c r="Z4" s="226" t="s">
        <v>297</v>
      </c>
      <c r="AA4" s="226" t="s">
        <v>452</v>
      </c>
      <c r="AB4" s="226" t="s">
        <v>414</v>
      </c>
      <c r="AC4" s="226" t="s">
        <v>297</v>
      </c>
      <c r="AD4" s="226" t="s">
        <v>293</v>
      </c>
      <c r="AE4" s="226" t="s">
        <v>297</v>
      </c>
      <c r="AF4" s="226" t="s">
        <v>297</v>
      </c>
      <c r="AG4" s="226" t="s">
        <v>293</v>
      </c>
      <c r="AH4" s="226" t="s">
        <v>497</v>
      </c>
      <c r="AI4" s="226" t="s">
        <v>293</v>
      </c>
      <c r="AJ4" s="226" t="s">
        <v>297</v>
      </c>
      <c r="AK4" s="226" t="s">
        <v>297</v>
      </c>
      <c r="AL4" s="226" t="s">
        <v>297</v>
      </c>
      <c r="AM4" s="226" t="s">
        <v>293</v>
      </c>
      <c r="AN4" s="105" t="s">
        <v>220</v>
      </c>
      <c r="AO4" s="226" t="s">
        <v>297</v>
      </c>
      <c r="AP4" s="226" t="s">
        <v>409</v>
      </c>
      <c r="AQ4" s="226" t="s">
        <v>571</v>
      </c>
      <c r="AR4" s="226" t="s">
        <v>574</v>
      </c>
      <c r="AS4" s="226" t="s">
        <v>576</v>
      </c>
      <c r="AT4" s="226" t="s">
        <v>597</v>
      </c>
      <c r="AU4" s="226" t="s">
        <v>297</v>
      </c>
      <c r="AV4" s="226" t="s">
        <v>297</v>
      </c>
      <c r="AW4" s="105" t="s">
        <v>220</v>
      </c>
      <c r="AX4" s="105" t="s">
        <v>220</v>
      </c>
      <c r="AY4" s="226" t="s">
        <v>297</v>
      </c>
      <c r="AZ4" s="226" t="s">
        <v>623</v>
      </c>
      <c r="BA4" s="226" t="s">
        <v>293</v>
      </c>
      <c r="BB4" s="226" t="s">
        <v>635</v>
      </c>
      <c r="BC4" s="226" t="s">
        <v>409</v>
      </c>
      <c r="BD4" s="226" t="s">
        <v>641</v>
      </c>
      <c r="BE4" s="226" t="s">
        <v>297</v>
      </c>
      <c r="BF4" s="226" t="s">
        <v>293</v>
      </c>
      <c r="BG4" s="226" t="s">
        <v>280</v>
      </c>
      <c r="BH4" s="226" t="s">
        <v>297</v>
      </c>
      <c r="BI4" s="226" t="s">
        <v>293</v>
      </c>
      <c r="BJ4" s="226" t="s">
        <v>434</v>
      </c>
      <c r="BK4" s="226" t="s">
        <v>635</v>
      </c>
      <c r="BL4" s="226" t="s">
        <v>407</v>
      </c>
      <c r="BM4" s="226" t="s">
        <v>407</v>
      </c>
      <c r="BN4" s="226" t="s">
        <v>297</v>
      </c>
      <c r="BO4" s="226" t="s">
        <v>297</v>
      </c>
      <c r="BP4" s="226" t="s">
        <v>577</v>
      </c>
      <c r="BQ4" s="226" t="s">
        <v>703</v>
      </c>
      <c r="BR4" s="226" t="s">
        <v>710</v>
      </c>
      <c r="BS4" s="116"/>
      <c r="BT4" s="117"/>
      <c r="BV4" s="4"/>
      <c r="BX4" s="5" t="s">
        <v>243</v>
      </c>
      <c r="BZ4" s="6" t="s">
        <v>1</v>
      </c>
    </row>
    <row r="5" spans="1:80" x14ac:dyDescent="0.25">
      <c r="A5" s="136" t="s">
        <v>13</v>
      </c>
      <c r="B5" s="136"/>
      <c r="C5" s="7"/>
      <c r="D5" s="118" t="s">
        <v>221</v>
      </c>
      <c r="E5" s="106"/>
      <c r="F5" s="118"/>
      <c r="G5" s="118"/>
      <c r="H5" s="118"/>
      <c r="I5" s="118"/>
      <c r="J5" s="118"/>
      <c r="K5" s="118" t="s">
        <v>221</v>
      </c>
      <c r="L5" s="118"/>
      <c r="M5" s="118"/>
      <c r="N5" s="118" t="s">
        <v>221</v>
      </c>
      <c r="O5" s="118" t="s">
        <v>221</v>
      </c>
      <c r="P5" s="118"/>
      <c r="Q5" s="118"/>
      <c r="R5" s="118"/>
      <c r="S5" s="118"/>
      <c r="T5" s="118"/>
      <c r="U5" s="118"/>
      <c r="V5" s="118"/>
      <c r="W5" s="118" t="s">
        <v>221</v>
      </c>
      <c r="X5" s="118"/>
      <c r="Y5" s="118"/>
      <c r="Z5" s="118"/>
      <c r="AA5" s="118" t="s">
        <v>453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221</v>
      </c>
      <c r="AO5" s="118"/>
      <c r="AP5" s="118"/>
      <c r="AQ5" s="118" t="s">
        <v>572</v>
      </c>
      <c r="AR5" s="118"/>
      <c r="AS5" s="118" t="s">
        <v>577</v>
      </c>
      <c r="AT5" s="118" t="s">
        <v>598</v>
      </c>
      <c r="AU5" s="118"/>
      <c r="AV5" s="118"/>
      <c r="AW5" s="118" t="s">
        <v>221</v>
      </c>
      <c r="AX5" s="118" t="s">
        <v>221</v>
      </c>
      <c r="AY5" s="118"/>
      <c r="AZ5" s="118"/>
      <c r="BA5" s="118"/>
      <c r="BB5" s="118" t="s">
        <v>636</v>
      </c>
      <c r="BC5" s="118"/>
      <c r="BD5" s="118"/>
      <c r="BE5" s="118"/>
      <c r="BF5" s="118"/>
      <c r="BG5" s="118"/>
      <c r="BH5" s="118"/>
      <c r="BI5" s="118"/>
      <c r="BJ5" s="118"/>
      <c r="BK5" s="118" t="s">
        <v>636</v>
      </c>
      <c r="BL5" s="118"/>
      <c r="BM5" s="118"/>
      <c r="BN5" s="118"/>
      <c r="BO5" s="118"/>
      <c r="BP5" s="118"/>
      <c r="BQ5" s="118"/>
      <c r="BR5" s="118" t="s">
        <v>711</v>
      </c>
      <c r="BS5" s="384" t="s">
        <v>256</v>
      </c>
      <c r="BT5" s="385"/>
      <c r="BV5" s="8"/>
      <c r="BX5" s="9" t="s">
        <v>3</v>
      </c>
      <c r="BZ5" s="10" t="s">
        <v>4</v>
      </c>
    </row>
    <row r="6" spans="1:80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3">
        <v>44836</v>
      </c>
      <c r="I6" s="233">
        <v>44843</v>
      </c>
      <c r="J6" s="233">
        <v>44843</v>
      </c>
      <c r="K6" s="233">
        <v>44843</v>
      </c>
      <c r="L6" s="233">
        <v>44850</v>
      </c>
      <c r="M6" s="233">
        <v>44850</v>
      </c>
      <c r="N6" s="233">
        <v>44850</v>
      </c>
      <c r="O6" s="233">
        <v>44857</v>
      </c>
      <c r="P6" s="233">
        <v>44871</v>
      </c>
      <c r="Q6" s="233">
        <v>44878</v>
      </c>
      <c r="R6" s="233">
        <v>44885</v>
      </c>
      <c r="S6" s="233">
        <v>44885</v>
      </c>
      <c r="T6" s="233">
        <v>44885</v>
      </c>
      <c r="U6" s="233">
        <v>44892</v>
      </c>
      <c r="V6" s="233">
        <v>44898</v>
      </c>
      <c r="W6" s="233">
        <v>44899</v>
      </c>
      <c r="X6" s="233">
        <v>44905</v>
      </c>
      <c r="Y6" s="233">
        <v>44906</v>
      </c>
      <c r="Z6" s="233">
        <v>44906</v>
      </c>
      <c r="AA6" s="233">
        <v>44948</v>
      </c>
      <c r="AB6" s="233">
        <v>44948</v>
      </c>
      <c r="AC6" s="233">
        <v>44948</v>
      </c>
      <c r="AD6" s="233">
        <v>44955</v>
      </c>
      <c r="AE6" s="233">
        <v>44955</v>
      </c>
      <c r="AF6" s="233">
        <v>44962</v>
      </c>
      <c r="AG6" s="233">
        <v>44962</v>
      </c>
      <c r="AH6" s="233">
        <v>44962</v>
      </c>
      <c r="AI6" s="233">
        <v>44976</v>
      </c>
      <c r="AJ6" s="233">
        <v>44983</v>
      </c>
      <c r="AK6" s="233">
        <v>44990</v>
      </c>
      <c r="AL6" s="233">
        <v>44997</v>
      </c>
      <c r="AM6" s="233">
        <v>45004</v>
      </c>
      <c r="AN6" s="233">
        <v>45004</v>
      </c>
      <c r="AO6" s="233">
        <v>45004</v>
      </c>
      <c r="AP6" s="233">
        <v>45011</v>
      </c>
      <c r="AQ6" s="233">
        <v>45018</v>
      </c>
      <c r="AR6" s="233">
        <v>45018</v>
      </c>
      <c r="AS6" s="233">
        <v>45018</v>
      </c>
      <c r="AT6" s="233">
        <v>45025</v>
      </c>
      <c r="AU6" s="233">
        <v>45031</v>
      </c>
      <c r="AV6" s="233">
        <v>45032</v>
      </c>
      <c r="AW6" s="233">
        <v>45032</v>
      </c>
      <c r="AX6" s="233">
        <v>45046</v>
      </c>
      <c r="AY6" s="233">
        <v>45046</v>
      </c>
      <c r="AZ6" s="233">
        <v>45046</v>
      </c>
      <c r="BA6" s="233">
        <v>45053</v>
      </c>
      <c r="BB6" s="233">
        <v>45053</v>
      </c>
      <c r="BC6" s="233">
        <v>45053</v>
      </c>
      <c r="BD6" s="233">
        <v>45053</v>
      </c>
      <c r="BE6" s="233">
        <v>45060</v>
      </c>
      <c r="BF6" s="233">
        <v>45067</v>
      </c>
      <c r="BG6" s="233">
        <v>45074</v>
      </c>
      <c r="BH6" s="233">
        <v>45074</v>
      </c>
      <c r="BI6" s="233">
        <v>45081</v>
      </c>
      <c r="BJ6" s="233">
        <v>45081</v>
      </c>
      <c r="BK6" s="233">
        <v>45081</v>
      </c>
      <c r="BL6" s="233">
        <v>45088</v>
      </c>
      <c r="BM6" s="233">
        <v>45088</v>
      </c>
      <c r="BN6" s="233">
        <v>45088</v>
      </c>
      <c r="BO6" s="233">
        <v>45102</v>
      </c>
      <c r="BP6" s="233">
        <v>45109</v>
      </c>
      <c r="BQ6" s="233">
        <v>45109</v>
      </c>
      <c r="BR6" s="233">
        <v>45129</v>
      </c>
      <c r="BS6" s="119"/>
      <c r="BT6" s="120"/>
      <c r="BV6" s="4"/>
      <c r="BX6" s="9" t="s">
        <v>2</v>
      </c>
      <c r="BZ6" s="10" t="s">
        <v>6</v>
      </c>
    </row>
    <row r="7" spans="1:80" x14ac:dyDescent="0.25">
      <c r="A7" s="136">
        <v>2021</v>
      </c>
      <c r="B7" s="142" t="s">
        <v>7</v>
      </c>
      <c r="C7" s="7"/>
      <c r="D7" s="121" t="s">
        <v>200</v>
      </c>
      <c r="E7" s="121" t="s">
        <v>281</v>
      </c>
      <c r="F7" s="121" t="s">
        <v>281</v>
      </c>
      <c r="G7" s="121" t="s">
        <v>294</v>
      </c>
      <c r="H7" s="121" t="s">
        <v>281</v>
      </c>
      <c r="I7" s="121" t="s">
        <v>332</v>
      </c>
      <c r="J7" s="121" t="s">
        <v>332</v>
      </c>
      <c r="K7" s="121" t="s">
        <v>332</v>
      </c>
      <c r="L7" s="121" t="s">
        <v>350</v>
      </c>
      <c r="M7" s="121" t="s">
        <v>350</v>
      </c>
      <c r="N7" s="121" t="s">
        <v>350</v>
      </c>
      <c r="O7" s="121" t="s">
        <v>380</v>
      </c>
      <c r="P7" s="121" t="s">
        <v>281</v>
      </c>
      <c r="Q7" s="121" t="s">
        <v>281</v>
      </c>
      <c r="R7" s="121" t="s">
        <v>350</v>
      </c>
      <c r="S7" s="121" t="s">
        <v>350</v>
      </c>
      <c r="T7" s="121" t="s">
        <v>350</v>
      </c>
      <c r="U7" s="121" t="s">
        <v>281</v>
      </c>
      <c r="V7" s="121" t="s">
        <v>396</v>
      </c>
      <c r="W7" s="121" t="s">
        <v>436</v>
      </c>
      <c r="X7" s="121" t="s">
        <v>294</v>
      </c>
      <c r="Y7" s="121" t="s">
        <v>442</v>
      </c>
      <c r="Z7" s="121" t="s">
        <v>442</v>
      </c>
      <c r="AA7" s="121" t="s">
        <v>350</v>
      </c>
      <c r="AB7" s="121" t="s">
        <v>350</v>
      </c>
      <c r="AC7" s="121" t="s">
        <v>350</v>
      </c>
      <c r="AD7" s="121" t="s">
        <v>475</v>
      </c>
      <c r="AE7" s="121" t="s">
        <v>475</v>
      </c>
      <c r="AF7" s="121" t="s">
        <v>350</v>
      </c>
      <c r="AG7" s="121" t="s">
        <v>350</v>
      </c>
      <c r="AH7" s="121" t="s">
        <v>350</v>
      </c>
      <c r="AI7" s="121" t="s">
        <v>281</v>
      </c>
      <c r="AJ7" s="121" t="s">
        <v>281</v>
      </c>
      <c r="AK7" s="121" t="s">
        <v>531</v>
      </c>
      <c r="AL7" s="121" t="s">
        <v>281</v>
      </c>
      <c r="AM7" s="121" t="s">
        <v>350</v>
      </c>
      <c r="AN7" s="121" t="s">
        <v>350</v>
      </c>
      <c r="AO7" s="121" t="s">
        <v>350</v>
      </c>
      <c r="AP7" s="121" t="s">
        <v>442</v>
      </c>
      <c r="AQ7" s="121" t="s">
        <v>350</v>
      </c>
      <c r="AR7" s="121" t="s">
        <v>350</v>
      </c>
      <c r="AS7" s="121"/>
      <c r="AT7" s="121" t="s">
        <v>435</v>
      </c>
      <c r="AU7" s="121" t="s">
        <v>294</v>
      </c>
      <c r="AV7" s="121" t="s">
        <v>396</v>
      </c>
      <c r="AW7" s="121" t="s">
        <v>396</v>
      </c>
      <c r="AX7" s="121" t="s">
        <v>380</v>
      </c>
      <c r="AY7" s="121" t="s">
        <v>380</v>
      </c>
      <c r="AZ7" s="121" t="s">
        <v>380</v>
      </c>
      <c r="BA7" s="121" t="s">
        <v>380</v>
      </c>
      <c r="BB7" s="121" t="s">
        <v>396</v>
      </c>
      <c r="BC7" s="121" t="s">
        <v>396</v>
      </c>
      <c r="BD7" s="121" t="s">
        <v>396</v>
      </c>
      <c r="BE7" s="121" t="s">
        <v>396</v>
      </c>
      <c r="BF7" s="121" t="s">
        <v>651</v>
      </c>
      <c r="BG7" s="121" t="s">
        <v>281</v>
      </c>
      <c r="BH7" s="121" t="s">
        <v>658</v>
      </c>
      <c r="BI7" s="108" t="s">
        <v>443</v>
      </c>
      <c r="BJ7" s="108" t="s">
        <v>333</v>
      </c>
      <c r="BK7" s="108" t="s">
        <v>443</v>
      </c>
      <c r="BL7" s="108" t="s">
        <v>683</v>
      </c>
      <c r="BM7" s="108" t="s">
        <v>683</v>
      </c>
      <c r="BN7" s="121" t="s">
        <v>651</v>
      </c>
      <c r="BO7" s="121" t="s">
        <v>531</v>
      </c>
      <c r="BP7" s="121" t="s">
        <v>396</v>
      </c>
      <c r="BQ7" s="121" t="s">
        <v>692</v>
      </c>
      <c r="BR7" s="121" t="s">
        <v>281</v>
      </c>
      <c r="BS7" s="113" t="s">
        <v>8</v>
      </c>
      <c r="BT7" s="113" t="s">
        <v>9</v>
      </c>
      <c r="BV7" s="4"/>
      <c r="BX7" s="9" t="s">
        <v>244</v>
      </c>
      <c r="BZ7" s="10" t="s">
        <v>13</v>
      </c>
    </row>
    <row r="8" spans="1:80" x14ac:dyDescent="0.25">
      <c r="A8" s="136"/>
      <c r="B8" s="142" t="s">
        <v>10</v>
      </c>
      <c r="C8" s="7"/>
      <c r="D8" s="108" t="s">
        <v>261</v>
      </c>
      <c r="E8" s="227"/>
      <c r="F8" s="108" t="s">
        <v>298</v>
      </c>
      <c r="G8" s="108" t="s">
        <v>295</v>
      </c>
      <c r="H8" s="108" t="s">
        <v>309</v>
      </c>
      <c r="I8" s="108" t="s">
        <v>330</v>
      </c>
      <c r="J8" s="108" t="s">
        <v>331</v>
      </c>
      <c r="K8" s="108" t="s">
        <v>333</v>
      </c>
      <c r="L8" s="108" t="s">
        <v>351</v>
      </c>
      <c r="M8" s="108" t="s">
        <v>351</v>
      </c>
      <c r="N8" s="108" t="s">
        <v>360</v>
      </c>
      <c r="O8" s="108" t="s">
        <v>381</v>
      </c>
      <c r="P8" s="108" t="s">
        <v>396</v>
      </c>
      <c r="Q8" s="108" t="s">
        <v>396</v>
      </c>
      <c r="R8" s="108" t="s">
        <v>408</v>
      </c>
      <c r="S8" s="108" t="s">
        <v>410</v>
      </c>
      <c r="T8" s="108" t="s">
        <v>410</v>
      </c>
      <c r="U8" s="108" t="s">
        <v>380</v>
      </c>
      <c r="V8" s="108" t="s">
        <v>336</v>
      </c>
      <c r="W8" s="108" t="s">
        <v>336</v>
      </c>
      <c r="X8" s="108" t="s">
        <v>295</v>
      </c>
      <c r="Y8" s="108" t="s">
        <v>443</v>
      </c>
      <c r="Z8" s="108" t="s">
        <v>333</v>
      </c>
      <c r="AA8" s="108" t="s">
        <v>408</v>
      </c>
      <c r="AB8" s="108" t="s">
        <v>410</v>
      </c>
      <c r="AC8" s="108" t="s">
        <v>410</v>
      </c>
      <c r="AD8" s="108" t="s">
        <v>476</v>
      </c>
      <c r="AE8" s="108" t="s">
        <v>477</v>
      </c>
      <c r="AF8" s="108" t="s">
        <v>491</v>
      </c>
      <c r="AG8" s="108" t="s">
        <v>491</v>
      </c>
      <c r="AH8" s="108" t="s">
        <v>496</v>
      </c>
      <c r="AI8" s="121" t="s">
        <v>396</v>
      </c>
      <c r="AJ8" s="121" t="s">
        <v>522</v>
      </c>
      <c r="AK8" s="121" t="s">
        <v>532</v>
      </c>
      <c r="AL8" s="121" t="s">
        <v>540</v>
      </c>
      <c r="AM8" s="108" t="s">
        <v>351</v>
      </c>
      <c r="AN8" s="108" t="s">
        <v>549</v>
      </c>
      <c r="AO8" s="108" t="s">
        <v>556</v>
      </c>
      <c r="AP8" s="108" t="s">
        <v>443</v>
      </c>
      <c r="AQ8" s="108" t="s">
        <v>573</v>
      </c>
      <c r="AR8" s="108" t="s">
        <v>575</v>
      </c>
      <c r="AS8" s="108" t="s">
        <v>575</v>
      </c>
      <c r="AT8" s="108"/>
      <c r="AU8" s="108" t="s">
        <v>295</v>
      </c>
      <c r="AV8" s="108" t="s">
        <v>381</v>
      </c>
      <c r="AW8" s="108" t="s">
        <v>381</v>
      </c>
      <c r="AX8" s="108" t="s">
        <v>333</v>
      </c>
      <c r="AY8" s="108" t="s">
        <v>443</v>
      </c>
      <c r="AZ8" s="108" t="s">
        <v>624</v>
      </c>
      <c r="BA8" s="108" t="s">
        <v>333</v>
      </c>
      <c r="BB8" s="108" t="s">
        <v>443</v>
      </c>
      <c r="BC8" s="108" t="s">
        <v>443</v>
      </c>
      <c r="BD8" s="108" t="s">
        <v>624</v>
      </c>
      <c r="BE8" s="108" t="s">
        <v>281</v>
      </c>
      <c r="BF8" s="108" t="s">
        <v>652</v>
      </c>
      <c r="BG8" s="108"/>
      <c r="BH8" s="108" t="s">
        <v>295</v>
      </c>
      <c r="BI8" s="108" t="s">
        <v>562</v>
      </c>
      <c r="BJ8" s="108" t="s">
        <v>14</v>
      </c>
      <c r="BK8" s="108" t="s">
        <v>562</v>
      </c>
      <c r="BL8" s="108" t="s">
        <v>381</v>
      </c>
      <c r="BM8" s="108" t="s">
        <v>381</v>
      </c>
      <c r="BN8" s="108" t="s">
        <v>684</v>
      </c>
      <c r="BO8" s="108" t="s">
        <v>532</v>
      </c>
      <c r="BP8" s="108" t="s">
        <v>281</v>
      </c>
      <c r="BQ8" s="108" t="s">
        <v>704</v>
      </c>
      <c r="BR8" s="108" t="s">
        <v>712</v>
      </c>
      <c r="BS8" s="113" t="s">
        <v>11</v>
      </c>
      <c r="BT8" s="113" t="s">
        <v>12</v>
      </c>
      <c r="BV8" s="4"/>
      <c r="BX8" s="326" t="s">
        <v>671</v>
      </c>
      <c r="BZ8" s="10" t="s">
        <v>262</v>
      </c>
    </row>
    <row r="9" spans="1:80" x14ac:dyDescent="0.25">
      <c r="A9" s="136">
        <v>2022</v>
      </c>
      <c r="B9" s="136"/>
      <c r="C9" s="7"/>
      <c r="D9" s="108"/>
      <c r="E9" s="108"/>
      <c r="F9" s="108" t="s">
        <v>299</v>
      </c>
      <c r="G9" s="108" t="s">
        <v>296</v>
      </c>
      <c r="H9" s="108"/>
      <c r="I9" s="108" t="s">
        <v>336</v>
      </c>
      <c r="J9" s="108" t="s">
        <v>335</v>
      </c>
      <c r="K9" s="108" t="s">
        <v>334</v>
      </c>
      <c r="L9" s="108" t="s">
        <v>352</v>
      </c>
      <c r="M9" s="108" t="s">
        <v>361</v>
      </c>
      <c r="N9" s="108" t="s">
        <v>361</v>
      </c>
      <c r="O9" s="108" t="s">
        <v>382</v>
      </c>
      <c r="P9" s="108" t="s">
        <v>397</v>
      </c>
      <c r="Q9" s="108"/>
      <c r="R9" s="108" t="s">
        <v>397</v>
      </c>
      <c r="S9" s="108" t="s">
        <v>397</v>
      </c>
      <c r="T9" s="108" t="s">
        <v>361</v>
      </c>
      <c r="U9" s="108" t="s">
        <v>429</v>
      </c>
      <c r="V9" s="108" t="s">
        <v>435</v>
      </c>
      <c r="W9" s="108" t="s">
        <v>435</v>
      </c>
      <c r="X9" s="108" t="s">
        <v>441</v>
      </c>
      <c r="Y9" s="108" t="s">
        <v>14</v>
      </c>
      <c r="Z9" s="108" t="s">
        <v>14</v>
      </c>
      <c r="AA9" s="108" t="s">
        <v>397</v>
      </c>
      <c r="AB9" s="108" t="s">
        <v>397</v>
      </c>
      <c r="AC9" s="108" t="s">
        <v>361</v>
      </c>
      <c r="AD9" s="108"/>
      <c r="AE9" s="108"/>
      <c r="AF9" s="108" t="s">
        <v>352</v>
      </c>
      <c r="AG9" s="108" t="s">
        <v>361</v>
      </c>
      <c r="AH9" s="108" t="s">
        <v>361</v>
      </c>
      <c r="AI9" s="108" t="s">
        <v>515</v>
      </c>
      <c r="AJ9" s="108"/>
      <c r="AK9" s="108" t="s">
        <v>14</v>
      </c>
      <c r="AL9" s="108"/>
      <c r="AM9" s="108" t="s">
        <v>352</v>
      </c>
      <c r="AN9" s="108" t="s">
        <v>361</v>
      </c>
      <c r="AO9" s="108" t="s">
        <v>361</v>
      </c>
      <c r="AP9" s="108" t="s">
        <v>562</v>
      </c>
      <c r="AQ9" s="108"/>
      <c r="AR9" s="108"/>
      <c r="AS9" s="108"/>
      <c r="AT9" s="108"/>
      <c r="AU9" s="108" t="s">
        <v>601</v>
      </c>
      <c r="AV9" s="108"/>
      <c r="AW9" s="108" t="s">
        <v>612</v>
      </c>
      <c r="AX9" s="108" t="s">
        <v>334</v>
      </c>
      <c r="AY9" s="108" t="s">
        <v>14</v>
      </c>
      <c r="AZ9" s="108" t="s">
        <v>562</v>
      </c>
      <c r="BA9" s="108" t="s">
        <v>14</v>
      </c>
      <c r="BB9" s="108" t="s">
        <v>562</v>
      </c>
      <c r="BC9" s="108" t="s">
        <v>562</v>
      </c>
      <c r="BD9" s="108" t="s">
        <v>281</v>
      </c>
      <c r="BE9" s="108"/>
      <c r="BF9" s="108" t="s">
        <v>281</v>
      </c>
      <c r="BG9" s="108"/>
      <c r="BH9" s="108" t="s">
        <v>657</v>
      </c>
      <c r="BI9" s="108"/>
      <c r="BJ9" s="108"/>
      <c r="BK9" s="108"/>
      <c r="BL9" s="108"/>
      <c r="BM9" s="108" t="s">
        <v>690</v>
      </c>
      <c r="BN9" s="108" t="s">
        <v>281</v>
      </c>
      <c r="BO9" s="108" t="s">
        <v>692</v>
      </c>
      <c r="BP9" s="108"/>
      <c r="BQ9" s="108" t="s">
        <v>380</v>
      </c>
      <c r="BR9" s="108"/>
      <c r="BS9" s="113" t="s">
        <v>15</v>
      </c>
      <c r="BT9" s="113" t="s">
        <v>16</v>
      </c>
      <c r="BU9" s="186"/>
      <c r="BV9" s="8"/>
      <c r="BX9" s="211">
        <v>2023</v>
      </c>
      <c r="BZ9" s="10"/>
    </row>
    <row r="10" spans="1:80" x14ac:dyDescent="0.25">
      <c r="A10" s="12"/>
      <c r="B10" s="143" t="s">
        <v>17</v>
      </c>
      <c r="C10" s="13"/>
      <c r="D10" s="109" t="s">
        <v>18</v>
      </c>
      <c r="E10" s="109" t="s">
        <v>272</v>
      </c>
      <c r="F10" s="109" t="s">
        <v>18</v>
      </c>
      <c r="G10" s="109" t="s">
        <v>300</v>
      </c>
      <c r="H10" s="109" t="s">
        <v>304</v>
      </c>
      <c r="I10" s="109" t="s">
        <v>312</v>
      </c>
      <c r="J10" s="109" t="s">
        <v>312</v>
      </c>
      <c r="K10" s="109" t="s">
        <v>312</v>
      </c>
      <c r="L10" s="109" t="s">
        <v>349</v>
      </c>
      <c r="M10" s="109" t="s">
        <v>356</v>
      </c>
      <c r="N10" s="109" t="s">
        <v>358</v>
      </c>
      <c r="O10" s="109" t="s">
        <v>377</v>
      </c>
      <c r="P10" s="109" t="s">
        <v>304</v>
      </c>
      <c r="Q10" s="109" t="s">
        <v>304</v>
      </c>
      <c r="R10" s="109" t="s">
        <v>358</v>
      </c>
      <c r="S10" s="109" t="s">
        <v>349</v>
      </c>
      <c r="T10" s="109" t="s">
        <v>356</v>
      </c>
      <c r="U10" s="109" t="s">
        <v>428</v>
      </c>
      <c r="V10" s="109" t="s">
        <v>312</v>
      </c>
      <c r="W10" s="109" t="s">
        <v>358</v>
      </c>
      <c r="X10" s="109" t="s">
        <v>300</v>
      </c>
      <c r="Y10" s="109" t="s">
        <v>312</v>
      </c>
      <c r="Z10" s="109" t="s">
        <v>312</v>
      </c>
      <c r="AA10" s="109" t="s">
        <v>358</v>
      </c>
      <c r="AB10" s="109" t="s">
        <v>349</v>
      </c>
      <c r="AC10" s="109" t="s">
        <v>356</v>
      </c>
      <c r="AD10" s="109" t="s">
        <v>300</v>
      </c>
      <c r="AE10" s="109" t="s">
        <v>489</v>
      </c>
      <c r="AF10" s="109" t="s">
        <v>349</v>
      </c>
      <c r="AG10" s="109" t="s">
        <v>356</v>
      </c>
      <c r="AH10" s="109" t="s">
        <v>358</v>
      </c>
      <c r="AI10" s="109" t="s">
        <v>304</v>
      </c>
      <c r="AJ10" s="109" t="s">
        <v>523</v>
      </c>
      <c r="AK10" s="109" t="s">
        <v>18</v>
      </c>
      <c r="AL10" s="109" t="s">
        <v>304</v>
      </c>
      <c r="AM10" s="109" t="s">
        <v>349</v>
      </c>
      <c r="AN10" s="109" t="s">
        <v>358</v>
      </c>
      <c r="AO10" s="109" t="s">
        <v>356</v>
      </c>
      <c r="AP10" s="109" t="s">
        <v>312</v>
      </c>
      <c r="AQ10" s="109" t="s">
        <v>358</v>
      </c>
      <c r="AR10" s="109" t="s">
        <v>358</v>
      </c>
      <c r="AS10" s="109" t="s">
        <v>356</v>
      </c>
      <c r="AT10" s="109" t="s">
        <v>18</v>
      </c>
      <c r="AU10" s="109" t="s">
        <v>300</v>
      </c>
      <c r="AV10" s="109" t="s">
        <v>304</v>
      </c>
      <c r="AW10" s="109" t="s">
        <v>304</v>
      </c>
      <c r="AX10" s="109" t="s">
        <v>300</v>
      </c>
      <c r="AY10" s="109" t="s">
        <v>300</v>
      </c>
      <c r="AZ10" s="109" t="s">
        <v>300</v>
      </c>
      <c r="BA10" s="109" t="s">
        <v>312</v>
      </c>
      <c r="BB10" s="109" t="s">
        <v>312</v>
      </c>
      <c r="BC10" s="109" t="s">
        <v>312</v>
      </c>
      <c r="BD10" s="109" t="s">
        <v>312</v>
      </c>
      <c r="BE10" s="109" t="s">
        <v>304</v>
      </c>
      <c r="BF10" s="109" t="s">
        <v>653</v>
      </c>
      <c r="BG10" s="109" t="s">
        <v>653</v>
      </c>
      <c r="BH10" s="109" t="s">
        <v>300</v>
      </c>
      <c r="BI10" s="109" t="s">
        <v>300</v>
      </c>
      <c r="BJ10" s="109" t="s">
        <v>300</v>
      </c>
      <c r="BK10" s="109" t="s">
        <v>300</v>
      </c>
      <c r="BL10" s="109">
        <v>1</v>
      </c>
      <c r="BM10" s="109" t="s">
        <v>300</v>
      </c>
      <c r="BN10" s="109" t="s">
        <v>312</v>
      </c>
      <c r="BO10" s="109" t="s">
        <v>349</v>
      </c>
      <c r="BP10" s="109" t="s">
        <v>304</v>
      </c>
      <c r="BQ10" s="109" t="s">
        <v>300</v>
      </c>
      <c r="BR10" s="109" t="s">
        <v>709</v>
      </c>
      <c r="BS10" s="114" t="s">
        <v>14</v>
      </c>
      <c r="BT10" s="115"/>
      <c r="BV10" s="14"/>
      <c r="BX10" s="15"/>
      <c r="BZ10" s="16"/>
    </row>
    <row r="11" spans="1:80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>
        <v>1130</v>
      </c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4">
        <f>IF(SUM(D11:BR11)=0,"",SUM(D11:BR11))</f>
        <v>8811</v>
      </c>
      <c r="BT11" s="19"/>
      <c r="BU11" s="20"/>
      <c r="BV11" s="21" t="s">
        <v>19</v>
      </c>
      <c r="BX11" s="111">
        <v>10381</v>
      </c>
      <c r="BZ11" s="18"/>
    </row>
    <row r="12" spans="1:80" x14ac:dyDescent="0.25">
      <c r="A12" s="113">
        <v>40</v>
      </c>
      <c r="B12" s="123" t="s">
        <v>21</v>
      </c>
      <c r="C12" s="22" t="s">
        <v>22</v>
      </c>
      <c r="D12" s="146"/>
      <c r="E12" s="146"/>
      <c r="F12" s="216"/>
      <c r="G12" s="228"/>
      <c r="H12" s="231"/>
      <c r="I12" s="234"/>
      <c r="J12" s="234"/>
      <c r="K12" s="234">
        <v>8</v>
      </c>
      <c r="L12" s="239">
        <v>7</v>
      </c>
      <c r="M12" s="241"/>
      <c r="N12" s="241"/>
      <c r="O12" s="243">
        <v>8</v>
      </c>
      <c r="P12" s="245"/>
      <c r="Q12" s="247"/>
      <c r="R12" s="249"/>
      <c r="S12" s="249"/>
      <c r="T12" s="249"/>
      <c r="U12" s="256"/>
      <c r="V12" s="260"/>
      <c r="W12" s="260"/>
      <c r="X12" s="262"/>
      <c r="Y12" s="262">
        <v>8</v>
      </c>
      <c r="Z12" s="262"/>
      <c r="AA12" s="267"/>
      <c r="AB12" s="267"/>
      <c r="AC12" s="267"/>
      <c r="AD12" s="271"/>
      <c r="AE12" s="271">
        <v>8</v>
      </c>
      <c r="AF12" s="277">
        <v>9</v>
      </c>
      <c r="AG12" s="277"/>
      <c r="AH12" s="277"/>
      <c r="AI12" s="281"/>
      <c r="AJ12" s="283"/>
      <c r="AK12" s="285">
        <v>6</v>
      </c>
      <c r="AL12" s="290"/>
      <c r="AM12" s="293">
        <v>7</v>
      </c>
      <c r="AN12" s="297"/>
      <c r="AO12" s="300"/>
      <c r="AP12" s="304"/>
      <c r="AQ12" s="307"/>
      <c r="AR12" s="307"/>
      <c r="AS12" s="307"/>
      <c r="AT12" s="312"/>
      <c r="AU12" s="317"/>
      <c r="AV12" s="317"/>
      <c r="AW12" s="322"/>
      <c r="AX12" s="327"/>
      <c r="AY12" s="327"/>
      <c r="AZ12" s="330"/>
      <c r="BA12" s="335">
        <v>8</v>
      </c>
      <c r="BB12" s="338"/>
      <c r="BC12" s="340"/>
      <c r="BD12" s="343"/>
      <c r="BE12" s="346"/>
      <c r="BF12" s="350"/>
      <c r="BG12" s="353"/>
      <c r="BH12" s="353"/>
      <c r="BI12" s="357"/>
      <c r="BJ12" s="357"/>
      <c r="BK12" s="357"/>
      <c r="BL12" s="366"/>
      <c r="BM12" s="370"/>
      <c r="BN12" s="366"/>
      <c r="BO12" s="373"/>
      <c r="BP12" s="376"/>
      <c r="BQ12" s="379"/>
      <c r="BR12" s="382"/>
      <c r="BS12" s="144">
        <f>IF(SUM(D12:BR12)=0,"",SUM(D12:BR12))</f>
        <v>69</v>
      </c>
      <c r="BT12" s="113">
        <f>IF(COUNTA(D12:BR12)=0,"",COUNTA(D12:BR12))</f>
        <v>9</v>
      </c>
      <c r="BU12" s="349" t="s">
        <v>632</v>
      </c>
      <c r="BV12" s="24" t="s">
        <v>21</v>
      </c>
      <c r="BX12" s="113">
        <v>81</v>
      </c>
      <c r="BZ12" s="18"/>
      <c r="CA12" s="195"/>
      <c r="CB12" s="196"/>
    </row>
    <row r="13" spans="1:80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>
        <f>+BA11/BA12</f>
        <v>141.25</v>
      </c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>
        <f t="shared" ref="BS13:BS19" si="0">IF(BS11="","",BS11/BS12)</f>
        <v>127.69565217391305</v>
      </c>
      <c r="BT13" s="25"/>
      <c r="BU13" s="159"/>
      <c r="BV13" s="132" t="s">
        <v>23</v>
      </c>
      <c r="BX13" s="137">
        <f>IF(BX11="","",BX11/BX12)</f>
        <v>128.16049382716051</v>
      </c>
      <c r="BZ13" s="140">
        <f>BS13-A13</f>
        <v>-4.0793478260869591</v>
      </c>
      <c r="CA13" s="195"/>
      <c r="CB13" s="196"/>
    </row>
    <row r="14" spans="1:80" x14ac:dyDescent="0.25">
      <c r="A14" s="138">
        <v>5865</v>
      </c>
      <c r="B14" s="37" t="s">
        <v>234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>
        <v>962</v>
      </c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>
        <v>989</v>
      </c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44">
        <f t="shared" ref="BS14:BS15" si="1">IF(SUM(D14:BR14)=0,"",SUM(D14:BR14))</f>
        <v>3807</v>
      </c>
      <c r="BT14" s="19"/>
      <c r="BU14" s="159"/>
      <c r="BV14" s="37" t="s">
        <v>234</v>
      </c>
      <c r="BX14" s="138">
        <v>4999</v>
      </c>
      <c r="BZ14" s="149"/>
      <c r="CA14" s="180"/>
      <c r="CB14" s="196"/>
    </row>
    <row r="15" spans="1:80" x14ac:dyDescent="0.25">
      <c r="A15" s="138">
        <v>52</v>
      </c>
      <c r="B15" s="133" t="s">
        <v>235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>
        <v>8</v>
      </c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>
        <v>8</v>
      </c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44">
        <f t="shared" si="1"/>
        <v>32</v>
      </c>
      <c r="BT15" s="113">
        <f t="shared" ref="BT15:BT19" si="2">IF(COUNTA(D15:BR15)=0,"",COUNTA(D15:BR15))</f>
        <v>4</v>
      </c>
      <c r="BU15" s="159" t="s">
        <v>659</v>
      </c>
      <c r="BV15" s="133" t="s">
        <v>235</v>
      </c>
      <c r="BX15" s="138">
        <v>44</v>
      </c>
      <c r="BZ15" s="149"/>
      <c r="CA15" s="195"/>
      <c r="CB15" s="195"/>
    </row>
    <row r="16" spans="1:80" x14ac:dyDescent="0.25">
      <c r="A16" s="137">
        <f>A14/A15</f>
        <v>112.78846153846153</v>
      </c>
      <c r="B16" s="134" t="s">
        <v>236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>
        <f>+AU14/AU15</f>
        <v>120.25</v>
      </c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>
        <f>+BH14/BH15</f>
        <v>123.625</v>
      </c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>
        <f t="shared" si="0"/>
        <v>118.96875</v>
      </c>
      <c r="BT16" s="25"/>
      <c r="BU16" s="159"/>
      <c r="BV16" s="133" t="s">
        <v>236</v>
      </c>
      <c r="BX16" s="137">
        <f>IF(BX14="","",BX14/BX15)</f>
        <v>113.61363636363636</v>
      </c>
      <c r="BZ16" s="140">
        <f>BS16-A16</f>
        <v>6.180288461538467</v>
      </c>
      <c r="CA16" s="195"/>
      <c r="CB16" s="195"/>
    </row>
    <row r="17" spans="1:80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/>
      <c r="AU17" s="144"/>
      <c r="AV17" s="144">
        <v>1321</v>
      </c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>
        <f t="shared" ref="BS17:BS18" si="3">IF(SUM(D17:BR17)=0,"",SUM(D17:BR17))</f>
        <v>9650</v>
      </c>
      <c r="BT17" s="19"/>
      <c r="BU17" s="23"/>
      <c r="BV17" s="26" t="s">
        <v>25</v>
      </c>
      <c r="BX17" s="138">
        <v>8329</v>
      </c>
      <c r="BZ17" s="144"/>
      <c r="CA17" s="196"/>
      <c r="CB17" s="180"/>
    </row>
    <row r="18" spans="1:80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/>
      <c r="AU18" s="144"/>
      <c r="AV18" s="144">
        <v>8</v>
      </c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>
        <f t="shared" si="3"/>
        <v>55</v>
      </c>
      <c r="BT18" s="113">
        <f t="shared" ref="BT18:BT19" si="4">IF(COUNTA(D18:BR18)=0,"",COUNTA(D18:BR18))</f>
        <v>7</v>
      </c>
      <c r="BU18" s="159" t="s">
        <v>608</v>
      </c>
      <c r="BV18" s="27" t="s">
        <v>26</v>
      </c>
      <c r="BX18" s="138">
        <v>47</v>
      </c>
      <c r="BZ18" s="144"/>
    </row>
    <row r="19" spans="1:80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/>
      <c r="AU19" s="137"/>
      <c r="AV19" s="137">
        <f>+AV17/AV18</f>
        <v>165.125</v>
      </c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>
        <f t="shared" si="0"/>
        <v>175.45454545454547</v>
      </c>
      <c r="BT19" s="25"/>
      <c r="BU19" s="159"/>
      <c r="BV19" s="134" t="s">
        <v>27</v>
      </c>
      <c r="BX19" s="137">
        <f>IF(BX17="","",BX17/BX18)</f>
        <v>177.21276595744681</v>
      </c>
      <c r="BZ19" s="140">
        <f>BS19-A19</f>
        <v>-17.46212121212119</v>
      </c>
    </row>
    <row r="20" spans="1:80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4" t="str">
        <f>IF(SUM(D20:F20)=0,"",SUM(D20:F20))</f>
        <v/>
      </c>
      <c r="BT20" s="19"/>
      <c r="BU20" s="28"/>
      <c r="BV20" s="29" t="s">
        <v>28</v>
      </c>
      <c r="BX20" s="138">
        <v>533</v>
      </c>
      <c r="BZ20" s="144"/>
    </row>
    <row r="21" spans="1:80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4" t="str">
        <f>IF(SUM(D21:F21)=0,"",SUM(D21:F21))</f>
        <v/>
      </c>
      <c r="BT21" s="113" t="str">
        <f>IF(COUNTA(D21:F21)=0,"",COUNTA(D21:F21))</f>
        <v/>
      </c>
      <c r="BU21" s="159"/>
      <c r="BV21" s="27" t="s">
        <v>29</v>
      </c>
      <c r="BX21" s="138">
        <v>5</v>
      </c>
      <c r="BZ21" s="144"/>
    </row>
    <row r="22" spans="1:80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37" t="str">
        <f t="shared" ref="BS22:BS25" si="5">IF(BS20="","",BS20/BS21)</f>
        <v/>
      </c>
      <c r="BT22" s="25"/>
      <c r="BU22" s="28"/>
      <c r="BV22" s="160" t="s">
        <v>30</v>
      </c>
      <c r="BX22" s="137">
        <f>IF(BX20="","",BX20/BX21)</f>
        <v>106.6</v>
      </c>
      <c r="BZ22" s="140"/>
    </row>
    <row r="23" spans="1:80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44" t="str">
        <f>IF(SUM(D23:F23)=0,"",SUM(D23:F23))</f>
        <v/>
      </c>
      <c r="BT23" s="19"/>
      <c r="BU23" s="30"/>
      <c r="BV23" s="21" t="s">
        <v>31</v>
      </c>
      <c r="BX23" s="111"/>
      <c r="BZ23" s="144"/>
    </row>
    <row r="24" spans="1:80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44" t="str">
        <f>IF(SUM(D24:F24)=0,"",SUM(D24:F24))</f>
        <v/>
      </c>
      <c r="BT24" s="113" t="str">
        <f>IF(COUNTA(D24:F24)=0,"",COUNTA(D24:F24))</f>
        <v/>
      </c>
      <c r="BU24" s="159"/>
      <c r="BV24" s="31" t="s">
        <v>32</v>
      </c>
      <c r="BW24" s="32"/>
      <c r="BX24" s="111"/>
      <c r="BZ24" s="144"/>
    </row>
    <row r="25" spans="1:80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37" t="str">
        <f t="shared" si="5"/>
        <v/>
      </c>
      <c r="BT25" s="25"/>
      <c r="BU25" s="23"/>
      <c r="BV25" s="132" t="s">
        <v>33</v>
      </c>
      <c r="BW25" s="32"/>
      <c r="BX25" s="137" t="str">
        <f>IF(BX23="","",BX23/BX24)</f>
        <v/>
      </c>
      <c r="BY25" s="30"/>
      <c r="BZ25" s="140"/>
    </row>
    <row r="26" spans="1:80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44">
        <f t="shared" ref="BS26:BS27" si="6">IF(SUM(D26:BR26)=0,"",SUM(D26:BR26))</f>
        <v>1353</v>
      </c>
      <c r="BT26" s="19"/>
      <c r="BU26" s="23"/>
      <c r="BV26" s="33" t="s">
        <v>31</v>
      </c>
      <c r="BW26" s="32"/>
      <c r="BX26" s="111">
        <v>2421</v>
      </c>
      <c r="BY26" s="34"/>
      <c r="BZ26" s="144"/>
    </row>
    <row r="27" spans="1:80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44">
        <f t="shared" si="6"/>
        <v>8</v>
      </c>
      <c r="BT27" s="113">
        <f t="shared" ref="BT27:BT58" si="7">IF(COUNTA(D27:BR27)=0,"",COUNTA(D27:BR27))</f>
        <v>1</v>
      </c>
      <c r="BU27" s="159" t="s">
        <v>448</v>
      </c>
      <c r="BV27" s="27" t="s">
        <v>34</v>
      </c>
      <c r="BW27" s="32"/>
      <c r="BX27" s="111">
        <v>15</v>
      </c>
      <c r="BY27" s="34"/>
      <c r="BZ27" s="144"/>
    </row>
    <row r="28" spans="1:80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37">
        <f t="shared" ref="BS28:BS91" si="8">IF(BS26="","",BS26/BS27)</f>
        <v>169.125</v>
      </c>
      <c r="BT28" s="25"/>
      <c r="BU28" s="23"/>
      <c r="BV28" s="134" t="s">
        <v>35</v>
      </c>
      <c r="BW28" s="32"/>
      <c r="BX28" s="137">
        <f>IF(BX26="","",BX26/BX27)</f>
        <v>161.4</v>
      </c>
      <c r="BY28" s="30"/>
      <c r="BZ28" s="140">
        <f>BS28-A28</f>
        <v>16.553571428571416</v>
      </c>
    </row>
    <row r="29" spans="1:80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51"/>
      <c r="AU29" s="151"/>
      <c r="AV29" s="151">
        <v>1400</v>
      </c>
      <c r="AW29" s="151"/>
      <c r="AX29" s="151"/>
      <c r="AY29" s="151">
        <v>1505</v>
      </c>
      <c r="AZ29" s="151"/>
      <c r="BA29" s="151"/>
      <c r="BB29" s="151"/>
      <c r="BC29" s="151"/>
      <c r="BD29" s="151">
        <v>2028</v>
      </c>
      <c r="BE29" s="151">
        <v>2473</v>
      </c>
      <c r="BF29" s="151">
        <v>2904</v>
      </c>
      <c r="BG29" s="151"/>
      <c r="BH29" s="151"/>
      <c r="BI29" s="151"/>
      <c r="BJ29" s="151"/>
      <c r="BK29" s="151">
        <v>1371</v>
      </c>
      <c r="BL29" s="151">
        <v>2378</v>
      </c>
      <c r="BM29" s="151">
        <v>1364</v>
      </c>
      <c r="BN29" s="151"/>
      <c r="BO29" s="151"/>
      <c r="BP29" s="151">
        <v>2207</v>
      </c>
      <c r="BQ29" s="151"/>
      <c r="BR29" s="151">
        <v>3073</v>
      </c>
      <c r="BS29" s="144">
        <f t="shared" ref="BS29:BS30" si="9">IF(SUM(D29:BR29)=0,"",SUM(D29:BR29))</f>
        <v>50261</v>
      </c>
      <c r="BT29" s="19"/>
      <c r="BU29" s="20"/>
      <c r="BV29" s="36" t="s">
        <v>36</v>
      </c>
      <c r="BW29" s="30"/>
      <c r="BX29" s="111">
        <v>42760</v>
      </c>
      <c r="BY29" s="30"/>
      <c r="BZ29" s="144"/>
    </row>
    <row r="30" spans="1:80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51"/>
      <c r="AU30" s="151"/>
      <c r="AV30" s="151">
        <v>8</v>
      </c>
      <c r="AW30" s="151"/>
      <c r="AX30" s="151"/>
      <c r="AY30" s="151">
        <v>8</v>
      </c>
      <c r="AZ30" s="151"/>
      <c r="BA30" s="151"/>
      <c r="BB30" s="151"/>
      <c r="BC30" s="151"/>
      <c r="BD30" s="151">
        <v>12</v>
      </c>
      <c r="BE30" s="151">
        <v>14</v>
      </c>
      <c r="BF30" s="151">
        <v>17</v>
      </c>
      <c r="BG30" s="151"/>
      <c r="BH30" s="151"/>
      <c r="BI30" s="151"/>
      <c r="BJ30" s="151"/>
      <c r="BK30" s="151">
        <v>8</v>
      </c>
      <c r="BL30" s="151">
        <v>14</v>
      </c>
      <c r="BM30" s="151">
        <v>8</v>
      </c>
      <c r="BN30" s="151"/>
      <c r="BO30" s="151"/>
      <c r="BP30" s="151">
        <v>12</v>
      </c>
      <c r="BQ30" s="151"/>
      <c r="BR30" s="151">
        <v>18</v>
      </c>
      <c r="BS30" s="144">
        <f t="shared" si="9"/>
        <v>288</v>
      </c>
      <c r="BT30" s="113">
        <f t="shared" ref="BT30:BT61" si="10">IF(COUNTA(D30:BR30)=0,"",COUNTA(D30:BR30))</f>
        <v>25</v>
      </c>
      <c r="BU30" s="310" t="s">
        <v>718</v>
      </c>
      <c r="BV30" s="31" t="s">
        <v>37</v>
      </c>
      <c r="BW30" s="30"/>
      <c r="BX30" s="111">
        <v>244</v>
      </c>
      <c r="BY30" s="30"/>
      <c r="BZ30" s="144"/>
    </row>
    <row r="31" spans="1:80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/>
      <c r="AU31" s="137"/>
      <c r="AV31" s="137">
        <f>+AV29/AV30</f>
        <v>175</v>
      </c>
      <c r="AW31" s="137"/>
      <c r="AX31" s="137"/>
      <c r="AY31" s="137">
        <f>+AY29/AY30</f>
        <v>188.125</v>
      </c>
      <c r="AZ31" s="137"/>
      <c r="BA31" s="137"/>
      <c r="BB31" s="137"/>
      <c r="BC31" s="137"/>
      <c r="BD31" s="137">
        <f>+BD29/BD30</f>
        <v>169</v>
      </c>
      <c r="BE31" s="137">
        <f>+BE29/BE30</f>
        <v>176.64285714285714</v>
      </c>
      <c r="BF31" s="137">
        <f>+BF29/BF30</f>
        <v>170.8235294117647</v>
      </c>
      <c r="BG31" s="137"/>
      <c r="BH31" s="137"/>
      <c r="BI31" s="137"/>
      <c r="BJ31" s="137"/>
      <c r="BK31" s="137">
        <f>+BK29/BK30</f>
        <v>171.375</v>
      </c>
      <c r="BL31" s="137">
        <f>+BL29/BL30</f>
        <v>169.85714285714286</v>
      </c>
      <c r="BM31" s="137">
        <f>+BM29/BM30</f>
        <v>170.5</v>
      </c>
      <c r="BN31" s="137"/>
      <c r="BO31" s="137"/>
      <c r="BP31" s="137">
        <f>+BP29/BP30</f>
        <v>183.91666666666666</v>
      </c>
      <c r="BQ31" s="137"/>
      <c r="BR31" s="137">
        <f>+BR29/BR30</f>
        <v>170.72222222222223</v>
      </c>
      <c r="BS31" s="137">
        <f t="shared" si="8"/>
        <v>174.51736111111111</v>
      </c>
      <c r="BT31" s="25"/>
      <c r="BU31" s="159"/>
      <c r="BV31" s="132" t="s">
        <v>38</v>
      </c>
      <c r="BW31" s="30"/>
      <c r="BX31" s="137">
        <f>IF(BX29="","",BX29/BX30)</f>
        <v>175.24590163934425</v>
      </c>
      <c r="BY31" s="30"/>
      <c r="BZ31" s="140">
        <f>BS31-A31</f>
        <v>-0.2893055555555577</v>
      </c>
    </row>
    <row r="32" spans="1:80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51"/>
      <c r="AU32" s="151"/>
      <c r="AV32" s="151"/>
      <c r="AW32" s="151"/>
      <c r="AX32" s="151"/>
      <c r="AY32" s="151">
        <v>1536</v>
      </c>
      <c r="AZ32" s="151"/>
      <c r="BA32" s="151"/>
      <c r="BB32" s="151"/>
      <c r="BC32" s="151">
        <v>1349</v>
      </c>
      <c r="BD32" s="151"/>
      <c r="BE32" s="151"/>
      <c r="BF32" s="151">
        <v>3292</v>
      </c>
      <c r="BG32" s="151"/>
      <c r="BH32" s="151"/>
      <c r="BI32" s="151">
        <v>1454</v>
      </c>
      <c r="BJ32" s="151"/>
      <c r="BK32" s="151"/>
      <c r="BL32" s="151"/>
      <c r="BM32" s="151"/>
      <c r="BN32" s="151"/>
      <c r="BO32" s="151"/>
      <c r="BP32" s="151"/>
      <c r="BQ32" s="151"/>
      <c r="BR32" s="151"/>
      <c r="BS32" s="144">
        <f t="shared" ref="BS32:BS33" si="11">IF(SUM(D32:BR32)=0,"",SUM(D32:BR32))</f>
        <v>16431</v>
      </c>
      <c r="BT32" s="19"/>
      <c r="BU32" s="184"/>
      <c r="BV32" s="37" t="s">
        <v>39</v>
      </c>
      <c r="BW32" s="30"/>
      <c r="BX32" s="111">
        <v>12767</v>
      </c>
      <c r="BY32" s="30"/>
      <c r="BZ32" s="144"/>
    </row>
    <row r="33" spans="1:78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13"/>
      <c r="AU33" s="113"/>
      <c r="AV33" s="113"/>
      <c r="AW33" s="113"/>
      <c r="AX33" s="113"/>
      <c r="AY33" s="113">
        <v>8</v>
      </c>
      <c r="AZ33" s="113"/>
      <c r="BA33" s="113"/>
      <c r="BB33" s="113"/>
      <c r="BC33" s="113">
        <v>8</v>
      </c>
      <c r="BD33" s="113"/>
      <c r="BE33" s="113"/>
      <c r="BF33" s="113">
        <v>17</v>
      </c>
      <c r="BG33" s="113"/>
      <c r="BH33" s="113"/>
      <c r="BI33" s="113">
        <v>8</v>
      </c>
      <c r="BJ33" s="113"/>
      <c r="BK33" s="113"/>
      <c r="BL33" s="113"/>
      <c r="BM33" s="113"/>
      <c r="BN33" s="113"/>
      <c r="BO33" s="113"/>
      <c r="BP33" s="113"/>
      <c r="BQ33" s="113"/>
      <c r="BR33" s="113"/>
      <c r="BS33" s="144">
        <f t="shared" si="11"/>
        <v>88</v>
      </c>
      <c r="BT33" s="113">
        <f t="shared" ref="BT33:BT64" si="12">IF(COUNTA(D33:BR33)=0,"",COUNTA(D33:BR33))</f>
        <v>10</v>
      </c>
      <c r="BU33" s="159" t="s">
        <v>668</v>
      </c>
      <c r="BV33" s="27" t="s">
        <v>40</v>
      </c>
      <c r="BW33" s="30"/>
      <c r="BX33" s="111">
        <v>70</v>
      </c>
      <c r="BY33" s="30"/>
      <c r="BZ33" s="144"/>
    </row>
    <row r="34" spans="1:78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68">
        <f>+AY32/AY33</f>
        <v>192</v>
      </c>
      <c r="AZ34" s="168"/>
      <c r="BA34" s="168"/>
      <c r="BB34" s="168"/>
      <c r="BC34" s="137">
        <f>+BC32/BC33</f>
        <v>168.625</v>
      </c>
      <c r="BD34" s="137"/>
      <c r="BE34" s="137"/>
      <c r="BF34" s="168">
        <f>+BF32/BF33</f>
        <v>193.64705882352942</v>
      </c>
      <c r="BG34" s="168"/>
      <c r="BH34" s="168"/>
      <c r="BI34" s="137">
        <f>+BI32/BI33</f>
        <v>181.75</v>
      </c>
      <c r="BJ34" s="168"/>
      <c r="BK34" s="168"/>
      <c r="BL34" s="168"/>
      <c r="BM34" s="168"/>
      <c r="BN34" s="168"/>
      <c r="BO34" s="168"/>
      <c r="BP34" s="168"/>
      <c r="BQ34" s="168"/>
      <c r="BR34" s="168"/>
      <c r="BS34" s="137">
        <f t="shared" si="8"/>
        <v>186.71590909090909</v>
      </c>
      <c r="BT34" s="25"/>
      <c r="BU34" s="159"/>
      <c r="BV34" s="134" t="s">
        <v>41</v>
      </c>
      <c r="BW34" s="30"/>
      <c r="BX34" s="137">
        <f>IF(BX32="","",BX32/BX33)</f>
        <v>182.38571428571427</v>
      </c>
      <c r="BY34" s="30"/>
      <c r="BZ34" s="140">
        <f>BS34-A34</f>
        <v>6.0272298456260671</v>
      </c>
    </row>
    <row r="35" spans="1:78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44">
        <f t="shared" ref="BS35:BS36" si="13">IF(SUM(D35:BR35)=0,"",SUM(D35:BR35))</f>
        <v>5068</v>
      </c>
      <c r="BT35" s="19"/>
      <c r="BU35" s="23"/>
      <c r="BV35" s="37" t="s">
        <v>39</v>
      </c>
      <c r="BX35" s="111">
        <v>5068</v>
      </c>
      <c r="BZ35" s="144"/>
    </row>
    <row r="36" spans="1:78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44">
        <f t="shared" si="13"/>
        <v>26</v>
      </c>
      <c r="BT36" s="113">
        <f t="shared" ref="BT36:BT67" si="14">IF(COUNTA(D36:BR36)=0,"",COUNTA(D36:BR36))</f>
        <v>3</v>
      </c>
      <c r="BU36" s="159" t="s">
        <v>581</v>
      </c>
      <c r="BV36" s="27" t="s">
        <v>42</v>
      </c>
      <c r="BX36" s="111">
        <v>26</v>
      </c>
      <c r="BZ36" s="144"/>
    </row>
    <row r="37" spans="1:78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/>
      <c r="AU37" s="168"/>
      <c r="AV37" s="168"/>
      <c r="AW37" s="168"/>
      <c r="AX37" s="168"/>
      <c r="AY37" s="168"/>
      <c r="AZ37" s="168"/>
      <c r="BA37" s="168"/>
      <c r="BB37" s="168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68">
        <f t="shared" si="8"/>
        <v>194.92307692307693</v>
      </c>
      <c r="BT37" s="25"/>
      <c r="BU37" s="23"/>
      <c r="BV37" s="134" t="s">
        <v>43</v>
      </c>
      <c r="BW37" s="30"/>
      <c r="BX37" s="137">
        <f>IF(BX35="","",BX35/BX36)</f>
        <v>194.92307692307693</v>
      </c>
      <c r="BY37" s="30"/>
      <c r="BZ37" s="140">
        <f>BS37-A37</f>
        <v>4.113553113553138</v>
      </c>
    </row>
    <row r="38" spans="1:78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51"/>
      <c r="AU38" s="151"/>
      <c r="AV38" s="151">
        <v>716</v>
      </c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44">
        <f t="shared" ref="BS38:BS39" si="15">IF(SUM(D38:BR38)=0,"",SUM(D38:BR38))</f>
        <v>19890</v>
      </c>
      <c r="BT38" s="19"/>
      <c r="BU38" s="316"/>
      <c r="BV38" s="37" t="s">
        <v>44</v>
      </c>
      <c r="BX38" s="111">
        <v>18955</v>
      </c>
      <c r="BZ38" s="144"/>
    </row>
    <row r="39" spans="1:78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51"/>
      <c r="AU39" s="151"/>
      <c r="AV39" s="151">
        <v>4</v>
      </c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44">
        <f t="shared" si="15"/>
        <v>110</v>
      </c>
      <c r="BT39" s="113">
        <f t="shared" ref="BT39:BT70" si="16">IF(COUNTA(D39:BR39)=0,"",COUNTA(D39:BR39))</f>
        <v>13</v>
      </c>
      <c r="BU39" s="159" t="s">
        <v>607</v>
      </c>
      <c r="BV39" s="27" t="s">
        <v>45</v>
      </c>
      <c r="BX39" s="111">
        <v>105</v>
      </c>
      <c r="BZ39" s="144"/>
    </row>
    <row r="40" spans="1:78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7">IF(F38="","",F38/F39)</f>
        <v>195.06666666666666</v>
      </c>
      <c r="G40" s="137"/>
      <c r="H40" s="137"/>
      <c r="I40" s="137"/>
      <c r="J40" s="137">
        <f t="shared" ref="J40" si="18">IF(J38="","",J38/J39)</f>
        <v>182.75</v>
      </c>
      <c r="K40" s="137"/>
      <c r="L40" s="137"/>
      <c r="M40" s="137"/>
      <c r="N40" s="137"/>
      <c r="O40" s="137">
        <f t="shared" ref="O40" si="19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/>
      <c r="AU40" s="137"/>
      <c r="AV40" s="137">
        <f>+AV38/AV39</f>
        <v>179</v>
      </c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>
        <f t="shared" si="8"/>
        <v>180.81818181818181</v>
      </c>
      <c r="BT40" s="25"/>
      <c r="BU40" s="159"/>
      <c r="BV40" s="134" t="s">
        <v>46</v>
      </c>
      <c r="BW40" s="30"/>
      <c r="BX40" s="137">
        <f>IF(BX38="","",BX38/BX39)</f>
        <v>180.52380952380952</v>
      </c>
      <c r="BY40" s="30"/>
      <c r="BZ40" s="140">
        <f>BS40-A40</f>
        <v>-2.2785923753665713</v>
      </c>
    </row>
    <row r="41" spans="1:78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51"/>
      <c r="AU41" s="151"/>
      <c r="AV41" s="151">
        <v>1460</v>
      </c>
      <c r="AW41" s="151"/>
      <c r="AX41" s="151"/>
      <c r="AY41" s="151">
        <v>1334</v>
      </c>
      <c r="AZ41" s="151"/>
      <c r="BA41" s="151"/>
      <c r="BB41" s="151"/>
      <c r="BC41" s="151"/>
      <c r="BD41" s="151"/>
      <c r="BE41" s="151">
        <v>2272</v>
      </c>
      <c r="BF41" s="151"/>
      <c r="BG41" s="151"/>
      <c r="BH41" s="151"/>
      <c r="BI41" s="151"/>
      <c r="BJ41" s="151"/>
      <c r="BK41" s="151">
        <v>1243</v>
      </c>
      <c r="BL41" s="151">
        <v>1188</v>
      </c>
      <c r="BM41" s="151">
        <v>1286</v>
      </c>
      <c r="BN41" s="151"/>
      <c r="BO41" s="151"/>
      <c r="BP41" s="151"/>
      <c r="BQ41" s="151"/>
      <c r="BR41" s="151"/>
      <c r="BS41" s="144">
        <f t="shared" ref="BS41:BS42" si="20">IF(SUM(D41:BR41)=0,"",SUM(D41:BR41))</f>
        <v>25952</v>
      </c>
      <c r="BT41" s="19"/>
      <c r="BU41" s="159"/>
      <c r="BV41" s="36" t="s">
        <v>44</v>
      </c>
      <c r="BW41" s="30"/>
      <c r="BX41" s="111">
        <v>16263</v>
      </c>
      <c r="BY41" s="30"/>
      <c r="BZ41" s="144"/>
    </row>
    <row r="42" spans="1:78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51"/>
      <c r="AU42" s="151"/>
      <c r="AV42" s="151">
        <v>8</v>
      </c>
      <c r="AW42" s="151"/>
      <c r="AX42" s="151"/>
      <c r="AY42" s="151">
        <v>8</v>
      </c>
      <c r="AZ42" s="151"/>
      <c r="BA42" s="151"/>
      <c r="BB42" s="151"/>
      <c r="BC42" s="151"/>
      <c r="BD42" s="151"/>
      <c r="BE42" s="151">
        <v>14</v>
      </c>
      <c r="BF42" s="151"/>
      <c r="BG42" s="151"/>
      <c r="BH42" s="151"/>
      <c r="BI42" s="151"/>
      <c r="BJ42" s="151"/>
      <c r="BK42" s="151">
        <v>8</v>
      </c>
      <c r="BL42" s="151">
        <v>8</v>
      </c>
      <c r="BM42" s="151">
        <v>8</v>
      </c>
      <c r="BN42" s="151"/>
      <c r="BO42" s="151"/>
      <c r="BP42" s="151"/>
      <c r="BQ42" s="151"/>
      <c r="BR42" s="151"/>
      <c r="BS42" s="144">
        <f t="shared" si="20"/>
        <v>159</v>
      </c>
      <c r="BT42" s="113">
        <f t="shared" ref="BT42:BT73" si="21">IF(COUNTA(D42:BR42)=0,"",COUNTA(D42:BR42))</f>
        <v>17</v>
      </c>
      <c r="BU42" s="159" t="s">
        <v>687</v>
      </c>
      <c r="BV42" s="38" t="s">
        <v>47</v>
      </c>
      <c r="BW42" s="30"/>
      <c r="BX42" s="111">
        <v>100</v>
      </c>
      <c r="BY42" s="30"/>
      <c r="BZ42" s="144"/>
    </row>
    <row r="43" spans="1:78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2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/>
      <c r="AU43" s="137"/>
      <c r="AV43" s="137">
        <f>+AV41/AV42</f>
        <v>182.5</v>
      </c>
      <c r="AW43" s="137"/>
      <c r="AX43" s="137"/>
      <c r="AY43" s="137">
        <f>+AY41/AY42</f>
        <v>166.75</v>
      </c>
      <c r="AZ43" s="137"/>
      <c r="BA43" s="137"/>
      <c r="BB43" s="137"/>
      <c r="BC43" s="137"/>
      <c r="BD43" s="137"/>
      <c r="BE43" s="137">
        <f>+BE41/BE42</f>
        <v>162.28571428571428</v>
      </c>
      <c r="BF43" s="137"/>
      <c r="BG43" s="137"/>
      <c r="BH43" s="137"/>
      <c r="BI43" s="137"/>
      <c r="BJ43" s="137"/>
      <c r="BK43" s="137">
        <f>+BK41/BK42</f>
        <v>155.375</v>
      </c>
      <c r="BL43" s="137">
        <f>+BL41/BL42</f>
        <v>148.5</v>
      </c>
      <c r="BM43" s="137">
        <f>+BM41/BM42</f>
        <v>160.75</v>
      </c>
      <c r="BN43" s="137"/>
      <c r="BO43" s="137"/>
      <c r="BP43" s="137"/>
      <c r="BQ43" s="137"/>
      <c r="BR43" s="137"/>
      <c r="BS43" s="137">
        <f t="shared" si="8"/>
        <v>163.22012578616352</v>
      </c>
      <c r="BT43" s="25"/>
      <c r="BU43" s="23"/>
      <c r="BV43" s="132" t="s">
        <v>48</v>
      </c>
      <c r="BW43" s="30"/>
      <c r="BX43" s="137">
        <f>IF(BX41="","",BX41/BX42)</f>
        <v>162.63</v>
      </c>
      <c r="BY43" s="30"/>
      <c r="BZ43" s="140">
        <f>BS43-A43</f>
        <v>2.4620612700344964</v>
      </c>
    </row>
    <row r="44" spans="1:78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>
        <v>1249</v>
      </c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44">
        <f t="shared" ref="BS44:BS45" si="23">IF(SUM(D44:BR44)=0,"",SUM(D44:BR44))</f>
        <v>2542</v>
      </c>
      <c r="BT44" s="19"/>
      <c r="BU44" s="23"/>
      <c r="BV44" s="36" t="s">
        <v>44</v>
      </c>
      <c r="BW44" s="30"/>
      <c r="BX44" s="111">
        <v>4861</v>
      </c>
      <c r="BY44" s="30"/>
      <c r="BZ44" s="144"/>
    </row>
    <row r="45" spans="1:78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>
        <v>8</v>
      </c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44">
        <f t="shared" si="23"/>
        <v>16</v>
      </c>
      <c r="BT45" s="113">
        <f t="shared" ref="BT45:BT76" si="24">IF(COUNTA(D45:BR45)=0,"",COUNTA(D45:BR45))</f>
        <v>2</v>
      </c>
      <c r="BU45" s="159" t="s">
        <v>631</v>
      </c>
      <c r="BV45" s="31" t="s">
        <v>49</v>
      </c>
      <c r="BW45" s="30"/>
      <c r="BX45" s="111">
        <v>32</v>
      </c>
      <c r="BY45" s="30"/>
      <c r="BZ45" s="144"/>
    </row>
    <row r="46" spans="1:78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f>+BA44/BA45</f>
        <v>156.125</v>
      </c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>
        <f t="shared" si="8"/>
        <v>158.875</v>
      </c>
      <c r="BT46" s="25"/>
      <c r="BU46" s="23"/>
      <c r="BV46" s="132" t="s">
        <v>50</v>
      </c>
      <c r="BW46" s="30"/>
      <c r="BX46" s="137">
        <f>IF(BX44="","",BX44/BX45)</f>
        <v>151.90625</v>
      </c>
      <c r="BY46" s="30"/>
      <c r="BZ46" s="140">
        <f>BS46-A46</f>
        <v>15.597222222222229</v>
      </c>
    </row>
    <row r="47" spans="1:78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13"/>
      <c r="AU47" s="113"/>
      <c r="AV47" s="113"/>
      <c r="AW47" s="113"/>
      <c r="AX47" s="113">
        <v>1305</v>
      </c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>
        <v>1231</v>
      </c>
      <c r="BK47" s="113"/>
      <c r="BL47" s="113"/>
      <c r="BM47" s="113"/>
      <c r="BN47" s="113"/>
      <c r="BO47" s="113"/>
      <c r="BP47" s="113"/>
      <c r="BQ47" s="113"/>
      <c r="BR47" s="113"/>
      <c r="BS47" s="144">
        <f t="shared" ref="BS47:BS48" si="25">IF(SUM(D47:BR47)=0,"",SUM(D47:BR47))</f>
        <v>4766</v>
      </c>
      <c r="BT47" s="19"/>
      <c r="BU47" s="23"/>
      <c r="BV47" s="37" t="s">
        <v>44</v>
      </c>
      <c r="BW47" s="30"/>
      <c r="BX47" s="138">
        <v>7293</v>
      </c>
      <c r="BY47" s="30"/>
      <c r="BZ47" s="149"/>
    </row>
    <row r="48" spans="1:78" x14ac:dyDescent="0.25">
      <c r="A48" s="138">
        <v>44</v>
      </c>
      <c r="B48" s="27" t="s">
        <v>240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13"/>
      <c r="AU48" s="113"/>
      <c r="AV48" s="113"/>
      <c r="AW48" s="113"/>
      <c r="AX48" s="113">
        <v>8</v>
      </c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>
        <v>8</v>
      </c>
      <c r="BK48" s="113"/>
      <c r="BL48" s="113"/>
      <c r="BM48" s="113"/>
      <c r="BN48" s="113"/>
      <c r="BO48" s="113"/>
      <c r="BP48" s="113"/>
      <c r="BQ48" s="113"/>
      <c r="BR48" s="113"/>
      <c r="BS48" s="144">
        <f t="shared" si="25"/>
        <v>31</v>
      </c>
      <c r="BT48" s="113">
        <f t="shared" ref="BT48:BT79" si="26">IF(COUNTA(D48:BR48)=0,"",COUNTA(D48:BR48))</f>
        <v>5</v>
      </c>
      <c r="BU48" s="159" t="s">
        <v>667</v>
      </c>
      <c r="BV48" s="27" t="s">
        <v>240</v>
      </c>
      <c r="BW48" s="30"/>
      <c r="BX48" s="138">
        <v>47</v>
      </c>
      <c r="BY48" s="30"/>
      <c r="BZ48" s="149"/>
    </row>
    <row r="49" spans="1:78" x14ac:dyDescent="0.25">
      <c r="A49" s="137">
        <f>A47/A48</f>
        <v>157.20454545454547</v>
      </c>
      <c r="B49" s="134" t="s">
        <v>241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/>
      <c r="AU49" s="137"/>
      <c r="AV49" s="137"/>
      <c r="AW49" s="137"/>
      <c r="AX49" s="137">
        <f>+AX47/AX48</f>
        <v>163.125</v>
      </c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>
        <f>+BJ47/BJ48</f>
        <v>153.875</v>
      </c>
      <c r="BK49" s="137"/>
      <c r="BL49" s="137"/>
      <c r="BM49" s="137"/>
      <c r="BN49" s="137"/>
      <c r="BO49" s="137"/>
      <c r="BP49" s="137"/>
      <c r="BQ49" s="137"/>
      <c r="BR49" s="137"/>
      <c r="BS49" s="137">
        <f t="shared" si="8"/>
        <v>153.74193548387098</v>
      </c>
      <c r="BT49" s="25"/>
      <c r="BU49" s="23"/>
      <c r="BV49" s="134" t="s">
        <v>241</v>
      </c>
      <c r="BW49" s="30"/>
      <c r="BX49" s="137">
        <f>IF(BX47="","",BX47/BX48)</f>
        <v>155.17021276595744</v>
      </c>
      <c r="BY49" s="30"/>
      <c r="BZ49" s="140">
        <f>BS49-A49</f>
        <v>-3.4626099706744924</v>
      </c>
    </row>
    <row r="50" spans="1:78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/>
      <c r="AU50" s="144"/>
      <c r="AV50" s="144">
        <v>1370</v>
      </c>
      <c r="AW50" s="144"/>
      <c r="AX50" s="144"/>
      <c r="AY50" s="144"/>
      <c r="AZ50" s="144"/>
      <c r="BA50" s="144"/>
      <c r="BB50" s="144"/>
      <c r="BC50" s="144"/>
      <c r="BD50" s="144"/>
      <c r="BE50" s="144">
        <v>2549</v>
      </c>
      <c r="BF50" s="144">
        <v>3112</v>
      </c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>
        <v>3292</v>
      </c>
      <c r="BS50" s="144">
        <f t="shared" ref="BS50:BS51" si="27">IF(SUM(D50:BR50)=0,"",SUM(D50:BR50))</f>
        <v>38045</v>
      </c>
      <c r="BT50" s="19"/>
      <c r="BU50" s="159"/>
      <c r="BV50" s="37" t="s">
        <v>51</v>
      </c>
      <c r="BW50" s="39"/>
      <c r="BX50" s="111">
        <v>38576</v>
      </c>
      <c r="BY50" s="39"/>
      <c r="BZ50" s="144"/>
    </row>
    <row r="51" spans="1:78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/>
      <c r="AU51" s="144"/>
      <c r="AV51" s="144">
        <v>8</v>
      </c>
      <c r="AW51" s="144"/>
      <c r="AX51" s="144"/>
      <c r="AY51" s="144"/>
      <c r="AZ51" s="144"/>
      <c r="BA51" s="144"/>
      <c r="BB51" s="144"/>
      <c r="BC51" s="144"/>
      <c r="BD51" s="144"/>
      <c r="BE51" s="144">
        <v>14</v>
      </c>
      <c r="BF51" s="144">
        <v>17</v>
      </c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>
        <v>18</v>
      </c>
      <c r="BS51" s="144">
        <f t="shared" si="27"/>
        <v>206</v>
      </c>
      <c r="BT51" s="113">
        <f t="shared" ref="BT51:BT82" si="28">IF(COUNTA(D51:BR51)=0,"",COUNTA(D51:BR51))</f>
        <v>18</v>
      </c>
      <c r="BU51" s="310" t="s">
        <v>667</v>
      </c>
      <c r="BV51" s="27" t="s">
        <v>52</v>
      </c>
      <c r="BW51" s="39"/>
      <c r="BX51" s="111">
        <v>208</v>
      </c>
      <c r="BY51" s="39"/>
      <c r="BZ51" s="144"/>
    </row>
    <row r="52" spans="1:78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7">
        <f>+Q50/Q51</f>
        <v>203.78571428571428</v>
      </c>
      <c r="R52" s="237"/>
      <c r="S52" s="237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/>
      <c r="AU52" s="137"/>
      <c r="AV52" s="137">
        <f>+AV50/AV51</f>
        <v>171.25</v>
      </c>
      <c r="AW52" s="137"/>
      <c r="AX52" s="137"/>
      <c r="AY52" s="137"/>
      <c r="AZ52" s="137"/>
      <c r="BA52" s="137"/>
      <c r="BB52" s="137"/>
      <c r="BC52" s="137"/>
      <c r="BD52" s="137"/>
      <c r="BE52" s="137">
        <f>+BE50/BE51</f>
        <v>182.07142857142858</v>
      </c>
      <c r="BF52" s="137">
        <f>+BF50/BF51</f>
        <v>183.05882352941177</v>
      </c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>
        <f>+BR50/BR51</f>
        <v>182.88888888888889</v>
      </c>
      <c r="BS52" s="137">
        <f t="shared" si="8"/>
        <v>184.68446601941747</v>
      </c>
      <c r="BT52" s="25"/>
      <c r="BU52" s="192"/>
      <c r="BV52" s="134" t="s">
        <v>53</v>
      </c>
      <c r="BW52" s="39"/>
      <c r="BX52" s="137">
        <f>IF(BX50="","",BX50/BX51)</f>
        <v>185.46153846153845</v>
      </c>
      <c r="BY52" s="39"/>
      <c r="BZ52" s="140">
        <f>BS52-A52</f>
        <v>-7.0403046227843618</v>
      </c>
    </row>
    <row r="53" spans="1:78" x14ac:dyDescent="0.25">
      <c r="A53" s="165"/>
      <c r="B53" s="37" t="s">
        <v>287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44">
        <f t="shared" ref="BS53:BS54" si="29">IF(SUM(D53:BR53)=0,"",SUM(D53:BR53))</f>
        <v>2842</v>
      </c>
      <c r="BT53" s="19"/>
      <c r="BU53" s="192"/>
      <c r="BV53" s="37" t="s">
        <v>287</v>
      </c>
      <c r="BW53" s="39"/>
      <c r="BX53" s="138">
        <v>2842</v>
      </c>
      <c r="BY53" s="39"/>
      <c r="BZ53" s="149"/>
    </row>
    <row r="54" spans="1:78" x14ac:dyDescent="0.25">
      <c r="A54" s="165"/>
      <c r="B54" s="133" t="s">
        <v>288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44">
        <f t="shared" si="29"/>
        <v>22</v>
      </c>
      <c r="BT54" s="113">
        <f t="shared" ref="BT54:BT85" si="30">IF(COUNTA(D54:BR54)=0,"",COUNTA(D54:BR54))</f>
        <v>4</v>
      </c>
      <c r="BU54" s="159" t="s">
        <v>558</v>
      </c>
      <c r="BV54" s="133" t="s">
        <v>288</v>
      </c>
      <c r="BW54" s="39"/>
      <c r="BX54" s="138">
        <v>22</v>
      </c>
      <c r="BY54" s="39"/>
      <c r="BZ54" s="149"/>
    </row>
    <row r="55" spans="1:78" x14ac:dyDescent="0.25">
      <c r="A55" s="165"/>
      <c r="B55" s="134" t="s">
        <v>289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>
        <f t="shared" si="8"/>
        <v>129.18181818181819</v>
      </c>
      <c r="BT55" s="25"/>
      <c r="BU55" s="192"/>
      <c r="BV55" s="134" t="s">
        <v>289</v>
      </c>
      <c r="BW55" s="39"/>
      <c r="BX55" s="137">
        <f>IF(BX53="","",BX53/BX54)</f>
        <v>129.18181818181819</v>
      </c>
      <c r="BY55" s="39"/>
      <c r="BZ55" s="140"/>
    </row>
    <row r="56" spans="1:78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v>1942</v>
      </c>
      <c r="AU56" s="144"/>
      <c r="AV56" s="144">
        <v>1376</v>
      </c>
      <c r="AW56" s="144"/>
      <c r="AX56" s="144"/>
      <c r="AY56" s="144"/>
      <c r="AZ56" s="144"/>
      <c r="BA56" s="144"/>
      <c r="BB56" s="144"/>
      <c r="BC56" s="144"/>
      <c r="BD56" s="144"/>
      <c r="BE56" s="144"/>
      <c r="BF56" s="144">
        <v>3002</v>
      </c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>
        <f t="shared" ref="BS56:BS57" si="31">IF(SUM(D56:BR56)=0,"",SUM(D56:BR56))</f>
        <v>29343</v>
      </c>
      <c r="BT56" s="19"/>
      <c r="BU56" s="23"/>
      <c r="BV56" s="37" t="s">
        <v>54</v>
      </c>
      <c r="BW56" s="39"/>
      <c r="BX56" s="110">
        <v>29254</v>
      </c>
      <c r="BY56" s="39"/>
      <c r="BZ56" s="144"/>
    </row>
    <row r="57" spans="1:78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v>11</v>
      </c>
      <c r="AU57" s="144"/>
      <c r="AV57" s="144">
        <v>8</v>
      </c>
      <c r="AW57" s="144"/>
      <c r="AX57" s="144"/>
      <c r="AY57" s="144"/>
      <c r="AZ57" s="144"/>
      <c r="BA57" s="144"/>
      <c r="BB57" s="144"/>
      <c r="BC57" s="144"/>
      <c r="BD57" s="144"/>
      <c r="BE57" s="144"/>
      <c r="BF57" s="144">
        <v>17</v>
      </c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>
        <f t="shared" si="31"/>
        <v>159</v>
      </c>
      <c r="BT57" s="113">
        <f t="shared" ref="BT57:BT88" si="32">IF(COUNTA(D57:BR57)=0,"",COUNTA(D57:BR57))</f>
        <v>15</v>
      </c>
      <c r="BU57" s="159" t="s">
        <v>654</v>
      </c>
      <c r="BV57" s="27" t="s">
        <v>55</v>
      </c>
      <c r="BW57" s="39"/>
      <c r="BX57" s="113">
        <v>154</v>
      </c>
      <c r="BY57" s="39"/>
      <c r="BZ57" s="144"/>
    </row>
    <row r="58" spans="1:78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7">
        <f>+M56/M57</f>
        <v>206.33333333333334</v>
      </c>
      <c r="N58" s="137"/>
      <c r="O58" s="237">
        <f>+O56/O57</f>
        <v>202.875</v>
      </c>
      <c r="P58" s="237"/>
      <c r="Q58" s="237"/>
      <c r="R58" s="237"/>
      <c r="S58" s="237"/>
      <c r="T58" s="237"/>
      <c r="U58" s="237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>+AT56/AT57</f>
        <v>176.54545454545453</v>
      </c>
      <c r="AU58" s="137"/>
      <c r="AV58" s="137">
        <f>+AV56/AV57</f>
        <v>172</v>
      </c>
      <c r="AW58" s="137"/>
      <c r="AX58" s="137"/>
      <c r="AY58" s="137"/>
      <c r="AZ58" s="137"/>
      <c r="BA58" s="137"/>
      <c r="BB58" s="137"/>
      <c r="BC58" s="137"/>
      <c r="BD58" s="137"/>
      <c r="BE58" s="137"/>
      <c r="BF58" s="137">
        <f>+BF56/BF57</f>
        <v>176.58823529411765</v>
      </c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>
        <f t="shared" si="8"/>
        <v>184.54716981132074</v>
      </c>
      <c r="BT58" s="25"/>
      <c r="BU58" s="159"/>
      <c r="BV58" s="134" t="s">
        <v>56</v>
      </c>
      <c r="BW58" s="39"/>
      <c r="BX58" s="137">
        <f>IF(BX56="","",BX56/BX57)</f>
        <v>189.96103896103895</v>
      </c>
      <c r="BY58" s="39"/>
      <c r="BZ58" s="140">
        <f>BS58-A58</f>
        <v>-7.2050425780597891</v>
      </c>
    </row>
    <row r="59" spans="1:78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>
        <v>1167</v>
      </c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4"/>
      <c r="BS59" s="144">
        <f t="shared" ref="BS59:BS60" si="33">IF(SUM(D59:BR59)=0,"",SUM(D59:BR59))</f>
        <v>6674</v>
      </c>
      <c r="BT59" s="19"/>
      <c r="BU59" s="23"/>
      <c r="BV59" s="37" t="s">
        <v>57</v>
      </c>
      <c r="BW59" s="39"/>
      <c r="BX59" s="113">
        <v>7956</v>
      </c>
      <c r="BY59" s="39"/>
      <c r="BZ59" s="144"/>
    </row>
    <row r="60" spans="1:78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>
        <v>8</v>
      </c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4"/>
      <c r="BR60" s="144"/>
      <c r="BS60" s="144">
        <f t="shared" si="33"/>
        <v>46</v>
      </c>
      <c r="BT60" s="113">
        <f t="shared" ref="BT60:BT91" si="34">IF(COUNTA(D60:BR60)=0,"",COUNTA(D60:BR60))</f>
        <v>6</v>
      </c>
      <c r="BU60" s="315" t="s">
        <v>630</v>
      </c>
      <c r="BV60" s="27" t="s">
        <v>58</v>
      </c>
      <c r="BW60" s="39"/>
      <c r="BX60" s="113">
        <v>54</v>
      </c>
      <c r="BY60" s="39"/>
      <c r="BZ60" s="144"/>
    </row>
    <row r="61" spans="1:78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5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>
        <f>+BA59/BA60</f>
        <v>145.875</v>
      </c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>
        <f t="shared" si="8"/>
        <v>145.08695652173913</v>
      </c>
      <c r="BT61" s="25"/>
      <c r="BU61" s="159"/>
      <c r="BV61" s="134" t="s">
        <v>59</v>
      </c>
      <c r="BW61" s="39"/>
      <c r="BX61" s="137">
        <f>IF(BX59="","",BX59/BX60)</f>
        <v>147.33333333333334</v>
      </c>
      <c r="BY61" s="39"/>
      <c r="BZ61" s="140">
        <f>BS61-A61</f>
        <v>-5.2409123307198797</v>
      </c>
    </row>
    <row r="62" spans="1:78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/>
      <c r="BQ62" s="144"/>
      <c r="BR62" s="144"/>
      <c r="BS62" s="144">
        <f t="shared" ref="BS62:BS63" si="36">IF(SUM(D62:BR62)=0,"",SUM(D62:BR62))</f>
        <v>460</v>
      </c>
      <c r="BT62" s="19"/>
      <c r="BU62" s="23"/>
      <c r="BV62" s="37" t="s">
        <v>60</v>
      </c>
      <c r="BW62" s="39"/>
      <c r="BX62" s="111">
        <v>460</v>
      </c>
      <c r="BY62" s="39"/>
      <c r="BZ62" s="144"/>
    </row>
    <row r="63" spans="1:78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4"/>
      <c r="BR63" s="144"/>
      <c r="BS63" s="144">
        <f t="shared" si="36"/>
        <v>3</v>
      </c>
      <c r="BT63" s="113">
        <f t="shared" ref="BT63:BT94" si="37">IF(COUNTA(D63:BR63)=0,"",COUNTA(D63:BR63))</f>
        <v>1</v>
      </c>
      <c r="BU63" s="159" t="s">
        <v>371</v>
      </c>
      <c r="BV63" s="27" t="s">
        <v>34</v>
      </c>
      <c r="BW63" s="39"/>
      <c r="BX63" s="111">
        <v>3</v>
      </c>
      <c r="BY63" s="39"/>
      <c r="BZ63" s="144"/>
    </row>
    <row r="64" spans="1:78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>
        <f t="shared" si="8"/>
        <v>153.33333333333334</v>
      </c>
      <c r="BT64" s="25"/>
      <c r="BU64" s="159"/>
      <c r="BV64" s="134" t="s">
        <v>61</v>
      </c>
      <c r="BW64" s="39"/>
      <c r="BX64" s="137">
        <f>IF(BX62="","",BX62/BX63)</f>
        <v>153.33333333333334</v>
      </c>
      <c r="BY64" s="39"/>
      <c r="BZ64" s="140">
        <f>BS64-A64</f>
        <v>-12</v>
      </c>
    </row>
    <row r="65" spans="1:79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/>
      <c r="AU65" s="144"/>
      <c r="AV65" s="144"/>
      <c r="AW65" s="144">
        <v>1097</v>
      </c>
      <c r="AX65" s="144"/>
      <c r="AY65" s="144"/>
      <c r="AZ65" s="144"/>
      <c r="BA65" s="144">
        <v>1167</v>
      </c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>
        <v>1101</v>
      </c>
      <c r="BN65" s="144"/>
      <c r="BO65" s="144"/>
      <c r="BP65" s="144"/>
      <c r="BQ65" s="144"/>
      <c r="BR65" s="144"/>
      <c r="BS65" s="144">
        <f t="shared" ref="BS65:BS66" si="38">IF(SUM(D65:BR65)=0,"",SUM(D65:BR65))</f>
        <v>11453</v>
      </c>
      <c r="BT65" s="19"/>
      <c r="BU65" s="23"/>
      <c r="BV65" s="40" t="s">
        <v>62</v>
      </c>
      <c r="BW65" s="39"/>
      <c r="BX65" s="111">
        <v>10480</v>
      </c>
      <c r="BY65" s="39"/>
      <c r="BZ65" s="144"/>
    </row>
    <row r="66" spans="1:79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/>
      <c r="AU66" s="144"/>
      <c r="AV66" s="144"/>
      <c r="AW66" s="144">
        <v>8</v>
      </c>
      <c r="AX66" s="144"/>
      <c r="AY66" s="144"/>
      <c r="AZ66" s="144"/>
      <c r="BA66" s="144">
        <v>8</v>
      </c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  <c r="BM66" s="144">
        <v>8</v>
      </c>
      <c r="BN66" s="144"/>
      <c r="BO66" s="144"/>
      <c r="BP66" s="144"/>
      <c r="BQ66" s="144"/>
      <c r="BR66" s="144"/>
      <c r="BS66" s="144">
        <f t="shared" si="38"/>
        <v>85</v>
      </c>
      <c r="BT66" s="113">
        <f t="shared" ref="BT66:BT97" si="39">IF(COUNTA(D66:BR66)=0,"",COUNTA(D66:BR66))</f>
        <v>11</v>
      </c>
      <c r="BU66" s="349" t="s">
        <v>667</v>
      </c>
      <c r="BV66" s="31" t="s">
        <v>63</v>
      </c>
      <c r="BW66" s="39"/>
      <c r="BX66" s="111">
        <v>77</v>
      </c>
      <c r="BY66" s="39"/>
      <c r="BZ66" s="144"/>
    </row>
    <row r="67" spans="1:79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0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/>
      <c r="AU67" s="137"/>
      <c r="AV67" s="137"/>
      <c r="AW67" s="137">
        <f>+AW65/AW66</f>
        <v>137.125</v>
      </c>
      <c r="AX67" s="137"/>
      <c r="AY67" s="137"/>
      <c r="AZ67" s="137"/>
      <c r="BA67" s="137">
        <f>+BA65/BA66</f>
        <v>145.875</v>
      </c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>
        <f>+BM65/BM66</f>
        <v>137.625</v>
      </c>
      <c r="BN67" s="137"/>
      <c r="BO67" s="137"/>
      <c r="BP67" s="137"/>
      <c r="BQ67" s="137"/>
      <c r="BR67" s="137"/>
      <c r="BS67" s="137">
        <f t="shared" si="8"/>
        <v>134.74117647058824</v>
      </c>
      <c r="BT67" s="25"/>
      <c r="BU67" s="159"/>
      <c r="BV67" s="132" t="s">
        <v>64</v>
      </c>
      <c r="BW67" s="39"/>
      <c r="BX67" s="137">
        <f>IF(BX65="","",BX65/BX66)</f>
        <v>136.10389610389609</v>
      </c>
      <c r="BY67" s="39"/>
      <c r="BZ67" s="140">
        <f>BS67-A67</f>
        <v>-8.1921568627450938</v>
      </c>
    </row>
    <row r="68" spans="1:79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v>1864</v>
      </c>
      <c r="AU68" s="144"/>
      <c r="AV68" s="144">
        <v>1311</v>
      </c>
      <c r="AW68" s="144"/>
      <c r="AX68" s="144"/>
      <c r="AY68" s="144"/>
      <c r="AZ68" s="144"/>
      <c r="BA68" s="144"/>
      <c r="BB68" s="144"/>
      <c r="BC68" s="144">
        <v>1362</v>
      </c>
      <c r="BD68" s="144"/>
      <c r="BE68" s="144">
        <v>2312</v>
      </c>
      <c r="BF68" s="144"/>
      <c r="BG68" s="144">
        <v>3369</v>
      </c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44"/>
      <c r="BS68" s="144">
        <f t="shared" ref="BS68:BS69" si="41">IF(SUM(D68:BR68)=0,"",SUM(D68:BR68))</f>
        <v>33242</v>
      </c>
      <c r="BT68" s="19"/>
      <c r="BU68" s="23"/>
      <c r="BV68" s="35" t="s">
        <v>65</v>
      </c>
      <c r="BW68" s="39"/>
      <c r="BX68" s="111">
        <v>27197</v>
      </c>
      <c r="BY68" s="39"/>
      <c r="BZ68" s="144"/>
    </row>
    <row r="69" spans="1:79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v>11</v>
      </c>
      <c r="AU69" s="144"/>
      <c r="AV69" s="144">
        <v>8</v>
      </c>
      <c r="AW69" s="144"/>
      <c r="AX69" s="144"/>
      <c r="AY69" s="144"/>
      <c r="AZ69" s="144"/>
      <c r="BA69" s="144"/>
      <c r="BB69" s="144"/>
      <c r="BC69" s="144">
        <v>8</v>
      </c>
      <c r="BD69" s="144"/>
      <c r="BE69" s="144">
        <v>14</v>
      </c>
      <c r="BF69" s="144"/>
      <c r="BG69" s="144">
        <v>18</v>
      </c>
      <c r="BH69" s="144"/>
      <c r="BI69" s="144"/>
      <c r="BJ69" s="144"/>
      <c r="BK69" s="144"/>
      <c r="BL69" s="144"/>
      <c r="BM69" s="144"/>
      <c r="BN69" s="144"/>
      <c r="BO69" s="144"/>
      <c r="BP69" s="144"/>
      <c r="BQ69" s="144"/>
      <c r="BR69" s="144"/>
      <c r="BS69" s="144">
        <f t="shared" si="41"/>
        <v>187</v>
      </c>
      <c r="BT69" s="113">
        <f t="shared" ref="BT69:BT100" si="42">IF(COUNTA(D69:BR69)=0,"",COUNTA(D69:BR69))</f>
        <v>19</v>
      </c>
      <c r="BU69" s="159" t="s">
        <v>660</v>
      </c>
      <c r="BV69" s="27" t="s">
        <v>66</v>
      </c>
      <c r="BW69" s="39"/>
      <c r="BX69" s="111">
        <v>153</v>
      </c>
      <c r="BY69" s="39"/>
      <c r="BZ69" s="144"/>
    </row>
    <row r="70" spans="1:79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3">+V68/V69</f>
        <v>182</v>
      </c>
      <c r="W70" s="137">
        <f t="shared" si="43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>+AT68/AT69</f>
        <v>169.45454545454547</v>
      </c>
      <c r="AU70" s="137"/>
      <c r="AV70" s="137">
        <f>+AV68/AV69</f>
        <v>163.875</v>
      </c>
      <c r="AW70" s="137"/>
      <c r="AX70" s="137"/>
      <c r="AY70" s="137"/>
      <c r="AZ70" s="137"/>
      <c r="BA70" s="137"/>
      <c r="BB70" s="137"/>
      <c r="BC70" s="137">
        <f>+BC68/BC69</f>
        <v>170.25</v>
      </c>
      <c r="BD70" s="137"/>
      <c r="BE70" s="137">
        <f>+BE68/BE69</f>
        <v>165.14285714285714</v>
      </c>
      <c r="BF70" s="137"/>
      <c r="BG70" s="137">
        <f>+BG68/BG69</f>
        <v>187.16666666666666</v>
      </c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>
        <f t="shared" si="8"/>
        <v>177.76470588235293</v>
      </c>
      <c r="BT70" s="25"/>
      <c r="BU70" s="159"/>
      <c r="BV70" s="134" t="s">
        <v>67</v>
      </c>
      <c r="BW70" s="39"/>
      <c r="BX70" s="137">
        <f>IF(BX68="","",BX68/BX69)</f>
        <v>177.75816993464053</v>
      </c>
      <c r="BY70" s="39"/>
      <c r="BZ70" s="140">
        <f>BS70-A70</f>
        <v>-3.4697438784126291</v>
      </c>
    </row>
    <row r="71" spans="1:79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>
        <v>1226</v>
      </c>
      <c r="BP71" s="144"/>
      <c r="BQ71" s="144"/>
      <c r="BR71" s="144"/>
      <c r="BS71" s="144">
        <f t="shared" ref="BS71:BS72" si="44">IF(SUM(D71:BR71)=0,"",SUM(D71:BR71))</f>
        <v>8763</v>
      </c>
      <c r="BT71" s="19"/>
      <c r="BU71" s="23"/>
      <c r="BV71" s="37" t="s">
        <v>68</v>
      </c>
      <c r="BW71" s="39"/>
      <c r="BX71" s="111">
        <v>13048</v>
      </c>
      <c r="BY71" s="39"/>
      <c r="BZ71" s="144"/>
      <c r="CA71" s="360"/>
    </row>
    <row r="72" spans="1:79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>
        <v>6</v>
      </c>
      <c r="BP72" s="144"/>
      <c r="BQ72" s="144"/>
      <c r="BR72" s="144"/>
      <c r="BS72" s="144">
        <f t="shared" si="44"/>
        <v>49</v>
      </c>
      <c r="BT72" s="113">
        <f t="shared" ref="BT72:BT103" si="45">IF(COUNTA(D72:BR72)=0,"",COUNTA(D72:BR72))</f>
        <v>6</v>
      </c>
      <c r="BU72" s="159" t="s">
        <v>693</v>
      </c>
      <c r="BV72" s="27" t="s">
        <v>69</v>
      </c>
      <c r="BW72" s="39"/>
      <c r="BX72" s="111">
        <v>74</v>
      </c>
      <c r="BY72" s="39"/>
      <c r="BZ72" s="144"/>
      <c r="CA72" s="360"/>
    </row>
    <row r="73" spans="1:79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6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88">
        <f>+BO71/BO72</f>
        <v>204.33333333333334</v>
      </c>
      <c r="BP73" s="188"/>
      <c r="BQ73" s="188"/>
      <c r="BR73" s="188"/>
      <c r="BS73" s="137">
        <f t="shared" si="8"/>
        <v>178.83673469387756</v>
      </c>
      <c r="BT73" s="25"/>
      <c r="BU73" s="159"/>
      <c r="BV73" s="134" t="s">
        <v>70</v>
      </c>
      <c r="BW73" s="39"/>
      <c r="BX73" s="137">
        <f>IF(BX71="","",BX71/BX72)</f>
        <v>176.32432432432432</v>
      </c>
      <c r="BY73" s="39"/>
      <c r="BZ73" s="140">
        <f>BS73-A73</f>
        <v>-2.3205686769089482</v>
      </c>
      <c r="CA73" s="362"/>
    </row>
    <row r="74" spans="1:79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>
        <f t="shared" ref="BS74:BS75" si="47">IF(SUM(D74:BR74)=0,"",SUM(D74:BR74))</f>
        <v>5777</v>
      </c>
      <c r="BT74" s="19"/>
      <c r="BU74" s="20"/>
      <c r="BV74" s="40" t="s">
        <v>68</v>
      </c>
      <c r="BW74" s="39"/>
      <c r="BX74" s="138">
        <v>11395</v>
      </c>
      <c r="BY74" s="39"/>
      <c r="BZ74" s="144"/>
      <c r="CA74" s="361"/>
    </row>
    <row r="75" spans="1:79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/>
      <c r="BH75" s="144"/>
      <c r="BI75" s="144"/>
      <c r="BJ75" s="144"/>
      <c r="BK75" s="144"/>
      <c r="BL75" s="144"/>
      <c r="BM75" s="144"/>
      <c r="BN75" s="144"/>
      <c r="BO75" s="144"/>
      <c r="BP75" s="144"/>
      <c r="BQ75" s="144"/>
      <c r="BR75" s="144"/>
      <c r="BS75" s="144">
        <f t="shared" si="47"/>
        <v>35</v>
      </c>
      <c r="BT75" s="113">
        <f t="shared" ref="BT75:BT106" si="48">IF(COUNTA(D75:BR75)=0,"",COUNTA(D75:BR75))</f>
        <v>4</v>
      </c>
      <c r="BU75" s="159" t="s">
        <v>579</v>
      </c>
      <c r="BV75" s="31" t="s">
        <v>71</v>
      </c>
      <c r="BW75" s="39"/>
      <c r="BX75" s="138">
        <v>66</v>
      </c>
      <c r="BY75" s="39"/>
      <c r="BZ75" s="144"/>
      <c r="CA75" s="361"/>
    </row>
    <row r="76" spans="1:79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49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>
        <f t="shared" si="8"/>
        <v>165.05714285714285</v>
      </c>
      <c r="BT76" s="25"/>
      <c r="BU76" s="159"/>
      <c r="BV76" s="132" t="s">
        <v>72</v>
      </c>
      <c r="BW76" s="39"/>
      <c r="BX76" s="137">
        <f>IF(BX74="","",BX74/BX75)</f>
        <v>172.65151515151516</v>
      </c>
      <c r="BY76" s="39"/>
      <c r="BZ76" s="140">
        <f>BS76-A76</f>
        <v>-10.179699248120301</v>
      </c>
      <c r="CA76" s="362"/>
    </row>
    <row r="77" spans="1:79" x14ac:dyDescent="0.25">
      <c r="A77" s="165"/>
      <c r="B77" s="219" t="s">
        <v>290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44">
        <f t="shared" ref="BS77:BS78" si="50">IF(SUM(D77:BR77)=0,"",SUM(D77:BR77))</f>
        <v>2941</v>
      </c>
      <c r="BT77" s="19"/>
      <c r="BU77" s="159"/>
      <c r="BV77" s="219" t="s">
        <v>290</v>
      </c>
      <c r="BW77" s="39"/>
      <c r="BX77" s="138">
        <v>2941</v>
      </c>
      <c r="BY77" s="39"/>
      <c r="BZ77" s="149"/>
      <c r="CA77" s="361"/>
    </row>
    <row r="78" spans="1:79" x14ac:dyDescent="0.25">
      <c r="A78" s="165"/>
      <c r="B78" s="218" t="s">
        <v>291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44">
        <f t="shared" si="50"/>
        <v>22</v>
      </c>
      <c r="BT78" s="113">
        <f t="shared" ref="BT78:BT109" si="51">IF(COUNTA(D78:BR78)=0,"",COUNTA(D78:BR78))</f>
        <v>4</v>
      </c>
      <c r="BU78" s="159" t="s">
        <v>559</v>
      </c>
      <c r="BV78" s="218" t="s">
        <v>291</v>
      </c>
      <c r="BW78" s="39"/>
      <c r="BX78" s="138">
        <v>22</v>
      </c>
      <c r="BY78" s="39"/>
      <c r="BZ78" s="149"/>
      <c r="CA78" s="361"/>
    </row>
    <row r="79" spans="1:79" x14ac:dyDescent="0.25">
      <c r="A79" s="137"/>
      <c r="B79" s="220" t="s">
        <v>292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>
        <f t="shared" si="8"/>
        <v>133.68181818181819</v>
      </c>
      <c r="BT79" s="25"/>
      <c r="BU79" s="159"/>
      <c r="BV79" s="220" t="s">
        <v>292</v>
      </c>
      <c r="BW79" s="39"/>
      <c r="BX79" s="137">
        <f>IF(BX77="","",BX77/BX78)</f>
        <v>133.68181818181819</v>
      </c>
      <c r="BY79" s="39"/>
      <c r="BZ79" s="140"/>
      <c r="CA79" s="362"/>
    </row>
    <row r="80" spans="1:79" x14ac:dyDescent="0.25">
      <c r="A80" s="138">
        <v>30507</v>
      </c>
      <c r="B80" s="219" t="s">
        <v>258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38"/>
      <c r="AU80" s="138"/>
      <c r="AV80" s="138"/>
      <c r="AW80" s="138"/>
      <c r="AX80" s="138"/>
      <c r="AY80" s="138">
        <v>1566</v>
      </c>
      <c r="AZ80" s="138"/>
      <c r="BA80" s="138"/>
      <c r="BB80" s="138"/>
      <c r="BC80" s="138"/>
      <c r="BD80" s="138"/>
      <c r="BE80" s="138">
        <v>2646</v>
      </c>
      <c r="BF80" s="138">
        <v>3143</v>
      </c>
      <c r="BG80" s="138"/>
      <c r="BH80" s="138"/>
      <c r="BI80" s="138">
        <v>1473</v>
      </c>
      <c r="BJ80" s="138"/>
      <c r="BK80" s="138"/>
      <c r="BL80" s="138"/>
      <c r="BM80" s="138"/>
      <c r="BN80" s="138">
        <v>3447</v>
      </c>
      <c r="BO80" s="138"/>
      <c r="BP80" s="138">
        <v>2404</v>
      </c>
      <c r="BQ80" s="138"/>
      <c r="BR80" s="138">
        <v>3418</v>
      </c>
      <c r="BS80" s="144">
        <f t="shared" ref="BS80:BS81" si="52">IF(SUM(D80:BR80)=0,"",SUM(D80:BR80))</f>
        <v>41759</v>
      </c>
      <c r="BT80" s="19"/>
      <c r="BU80" s="159"/>
      <c r="BV80" s="219" t="s">
        <v>258</v>
      </c>
      <c r="BW80" s="39"/>
      <c r="BX80" s="138">
        <v>36325</v>
      </c>
      <c r="BY80" s="39"/>
      <c r="BZ80" s="149"/>
      <c r="CA80" s="361"/>
    </row>
    <row r="81" spans="1:80" x14ac:dyDescent="0.25">
      <c r="A81" s="138">
        <v>162</v>
      </c>
      <c r="B81" s="218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38"/>
      <c r="AU81" s="138"/>
      <c r="AV81" s="138"/>
      <c r="AW81" s="138"/>
      <c r="AX81" s="138"/>
      <c r="AY81" s="138">
        <v>8</v>
      </c>
      <c r="AZ81" s="138"/>
      <c r="BA81" s="138"/>
      <c r="BB81" s="138"/>
      <c r="BC81" s="138"/>
      <c r="BD81" s="138"/>
      <c r="BE81" s="138">
        <v>14</v>
      </c>
      <c r="BF81" s="138">
        <v>17</v>
      </c>
      <c r="BG81" s="138"/>
      <c r="BH81" s="138"/>
      <c r="BI81" s="138">
        <v>8</v>
      </c>
      <c r="BJ81" s="138"/>
      <c r="BK81" s="138"/>
      <c r="BL81" s="138"/>
      <c r="BM81" s="138"/>
      <c r="BN81" s="138">
        <v>18</v>
      </c>
      <c r="BO81" s="138"/>
      <c r="BP81" s="138">
        <v>12</v>
      </c>
      <c r="BQ81" s="138"/>
      <c r="BR81" s="138">
        <v>18</v>
      </c>
      <c r="BS81" s="144">
        <f t="shared" si="52"/>
        <v>222</v>
      </c>
      <c r="BT81" s="113">
        <f t="shared" ref="BT81:BT127" si="53">IF(COUNTA(D81:BR81)=0,"",COUNTA(D81:BR81))</f>
        <v>20</v>
      </c>
      <c r="BU81" s="310" t="s">
        <v>717</v>
      </c>
      <c r="BV81" s="218" t="s">
        <v>26</v>
      </c>
      <c r="BW81" s="39"/>
      <c r="BX81" s="138">
        <v>194</v>
      </c>
      <c r="BY81" s="39"/>
      <c r="BZ81" s="149"/>
      <c r="CA81" s="361"/>
    </row>
    <row r="82" spans="1:80" x14ac:dyDescent="0.25">
      <c r="A82" s="137">
        <f>A80/A81</f>
        <v>188.31481481481481</v>
      </c>
      <c r="B82" s="220" t="s">
        <v>269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4">+AC80/AC81</f>
        <v>189.66666666666666</v>
      </c>
      <c r="AD82" s="137">
        <f t="shared" si="54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68"/>
      <c r="AU82" s="168"/>
      <c r="AV82" s="168"/>
      <c r="AW82" s="168"/>
      <c r="AX82" s="168"/>
      <c r="AY82" s="168">
        <f>+AY80/AY81</f>
        <v>195.75</v>
      </c>
      <c r="AZ82" s="168"/>
      <c r="BA82" s="168"/>
      <c r="BB82" s="168"/>
      <c r="BC82" s="168"/>
      <c r="BD82" s="168"/>
      <c r="BE82" s="137">
        <f>+BE80/BE81</f>
        <v>189</v>
      </c>
      <c r="BF82" s="137">
        <f>+BF80/BF81</f>
        <v>184.88235294117646</v>
      </c>
      <c r="BG82" s="137"/>
      <c r="BH82" s="137"/>
      <c r="BI82" s="137">
        <f>+BI80/BI81</f>
        <v>184.125</v>
      </c>
      <c r="BJ82" s="137"/>
      <c r="BK82" s="137"/>
      <c r="BL82" s="137"/>
      <c r="BM82" s="137"/>
      <c r="BN82" s="168">
        <f>+BN80/BN81</f>
        <v>191.5</v>
      </c>
      <c r="BO82" s="168"/>
      <c r="BP82" s="188">
        <f>+BP80/BP81</f>
        <v>200.33333333333334</v>
      </c>
      <c r="BQ82" s="188"/>
      <c r="BR82" s="137">
        <f>+BR80/BR81</f>
        <v>189.88888888888889</v>
      </c>
      <c r="BS82" s="137">
        <f t="shared" si="8"/>
        <v>188.1036036036036</v>
      </c>
      <c r="BT82" s="25"/>
      <c r="BU82" s="159"/>
      <c r="BV82" s="220" t="s">
        <v>269</v>
      </c>
      <c r="BW82" s="39"/>
      <c r="BX82" s="137">
        <f>IF(BX80="","",BX80/BX81)</f>
        <v>187.24226804123711</v>
      </c>
      <c r="BY82" s="39"/>
      <c r="BZ82" s="140">
        <f>BS82-A82</f>
        <v>-0.21121121121120723</v>
      </c>
      <c r="CA82" s="362"/>
    </row>
    <row r="83" spans="1:80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M83" s="144"/>
      <c r="BN83" s="144"/>
      <c r="BO83" s="144"/>
      <c r="BP83" s="144"/>
      <c r="BQ83" s="144"/>
      <c r="BR83" s="144"/>
      <c r="BS83" s="144">
        <f t="shared" ref="BS83:BS84" si="55">IF(SUM(D83:BR83)=0,"",SUM(D83:BR83))</f>
        <v>13395</v>
      </c>
      <c r="BT83" s="19"/>
      <c r="BU83" s="159"/>
      <c r="BV83" s="40" t="s">
        <v>73</v>
      </c>
      <c r="BW83" s="39"/>
      <c r="BX83" s="111">
        <v>14201</v>
      </c>
      <c r="BY83" s="39"/>
      <c r="BZ83" s="144"/>
      <c r="CA83" s="360"/>
      <c r="CB83" s="181"/>
    </row>
    <row r="84" spans="1:80" x14ac:dyDescent="0.25">
      <c r="A84" s="111">
        <v>72</v>
      </c>
      <c r="B84" s="221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/>
      <c r="BH84" s="144"/>
      <c r="BI84" s="144"/>
      <c r="BJ84" s="144"/>
      <c r="BK84" s="144"/>
      <c r="BL84" s="144"/>
      <c r="BM84" s="144"/>
      <c r="BN84" s="144"/>
      <c r="BO84" s="144"/>
      <c r="BP84" s="144"/>
      <c r="BQ84" s="144"/>
      <c r="BR84" s="144"/>
      <c r="BS84" s="144">
        <f t="shared" si="55"/>
        <v>90</v>
      </c>
      <c r="BT84" s="113">
        <f t="shared" ref="BT84:BT127" si="56">IF(COUNTA(D84:BR84)=0,"",COUNTA(D84:BR84))</f>
        <v>10</v>
      </c>
      <c r="BU84" s="159" t="s">
        <v>578</v>
      </c>
      <c r="BV84" s="31" t="s">
        <v>74</v>
      </c>
      <c r="BW84" s="39"/>
      <c r="BX84" s="111">
        <v>96</v>
      </c>
      <c r="BY84" s="39"/>
      <c r="BZ84" s="144"/>
      <c r="CA84" s="360"/>
      <c r="CB84" s="181"/>
    </row>
    <row r="85" spans="1:80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/>
      <c r="BP85" s="137"/>
      <c r="BQ85" s="137"/>
      <c r="BR85" s="137"/>
      <c r="BS85" s="137">
        <f t="shared" si="8"/>
        <v>148.83333333333334</v>
      </c>
      <c r="BT85" s="25"/>
      <c r="BU85" s="20"/>
      <c r="BV85" s="132" t="s">
        <v>75</v>
      </c>
      <c r="BW85" s="39"/>
      <c r="BX85" s="137">
        <f>IF(BX83="","",BX83/BX84)</f>
        <v>147.92708333333334</v>
      </c>
      <c r="BY85" s="39"/>
      <c r="BZ85" s="140">
        <f>BS85-A85</f>
        <v>-3.4861111111111143</v>
      </c>
      <c r="CA85" s="362"/>
      <c r="CB85" s="180"/>
    </row>
    <row r="86" spans="1:80" x14ac:dyDescent="0.25">
      <c r="A86" s="138">
        <v>0</v>
      </c>
      <c r="B86" s="222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>
        <v>988</v>
      </c>
      <c r="BE86" s="138"/>
      <c r="BF86" s="138"/>
      <c r="BG86" s="138"/>
      <c r="BH86" s="138"/>
      <c r="BI86" s="138"/>
      <c r="BJ86" s="138"/>
      <c r="BK86" s="138"/>
      <c r="BL86" s="138"/>
      <c r="BM86" s="138"/>
      <c r="BN86" s="138">
        <v>1344</v>
      </c>
      <c r="BO86" s="138"/>
      <c r="BP86" s="138"/>
      <c r="BQ86" s="138"/>
      <c r="BR86" s="138"/>
      <c r="BS86" s="144">
        <f t="shared" ref="BS86:BS87" si="57">IF(SUM(D86:BR86)=0,"",SUM(D86:BR86))</f>
        <v>11406</v>
      </c>
      <c r="BT86" s="19"/>
      <c r="BU86" s="20"/>
      <c r="BV86" s="222" t="s">
        <v>76</v>
      </c>
      <c r="BW86" s="39"/>
      <c r="BX86" s="138">
        <v>9074</v>
      </c>
      <c r="BY86" s="39"/>
      <c r="BZ86" s="149"/>
      <c r="CA86" s="361"/>
      <c r="CB86" s="180"/>
    </row>
    <row r="87" spans="1:80" x14ac:dyDescent="0.25">
      <c r="A87" s="165"/>
      <c r="B87" s="221" t="s">
        <v>259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>
        <v>6</v>
      </c>
      <c r="BE87" s="138"/>
      <c r="BF87" s="138"/>
      <c r="BG87" s="138"/>
      <c r="BH87" s="138"/>
      <c r="BI87" s="138"/>
      <c r="BJ87" s="138"/>
      <c r="BK87" s="138"/>
      <c r="BL87" s="138"/>
      <c r="BM87" s="138"/>
      <c r="BN87" s="138">
        <v>9</v>
      </c>
      <c r="BO87" s="138"/>
      <c r="BP87" s="138"/>
      <c r="BQ87" s="138"/>
      <c r="BR87" s="138"/>
      <c r="BS87" s="144">
        <f t="shared" si="57"/>
        <v>70</v>
      </c>
      <c r="BT87" s="113">
        <f t="shared" ref="BT87:BT127" si="58">IF(COUNTA(D87:BR87)=0,"",COUNTA(D87:BR87))</f>
        <v>8</v>
      </c>
      <c r="BU87" s="159" t="s">
        <v>686</v>
      </c>
      <c r="BV87" s="221" t="s">
        <v>259</v>
      </c>
      <c r="BW87" s="39"/>
      <c r="BX87" s="138">
        <v>55</v>
      </c>
      <c r="BY87" s="39"/>
      <c r="BZ87" s="149"/>
      <c r="CA87" s="361"/>
      <c r="CB87" s="180"/>
    </row>
    <row r="88" spans="1:80" x14ac:dyDescent="0.25">
      <c r="A88" s="137"/>
      <c r="B88" s="223" t="s">
        <v>270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>
        <f>+BD86/BD87</f>
        <v>164.66666666666666</v>
      </c>
      <c r="BE88" s="137"/>
      <c r="BF88" s="137"/>
      <c r="BG88" s="137"/>
      <c r="BH88" s="137"/>
      <c r="BI88" s="137"/>
      <c r="BJ88" s="137"/>
      <c r="BK88" s="137"/>
      <c r="BL88" s="137"/>
      <c r="BM88" s="137"/>
      <c r="BN88" s="137">
        <f>+BN86/BN87</f>
        <v>149.33333333333334</v>
      </c>
      <c r="BO88" s="137"/>
      <c r="BP88" s="137"/>
      <c r="BQ88" s="137"/>
      <c r="BR88" s="137"/>
      <c r="BS88" s="137">
        <f t="shared" si="8"/>
        <v>162.94285714285715</v>
      </c>
      <c r="BT88" s="25"/>
      <c r="BU88" s="20"/>
      <c r="BV88" s="223" t="s">
        <v>270</v>
      </c>
      <c r="BW88" s="39"/>
      <c r="BX88" s="137">
        <f>IF(BX86="","",BX86/BX87)</f>
        <v>164.98181818181817</v>
      </c>
      <c r="BY88" s="39"/>
      <c r="BZ88" s="140"/>
      <c r="CA88" s="362"/>
      <c r="CB88" s="180"/>
    </row>
    <row r="89" spans="1:80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>
        <v>1286</v>
      </c>
      <c r="AW89" s="144"/>
      <c r="AX89" s="144">
        <v>1189</v>
      </c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>
        <v>1401</v>
      </c>
      <c r="BO89" s="144"/>
      <c r="BP89" s="144"/>
      <c r="BQ89" s="144"/>
      <c r="BR89" s="144"/>
      <c r="BS89" s="144">
        <f t="shared" ref="BS89:BS90" si="59">IF(SUM(D89:BR89)=0,"",SUM(D89:BR89))</f>
        <v>5574</v>
      </c>
      <c r="BT89" s="19"/>
      <c r="BU89" s="23"/>
      <c r="BV89" s="37" t="s">
        <v>76</v>
      </c>
      <c r="BW89" s="39"/>
      <c r="BX89" s="138">
        <v>5144</v>
      </c>
      <c r="BY89" s="39"/>
      <c r="BZ89" s="144"/>
      <c r="CA89" s="361"/>
      <c r="CB89" s="179"/>
    </row>
    <row r="90" spans="1:80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>
        <v>8</v>
      </c>
      <c r="AW90" s="144"/>
      <c r="AX90" s="144">
        <v>8</v>
      </c>
      <c r="AY90" s="144"/>
      <c r="AZ90" s="144"/>
      <c r="BA90" s="144"/>
      <c r="BB90" s="144"/>
      <c r="BC90" s="144"/>
      <c r="BD90" s="144"/>
      <c r="BE90" s="144"/>
      <c r="BF90" s="144"/>
      <c r="BG90" s="144"/>
      <c r="BH90" s="144"/>
      <c r="BI90" s="144"/>
      <c r="BJ90" s="144"/>
      <c r="BK90" s="144"/>
      <c r="BL90" s="144"/>
      <c r="BM90" s="144"/>
      <c r="BN90" s="144">
        <v>9</v>
      </c>
      <c r="BO90" s="144"/>
      <c r="BP90" s="144"/>
      <c r="BQ90" s="144"/>
      <c r="BR90" s="144"/>
      <c r="BS90" s="144">
        <f t="shared" si="59"/>
        <v>36</v>
      </c>
      <c r="BT90" s="113">
        <f t="shared" ref="BT90:BT127" si="60">IF(COUNTA(D90:BR90)=0,"",COUNTA(D90:BR90))</f>
        <v>5</v>
      </c>
      <c r="BU90" s="159" t="s">
        <v>685</v>
      </c>
      <c r="BV90" s="27" t="s">
        <v>77</v>
      </c>
      <c r="BW90" s="39"/>
      <c r="BX90" s="138">
        <v>34</v>
      </c>
      <c r="BY90" s="39"/>
      <c r="BZ90" s="144"/>
      <c r="CA90" s="361"/>
      <c r="CB90" s="179"/>
    </row>
    <row r="91" spans="1:80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1">+AH89/AH90</f>
        <v>133.80000000000001</v>
      </c>
      <c r="AI91" s="137"/>
      <c r="AJ91" s="137"/>
      <c r="AK91" s="137">
        <f t="shared" ref="AK91" si="62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f>+AV89/AV90</f>
        <v>160.75</v>
      </c>
      <c r="AW91" s="137"/>
      <c r="AX91" s="137">
        <f>+AX89/AX90</f>
        <v>148.625</v>
      </c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>
        <f>+BN89/BN90</f>
        <v>155.66666666666666</v>
      </c>
      <c r="BO91" s="137"/>
      <c r="BP91" s="137"/>
      <c r="BQ91" s="137"/>
      <c r="BR91" s="137"/>
      <c r="BS91" s="137">
        <f t="shared" si="8"/>
        <v>154.83333333333334</v>
      </c>
      <c r="BT91" s="25"/>
      <c r="BU91" s="23"/>
      <c r="BV91" s="134" t="s">
        <v>78</v>
      </c>
      <c r="BW91" s="39"/>
      <c r="BX91" s="137">
        <f>IF(BX89="","",BX89/BX90)</f>
        <v>151.29411764705881</v>
      </c>
      <c r="BY91" s="39"/>
      <c r="BZ91" s="140"/>
      <c r="CA91" s="362"/>
      <c r="CB91" s="180"/>
    </row>
    <row r="92" spans="1:80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/>
      <c r="BH92" s="144"/>
      <c r="BI92" s="144"/>
      <c r="BJ92" s="144"/>
      <c r="BK92" s="144"/>
      <c r="BL92" s="144"/>
      <c r="BM92" s="144"/>
      <c r="BN92" s="144"/>
      <c r="BO92" s="144"/>
      <c r="BP92" s="144"/>
      <c r="BQ92" s="144"/>
      <c r="BR92" s="144"/>
      <c r="BS92" s="144">
        <f t="shared" ref="BS92:BS93" si="63">IF(SUM(D92:BR92)=0,"",SUM(D92:BR92))</f>
        <v>3097</v>
      </c>
      <c r="BT92" s="19"/>
      <c r="BU92" s="159"/>
      <c r="BV92" s="40" t="s">
        <v>79</v>
      </c>
      <c r="BW92" s="39"/>
      <c r="BX92" s="111">
        <v>4249</v>
      </c>
      <c r="BY92" s="39"/>
      <c r="BZ92" s="144"/>
      <c r="CA92" s="360"/>
      <c r="CB92" s="181"/>
    </row>
    <row r="93" spans="1:80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/>
      <c r="BH93" s="144"/>
      <c r="BI93" s="144"/>
      <c r="BJ93" s="144"/>
      <c r="BK93" s="144"/>
      <c r="BL93" s="144"/>
      <c r="BM93" s="144"/>
      <c r="BN93" s="144"/>
      <c r="BO93" s="144"/>
      <c r="BP93" s="144"/>
      <c r="BQ93" s="144"/>
      <c r="BR93" s="144"/>
      <c r="BS93" s="144">
        <f t="shared" si="63"/>
        <v>19</v>
      </c>
      <c r="BT93" s="113">
        <f t="shared" ref="BT93:BT127" si="64">IF(COUNTA(D93:BR93)=0,"",COUNTA(D93:BR93))</f>
        <v>3</v>
      </c>
      <c r="BU93" s="315" t="s">
        <v>580</v>
      </c>
      <c r="BV93" s="31" t="s">
        <v>80</v>
      </c>
      <c r="BW93" s="39"/>
      <c r="BX93" s="111">
        <v>26</v>
      </c>
      <c r="BY93" s="39"/>
      <c r="BZ93" s="144"/>
      <c r="CA93" s="360"/>
      <c r="CB93" s="181"/>
    </row>
    <row r="94" spans="1:80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  <c r="BK94" s="140"/>
      <c r="BL94" s="140"/>
      <c r="BM94" s="140"/>
      <c r="BN94" s="140"/>
      <c r="BO94" s="140"/>
      <c r="BP94" s="140"/>
      <c r="BQ94" s="140"/>
      <c r="BR94" s="140"/>
      <c r="BS94" s="137">
        <f t="shared" ref="BS94:BS127" si="65">IF(BS92="","",BS92/BS93)</f>
        <v>163</v>
      </c>
      <c r="BT94" s="25"/>
      <c r="BU94" s="23"/>
      <c r="BV94" s="132" t="s">
        <v>81</v>
      </c>
      <c r="BW94" s="39"/>
      <c r="BX94" s="137">
        <f>IF(BX92="","",BX92/BX93)</f>
        <v>163.42307692307693</v>
      </c>
      <c r="BY94" s="39"/>
      <c r="BZ94" s="140"/>
      <c r="CA94" s="362"/>
      <c r="CB94" s="180"/>
    </row>
    <row r="95" spans="1:80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>
        <v>1707</v>
      </c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/>
      <c r="BS95" s="144">
        <f t="shared" ref="BS95:BS96" si="66">IF(SUM(D95:BR95)=0,"",SUM(D95:BR95))</f>
        <v>1707</v>
      </c>
      <c r="BT95" s="19"/>
      <c r="BU95" s="23"/>
      <c r="BV95" s="37" t="s">
        <v>82</v>
      </c>
      <c r="BW95" s="39"/>
      <c r="BX95" s="111">
        <v>0</v>
      </c>
      <c r="BY95" s="39"/>
      <c r="BZ95" s="149"/>
      <c r="CA95" s="360"/>
      <c r="CB95" s="181"/>
    </row>
    <row r="96" spans="1:80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>
        <v>11</v>
      </c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/>
      <c r="BP96" s="144"/>
      <c r="BQ96" s="144"/>
      <c r="BR96" s="144"/>
      <c r="BS96" s="144">
        <f t="shared" si="66"/>
        <v>11</v>
      </c>
      <c r="BT96" s="113">
        <f t="shared" ref="BT96:BT127" si="67">IF(COUNTA(D96:BR96)=0,"",COUNTA(D96:BR96))</f>
        <v>1</v>
      </c>
      <c r="BU96" s="159" t="s">
        <v>599</v>
      </c>
      <c r="BV96" s="27" t="s">
        <v>83</v>
      </c>
      <c r="BW96" s="39"/>
      <c r="BX96" s="113">
        <v>0</v>
      </c>
      <c r="BY96" s="39"/>
      <c r="BZ96" s="144"/>
      <c r="CA96" s="356"/>
      <c r="CB96" s="182"/>
    </row>
    <row r="97" spans="1:80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>
        <f>+AT95/AT96</f>
        <v>155.18181818181819</v>
      </c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/>
      <c r="BQ97" s="137"/>
      <c r="BR97" s="137"/>
      <c r="BS97" s="137">
        <f t="shared" si="65"/>
        <v>155.18181818181819</v>
      </c>
      <c r="BT97" s="25"/>
      <c r="BU97" s="23"/>
      <c r="BV97" s="134" t="s">
        <v>84</v>
      </c>
      <c r="BW97" s="39"/>
      <c r="BX97" s="137" t="e">
        <f>IF(BX95="","",BX95/BX96)</f>
        <v>#DIV/0!</v>
      </c>
      <c r="BY97" s="39"/>
      <c r="BZ97" s="140"/>
      <c r="CA97" s="362"/>
      <c r="CB97" s="180"/>
    </row>
    <row r="98" spans="1:80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/>
      <c r="BH98" s="144"/>
      <c r="BI98" s="144"/>
      <c r="BJ98" s="144"/>
      <c r="BK98" s="144"/>
      <c r="BL98" s="144"/>
      <c r="BM98" s="144"/>
      <c r="BN98" s="144"/>
      <c r="BO98" s="144"/>
      <c r="BP98" s="144"/>
      <c r="BQ98" s="144"/>
      <c r="BR98" s="144"/>
      <c r="BS98" s="144">
        <f t="shared" ref="BS98:BS99" si="68">IF(SUM(D98:BR98)=0,"",SUM(D98:BR98))</f>
        <v>8422</v>
      </c>
      <c r="BT98" s="19"/>
      <c r="BU98" s="159"/>
      <c r="BV98" s="40" t="s">
        <v>85</v>
      </c>
      <c r="BW98" s="39"/>
      <c r="BX98" s="113">
        <v>8422</v>
      </c>
      <c r="BY98" s="39"/>
      <c r="BZ98" s="144"/>
      <c r="CA98" s="356"/>
      <c r="CB98" s="182"/>
    </row>
    <row r="99" spans="1:80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>
        <f t="shared" si="68"/>
        <v>50</v>
      </c>
      <c r="BT99" s="113">
        <f t="shared" ref="BT99:BT127" si="69">IF(COUNTA(D99:BR99)=0,"",COUNTA(D99:BR99))</f>
        <v>6</v>
      </c>
      <c r="BU99" s="159" t="s">
        <v>561</v>
      </c>
      <c r="BV99" s="31" t="s">
        <v>86</v>
      </c>
      <c r="BW99" s="39"/>
      <c r="BX99" s="113">
        <v>50</v>
      </c>
      <c r="BY99" s="39"/>
      <c r="BZ99" s="144"/>
      <c r="CA99" s="356"/>
      <c r="CB99" s="182"/>
    </row>
    <row r="100" spans="1:80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  <c r="BI100" s="137"/>
      <c r="BJ100" s="137"/>
      <c r="BK100" s="137"/>
      <c r="BL100" s="137"/>
      <c r="BM100" s="137"/>
      <c r="BN100" s="137"/>
      <c r="BO100" s="137"/>
      <c r="BP100" s="137"/>
      <c r="BQ100" s="137"/>
      <c r="BR100" s="137"/>
      <c r="BS100" s="137">
        <f t="shared" si="65"/>
        <v>168.44</v>
      </c>
      <c r="BT100" s="25"/>
      <c r="BU100" s="23"/>
      <c r="BV100" s="132" t="s">
        <v>87</v>
      </c>
      <c r="BW100" s="39"/>
      <c r="BX100" s="137">
        <f>IF(BX98="","",BX98/BX99)</f>
        <v>168.44</v>
      </c>
      <c r="BY100" s="39"/>
      <c r="BZ100" s="140">
        <f>BS100-A100</f>
        <v>15.606666666666655</v>
      </c>
      <c r="CA100" s="362"/>
      <c r="CB100" s="180"/>
    </row>
    <row r="101" spans="1:80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>
        <v>2597</v>
      </c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>
        <v>3727</v>
      </c>
      <c r="BO101" s="144">
        <v>1055</v>
      </c>
      <c r="BP101" s="144"/>
      <c r="BQ101" s="144">
        <v>2750</v>
      </c>
      <c r="BR101" s="144"/>
      <c r="BS101" s="144">
        <f t="shared" ref="BS101:BS102" si="70">IF(SUM(D101:BR101)=0,"",SUM(D101:BR101))</f>
        <v>15886</v>
      </c>
      <c r="BT101" s="19"/>
      <c r="BU101" s="20"/>
      <c r="BV101" s="37" t="s">
        <v>88</v>
      </c>
      <c r="BW101" s="39"/>
      <c r="BX101" s="138">
        <v>12200</v>
      </c>
      <c r="BY101" s="39"/>
      <c r="BZ101" s="144"/>
      <c r="CA101" s="361"/>
      <c r="CB101" s="179"/>
    </row>
    <row r="102" spans="1:80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>
        <v>14</v>
      </c>
      <c r="BA102" s="144"/>
      <c r="BB102" s="144"/>
      <c r="BC102" s="144"/>
      <c r="BD102" s="144"/>
      <c r="BE102" s="144"/>
      <c r="BF102" s="144"/>
      <c r="BG102" s="144"/>
      <c r="BH102" s="144"/>
      <c r="BI102" s="144"/>
      <c r="BJ102" s="144"/>
      <c r="BK102" s="144"/>
      <c r="BL102" s="144"/>
      <c r="BM102" s="144"/>
      <c r="BN102" s="144">
        <v>18</v>
      </c>
      <c r="BO102" s="144">
        <v>6</v>
      </c>
      <c r="BP102" s="144"/>
      <c r="BQ102" s="144">
        <v>14</v>
      </c>
      <c r="BR102" s="144"/>
      <c r="BS102" s="144">
        <f t="shared" si="70"/>
        <v>82</v>
      </c>
      <c r="BT102" s="113">
        <f t="shared" ref="BT102:BT127" si="71">IF(COUNTA(D102:BR102)=0,"",COUNTA(D102:BR102))</f>
        <v>8</v>
      </c>
      <c r="BU102" s="159" t="s">
        <v>705</v>
      </c>
      <c r="BV102" s="27" t="s">
        <v>89</v>
      </c>
      <c r="BW102" s="39"/>
      <c r="BX102" s="138">
        <v>65</v>
      </c>
      <c r="BY102" s="39"/>
      <c r="BZ102" s="144"/>
      <c r="CA102" s="361"/>
      <c r="CB102" s="179"/>
    </row>
    <row r="103" spans="1:80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37">
        <f>+AZ101/AZ102</f>
        <v>185.5</v>
      </c>
      <c r="BA103" s="137"/>
      <c r="BB103" s="137"/>
      <c r="BC103" s="137"/>
      <c r="BD103" s="137"/>
      <c r="BE103" s="137"/>
      <c r="BF103" s="137"/>
      <c r="BG103" s="137"/>
      <c r="BH103" s="137"/>
      <c r="BI103" s="137"/>
      <c r="BJ103" s="137"/>
      <c r="BK103" s="137"/>
      <c r="BL103" s="137"/>
      <c r="BM103" s="137"/>
      <c r="BN103" s="188">
        <f>+BN101/BN102</f>
        <v>207.05555555555554</v>
      </c>
      <c r="BO103" s="137">
        <f>+BO101/BO102</f>
        <v>175.83333333333334</v>
      </c>
      <c r="BP103" s="137"/>
      <c r="BQ103" s="168">
        <f>+BQ101/BQ102</f>
        <v>196.42857142857142</v>
      </c>
      <c r="BR103" s="168"/>
      <c r="BS103" s="168">
        <f t="shared" si="65"/>
        <v>193.73170731707316</v>
      </c>
      <c r="BT103" s="25"/>
      <c r="BU103" s="202"/>
      <c r="BV103" s="134" t="s">
        <v>90</v>
      </c>
      <c r="BW103" s="39"/>
      <c r="BX103" s="137">
        <f>IF(BX101="","",BX101/BX102)</f>
        <v>187.69230769230768</v>
      </c>
      <c r="BY103" s="39"/>
      <c r="BZ103" s="140">
        <f>BS103-A103</f>
        <v>1.9817073170731589</v>
      </c>
      <c r="CA103" s="362"/>
      <c r="CB103" s="180"/>
    </row>
    <row r="104" spans="1:80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/>
      <c r="AU104" s="144"/>
      <c r="AV104" s="144"/>
      <c r="AW104" s="144"/>
      <c r="AX104" s="144"/>
      <c r="AY104" s="144"/>
      <c r="AZ104" s="144">
        <v>2297</v>
      </c>
      <c r="BA104" s="144"/>
      <c r="BB104" s="144"/>
      <c r="BC104" s="144"/>
      <c r="BD104" s="144">
        <v>996</v>
      </c>
      <c r="BE104" s="144"/>
      <c r="BF104" s="144"/>
      <c r="BG104" s="144"/>
      <c r="BH104" s="144"/>
      <c r="BI104" s="144"/>
      <c r="BJ104" s="144"/>
      <c r="BK104" s="144"/>
      <c r="BL104" s="144"/>
      <c r="BM104" s="144"/>
      <c r="BN104" s="144">
        <v>3140</v>
      </c>
      <c r="BO104" s="144">
        <v>1037</v>
      </c>
      <c r="BP104" s="144"/>
      <c r="BQ104" s="144"/>
      <c r="BR104" s="144"/>
      <c r="BS104" s="144">
        <f t="shared" ref="BS104:BS105" si="72">IF(SUM(D104:BR104)=0,"",SUM(D104:BR104))</f>
        <v>16780</v>
      </c>
      <c r="BT104" s="19"/>
      <c r="BU104" s="159"/>
      <c r="BV104" s="40" t="s">
        <v>88</v>
      </c>
      <c r="BW104" s="39"/>
      <c r="BX104" s="111">
        <v>13477</v>
      </c>
      <c r="BY104" s="39"/>
      <c r="BZ104" s="144"/>
      <c r="CA104" s="360"/>
      <c r="CB104" s="181"/>
    </row>
    <row r="105" spans="1:80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/>
      <c r="AU105" s="144"/>
      <c r="AV105" s="144"/>
      <c r="AW105" s="144"/>
      <c r="AX105" s="144"/>
      <c r="AY105" s="144"/>
      <c r="AZ105" s="144">
        <v>14</v>
      </c>
      <c r="BA105" s="144"/>
      <c r="BB105" s="144"/>
      <c r="BC105" s="144"/>
      <c r="BD105" s="144">
        <v>6</v>
      </c>
      <c r="BE105" s="144"/>
      <c r="BF105" s="144"/>
      <c r="BG105" s="144"/>
      <c r="BH105" s="144"/>
      <c r="BI105" s="144"/>
      <c r="BJ105" s="144"/>
      <c r="BK105" s="144"/>
      <c r="BL105" s="144"/>
      <c r="BM105" s="144"/>
      <c r="BN105" s="144">
        <v>18</v>
      </c>
      <c r="BO105" s="144">
        <v>6</v>
      </c>
      <c r="BP105" s="144"/>
      <c r="BQ105" s="144"/>
      <c r="BR105" s="144"/>
      <c r="BS105" s="144">
        <f t="shared" si="72"/>
        <v>97</v>
      </c>
      <c r="BT105" s="113">
        <f t="shared" ref="BT105:BT127" si="73">IF(COUNTA(D105:BR105)=0,"",COUNTA(D105:BR105))</f>
        <v>9</v>
      </c>
      <c r="BU105" s="159" t="s">
        <v>694</v>
      </c>
      <c r="BV105" s="31" t="s">
        <v>91</v>
      </c>
      <c r="BW105" s="39"/>
      <c r="BX105" s="111">
        <v>78</v>
      </c>
      <c r="BY105" s="39"/>
      <c r="BZ105" s="144"/>
      <c r="CA105" s="360"/>
      <c r="CB105" s="181"/>
    </row>
    <row r="106" spans="1:80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4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1"/>
      <c r="AS106" s="137"/>
      <c r="AT106" s="137"/>
      <c r="AU106" s="137"/>
      <c r="AV106" s="137"/>
      <c r="AW106" s="137"/>
      <c r="AX106" s="137"/>
      <c r="AY106" s="137"/>
      <c r="AZ106" s="137">
        <f>+AZ104/AZ105</f>
        <v>164.07142857142858</v>
      </c>
      <c r="BA106" s="137"/>
      <c r="BB106" s="137"/>
      <c r="BC106" s="137"/>
      <c r="BD106" s="137">
        <f>+BD104/BD105</f>
        <v>166</v>
      </c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>
        <f>+BN104/BN105</f>
        <v>174.44444444444446</v>
      </c>
      <c r="BO106" s="137">
        <f>+BO104/BO105</f>
        <v>172.83333333333334</v>
      </c>
      <c r="BP106" s="137"/>
      <c r="BQ106" s="137"/>
      <c r="BR106" s="137"/>
      <c r="BS106" s="137">
        <f t="shared" si="65"/>
        <v>172.98969072164948</v>
      </c>
      <c r="BT106" s="25"/>
      <c r="BU106" s="159"/>
      <c r="BV106" s="132" t="s">
        <v>92</v>
      </c>
      <c r="BW106" s="39"/>
      <c r="BX106" s="137">
        <f>IF(BX104="","",BX104/BX105)</f>
        <v>172.78205128205127</v>
      </c>
      <c r="BY106" s="39"/>
      <c r="BZ106" s="140">
        <f>BS106-A106</f>
        <v>-3.0315858740952137</v>
      </c>
      <c r="CA106" s="362"/>
      <c r="CB106" s="180"/>
    </row>
    <row r="107" spans="1:80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>
        <v>1292</v>
      </c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/>
      <c r="BP107" s="144"/>
      <c r="BQ107" s="144"/>
      <c r="BR107" s="144"/>
      <c r="BS107" s="144">
        <f t="shared" ref="BS107:BS108" si="75">IF(SUM(D107:BR107)=0,"",SUM(D107:BR107))</f>
        <v>4840</v>
      </c>
      <c r="BT107" s="19"/>
      <c r="BU107" s="23"/>
      <c r="BV107" s="40" t="s">
        <v>93</v>
      </c>
      <c r="BW107" s="39"/>
      <c r="BX107" s="111">
        <v>6007</v>
      </c>
      <c r="BY107" s="39"/>
      <c r="BZ107" s="144"/>
      <c r="CA107" s="360"/>
      <c r="CB107" s="181"/>
    </row>
    <row r="108" spans="1:80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>
        <v>8</v>
      </c>
      <c r="BC108" s="144"/>
      <c r="BD108" s="144"/>
      <c r="BE108" s="144"/>
      <c r="BF108" s="144"/>
      <c r="BG108" s="144"/>
      <c r="BH108" s="144"/>
      <c r="BI108" s="144"/>
      <c r="BJ108" s="144"/>
      <c r="BK108" s="144"/>
      <c r="BL108" s="144"/>
      <c r="BM108" s="144"/>
      <c r="BN108" s="144"/>
      <c r="BO108" s="144"/>
      <c r="BP108" s="144"/>
      <c r="BQ108" s="144"/>
      <c r="BR108" s="144"/>
      <c r="BS108" s="144">
        <f t="shared" si="75"/>
        <v>30</v>
      </c>
      <c r="BT108" s="113">
        <f t="shared" ref="BT108:BT127" si="76">IF(COUNTA(D108:BR108)=0,"",COUNTA(D108:BR108))</f>
        <v>5</v>
      </c>
      <c r="BU108" s="159" t="s">
        <v>646</v>
      </c>
      <c r="BV108" s="31" t="s">
        <v>94</v>
      </c>
      <c r="BW108" s="39"/>
      <c r="BX108" s="111">
        <v>37</v>
      </c>
      <c r="BY108" s="39"/>
      <c r="BZ108" s="144"/>
      <c r="CA108" s="360"/>
      <c r="CB108" s="181"/>
    </row>
    <row r="109" spans="1:80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>
        <f>+BB107/BB108</f>
        <v>161.5</v>
      </c>
      <c r="BC109" s="137"/>
      <c r="BD109" s="137"/>
      <c r="BE109" s="137"/>
      <c r="BF109" s="137"/>
      <c r="BG109" s="137"/>
      <c r="BH109" s="137"/>
      <c r="BI109" s="137"/>
      <c r="BJ109" s="137"/>
      <c r="BK109" s="137"/>
      <c r="BL109" s="137"/>
      <c r="BM109" s="137"/>
      <c r="BN109" s="137"/>
      <c r="BO109" s="137"/>
      <c r="BP109" s="137"/>
      <c r="BQ109" s="137"/>
      <c r="BR109" s="137"/>
      <c r="BS109" s="137">
        <f t="shared" si="65"/>
        <v>161.33333333333334</v>
      </c>
      <c r="BT109" s="25"/>
      <c r="BU109" s="23"/>
      <c r="BV109" s="132" t="s">
        <v>95</v>
      </c>
      <c r="BW109" s="39"/>
      <c r="BX109" s="137">
        <f>IF(BX107="","",BX107/BX108)</f>
        <v>162.35135135135135</v>
      </c>
      <c r="BY109" s="39"/>
      <c r="BZ109" s="140">
        <f>BS109-A109</f>
        <v>-4.3809523809523796</v>
      </c>
      <c r="CA109" s="362"/>
      <c r="CB109" s="180"/>
    </row>
    <row r="110" spans="1:80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>
        <v>1022</v>
      </c>
      <c r="AX110" s="138"/>
      <c r="AY110" s="138"/>
      <c r="AZ110" s="138"/>
      <c r="BA110" s="138">
        <v>1029</v>
      </c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>
        <v>953</v>
      </c>
      <c r="BN110" s="138"/>
      <c r="BO110" s="138"/>
      <c r="BP110" s="138">
        <v>1550</v>
      </c>
      <c r="BQ110" s="138"/>
      <c r="BR110" s="138"/>
      <c r="BS110" s="144">
        <f t="shared" ref="BS110:BS111" si="77">IF(SUM(D110:BR110)=0,"",SUM(D110:BR110))</f>
        <v>15685</v>
      </c>
      <c r="BT110" s="19"/>
      <c r="BU110" s="23"/>
      <c r="BV110" s="40" t="s">
        <v>211</v>
      </c>
      <c r="BW110" s="39"/>
      <c r="BX110" s="138">
        <v>15149</v>
      </c>
      <c r="BY110" s="39"/>
      <c r="BZ110" s="149"/>
      <c r="CA110" s="361"/>
      <c r="CB110" s="180"/>
    </row>
    <row r="111" spans="1:80" x14ac:dyDescent="0.25">
      <c r="A111" s="138">
        <v>84</v>
      </c>
      <c r="B111" s="131" t="s">
        <v>257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>
        <v>8</v>
      </c>
      <c r="AX111" s="138"/>
      <c r="AY111" s="138"/>
      <c r="AZ111" s="138"/>
      <c r="BA111" s="138">
        <v>8</v>
      </c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>
        <v>8</v>
      </c>
      <c r="BN111" s="138"/>
      <c r="BO111" s="138"/>
      <c r="BP111" s="138">
        <v>12</v>
      </c>
      <c r="BQ111" s="138"/>
      <c r="BR111" s="138"/>
      <c r="BS111" s="144">
        <f t="shared" si="77"/>
        <v>119</v>
      </c>
      <c r="BT111" s="113">
        <f t="shared" ref="BT111:BT127" si="78">IF(COUNTA(D111:BR111)=0,"",COUNTA(D111:BR111))</f>
        <v>14</v>
      </c>
      <c r="BU111" s="349" t="s">
        <v>699</v>
      </c>
      <c r="BV111" s="131" t="s">
        <v>257</v>
      </c>
      <c r="BW111" s="39"/>
      <c r="BX111" s="138">
        <v>113</v>
      </c>
      <c r="BY111" s="39"/>
      <c r="BZ111" s="149"/>
      <c r="CA111" s="361"/>
      <c r="CB111" s="180"/>
    </row>
    <row r="112" spans="1:80" x14ac:dyDescent="0.25">
      <c r="A112" s="137">
        <f>A110/A111</f>
        <v>139.8452380952381</v>
      </c>
      <c r="B112" s="132" t="s">
        <v>268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>
        <f>+AW110/AW111</f>
        <v>127.75</v>
      </c>
      <c r="AX112" s="137"/>
      <c r="AY112" s="137"/>
      <c r="AZ112" s="137"/>
      <c r="BA112" s="137">
        <f>+BA110/BA111</f>
        <v>128.625</v>
      </c>
      <c r="BB112" s="137"/>
      <c r="BC112" s="137"/>
      <c r="BD112" s="137"/>
      <c r="BE112" s="137"/>
      <c r="BF112" s="137"/>
      <c r="BG112" s="137"/>
      <c r="BH112" s="137"/>
      <c r="BI112" s="137"/>
      <c r="BJ112" s="137"/>
      <c r="BK112" s="137"/>
      <c r="BL112" s="137"/>
      <c r="BM112" s="137">
        <f>+BM110/BM111</f>
        <v>119.125</v>
      </c>
      <c r="BN112" s="137"/>
      <c r="BO112" s="137"/>
      <c r="BP112" s="137">
        <f>+BP110/BP111</f>
        <v>129.16666666666666</v>
      </c>
      <c r="BQ112" s="137"/>
      <c r="BR112" s="137"/>
      <c r="BS112" s="137">
        <f t="shared" si="65"/>
        <v>131.80672268907563</v>
      </c>
      <c r="BT112" s="25"/>
      <c r="BU112" s="23"/>
      <c r="BV112" s="132" t="s">
        <v>268</v>
      </c>
      <c r="BW112" s="39"/>
      <c r="BX112" s="137">
        <f>IF(BX110="","",BX110/BX111)</f>
        <v>134.06194690265488</v>
      </c>
      <c r="BY112" s="39"/>
      <c r="BZ112" s="140">
        <f>BS112-A112</f>
        <v>-8.0385154061624746</v>
      </c>
      <c r="CA112" s="362"/>
      <c r="CB112" s="180"/>
    </row>
    <row r="113" spans="1:79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/>
      <c r="AU113" s="144"/>
      <c r="AV113" s="144"/>
      <c r="AW113" s="144"/>
      <c r="AX113" s="144"/>
      <c r="AY113" s="144">
        <v>1511</v>
      </c>
      <c r="AZ113" s="144"/>
      <c r="BA113" s="144"/>
      <c r="BB113" s="144"/>
      <c r="BC113" s="144"/>
      <c r="BD113" s="144">
        <v>1983</v>
      </c>
      <c r="BE113" s="144"/>
      <c r="BF113" s="144">
        <v>3106</v>
      </c>
      <c r="BG113" s="144"/>
      <c r="BH113" s="144"/>
      <c r="BI113" s="144"/>
      <c r="BJ113" s="144"/>
      <c r="BK113" s="144">
        <v>1448</v>
      </c>
      <c r="BL113" s="144"/>
      <c r="BM113" s="144"/>
      <c r="BN113" s="144">
        <v>3392</v>
      </c>
      <c r="BO113" s="144"/>
      <c r="BP113" s="144">
        <v>2142</v>
      </c>
      <c r="BQ113" s="144"/>
      <c r="BR113" s="144">
        <v>3291</v>
      </c>
      <c r="BS113" s="144">
        <f t="shared" ref="BS113:BS114" si="79">IF(SUM(D113:BR113)=0,"",SUM(D113:BR113))</f>
        <v>35127</v>
      </c>
      <c r="BT113" s="19"/>
      <c r="BU113" s="23"/>
      <c r="BV113" s="40" t="s">
        <v>211</v>
      </c>
      <c r="BW113" s="39"/>
      <c r="BX113" s="138">
        <v>30107</v>
      </c>
      <c r="BY113" s="39"/>
      <c r="BZ113" s="149"/>
      <c r="CA113" s="361"/>
    </row>
    <row r="114" spans="1:79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/>
      <c r="AU114" s="144"/>
      <c r="AV114" s="144"/>
      <c r="AW114" s="144"/>
      <c r="AX114" s="144"/>
      <c r="AY114" s="144">
        <v>8</v>
      </c>
      <c r="AZ114" s="144"/>
      <c r="BA114" s="144"/>
      <c r="BB114" s="144"/>
      <c r="BC114" s="144"/>
      <c r="BD114" s="144">
        <v>12</v>
      </c>
      <c r="BE114" s="144"/>
      <c r="BF114" s="144">
        <v>17</v>
      </c>
      <c r="BG114" s="144"/>
      <c r="BH114" s="144"/>
      <c r="BI114" s="144"/>
      <c r="BJ114" s="144"/>
      <c r="BK114" s="144">
        <v>8</v>
      </c>
      <c r="BL114" s="144"/>
      <c r="BM114" s="144"/>
      <c r="BN114" s="144">
        <v>18</v>
      </c>
      <c r="BO114" s="144"/>
      <c r="BP114" s="144">
        <v>12</v>
      </c>
      <c r="BQ114" s="144"/>
      <c r="BR114" s="144">
        <v>18</v>
      </c>
      <c r="BS114" s="144">
        <f t="shared" si="79"/>
        <v>198</v>
      </c>
      <c r="BT114" s="113">
        <f t="shared" ref="BT114:BT127" si="80">IF(COUNTA(D114:BR114)=0,"",COUNTA(D114:BR114))</f>
        <v>16</v>
      </c>
      <c r="BU114" s="310" t="s">
        <v>716</v>
      </c>
      <c r="BV114" s="131" t="s">
        <v>212</v>
      </c>
      <c r="BW114" s="39"/>
      <c r="BX114" s="138">
        <v>174</v>
      </c>
      <c r="BY114" s="39"/>
      <c r="BZ114" s="149"/>
      <c r="CA114" s="361"/>
    </row>
    <row r="115" spans="1:79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1"/>
      <c r="AS115" s="188"/>
      <c r="AT115" s="188"/>
      <c r="AU115" s="188"/>
      <c r="AV115" s="188"/>
      <c r="AW115" s="188"/>
      <c r="AX115" s="188"/>
      <c r="AY115" s="137">
        <f>+AY113/AY114</f>
        <v>188.875</v>
      </c>
      <c r="AZ115" s="137"/>
      <c r="BA115" s="137"/>
      <c r="BB115" s="137"/>
      <c r="BC115" s="137"/>
      <c r="BD115" s="137">
        <f>+BD113/BD114</f>
        <v>165.25</v>
      </c>
      <c r="BE115" s="137"/>
      <c r="BF115" s="137">
        <f>+BF113/BF114</f>
        <v>182.70588235294119</v>
      </c>
      <c r="BG115" s="137"/>
      <c r="BH115" s="137"/>
      <c r="BI115" s="137"/>
      <c r="BJ115" s="137"/>
      <c r="BK115" s="137">
        <f>+BK113/BK114</f>
        <v>181</v>
      </c>
      <c r="BL115" s="137"/>
      <c r="BM115" s="137"/>
      <c r="BN115" s="137">
        <f>+BN113/BN114</f>
        <v>188.44444444444446</v>
      </c>
      <c r="BO115" s="137"/>
      <c r="BP115" s="137">
        <f>+BP113/BP114</f>
        <v>178.5</v>
      </c>
      <c r="BQ115" s="137"/>
      <c r="BR115" s="137">
        <f>+BR113/BR114</f>
        <v>182.83333333333334</v>
      </c>
      <c r="BS115" s="137">
        <f t="shared" si="65"/>
        <v>177.40909090909091</v>
      </c>
      <c r="BT115" s="25"/>
      <c r="BU115" s="159"/>
      <c r="BV115" s="176" t="s">
        <v>215</v>
      </c>
      <c r="BW115" s="39"/>
      <c r="BX115" s="137">
        <f>IF(BX113="","",BX113/BX114)</f>
        <v>173.0287356321839</v>
      </c>
      <c r="BY115" s="39"/>
      <c r="BZ115" s="140">
        <f>BS115-A115</f>
        <v>0.96809712027103956</v>
      </c>
      <c r="CA115" s="362"/>
    </row>
    <row r="116" spans="1:79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/>
      <c r="AU116" s="144"/>
      <c r="AV116" s="144"/>
      <c r="AW116" s="144"/>
      <c r="AX116" s="144"/>
      <c r="AY116" s="144">
        <v>1245</v>
      </c>
      <c r="AZ116" s="144"/>
      <c r="BA116" s="144"/>
      <c r="BB116" s="144">
        <v>1344</v>
      </c>
      <c r="BC116" s="144"/>
      <c r="BD116" s="144"/>
      <c r="BE116" s="144"/>
      <c r="BF116" s="144"/>
      <c r="BG116" s="144"/>
      <c r="BH116" s="144"/>
      <c r="BI116" s="144"/>
      <c r="BJ116" s="144"/>
      <c r="BK116" s="144">
        <v>1115</v>
      </c>
      <c r="BL116" s="144"/>
      <c r="BM116" s="144"/>
      <c r="BN116" s="144"/>
      <c r="BO116" s="144"/>
      <c r="BP116" s="144"/>
      <c r="BQ116" s="144"/>
      <c r="BR116" s="144"/>
      <c r="BS116" s="144">
        <f t="shared" ref="BS116:BS117" si="81">IF(SUM(D116:BR116)=0,"",SUM(D116:BR116))</f>
        <v>8886</v>
      </c>
      <c r="BT116" s="19"/>
      <c r="BU116" s="23"/>
      <c r="BV116" s="40" t="s">
        <v>96</v>
      </c>
      <c r="BW116" s="39"/>
      <c r="BX116" s="111">
        <v>11874</v>
      </c>
      <c r="BY116" s="39"/>
      <c r="BZ116" s="144"/>
      <c r="CA116" s="360"/>
    </row>
    <row r="117" spans="1:79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/>
      <c r="AU117" s="144"/>
      <c r="AV117" s="144"/>
      <c r="AW117" s="144"/>
      <c r="AX117" s="144"/>
      <c r="AY117" s="144">
        <v>8</v>
      </c>
      <c r="AZ117" s="144"/>
      <c r="BA117" s="144"/>
      <c r="BB117" s="144">
        <v>8</v>
      </c>
      <c r="BC117" s="144"/>
      <c r="BD117" s="144"/>
      <c r="BE117" s="144"/>
      <c r="BF117" s="144"/>
      <c r="BG117" s="144"/>
      <c r="BH117" s="144"/>
      <c r="BI117" s="144"/>
      <c r="BJ117" s="144"/>
      <c r="BK117" s="144">
        <v>8</v>
      </c>
      <c r="BL117" s="144"/>
      <c r="BM117" s="144"/>
      <c r="BN117" s="144"/>
      <c r="BO117" s="144"/>
      <c r="BP117" s="144"/>
      <c r="BQ117" s="144"/>
      <c r="BR117" s="144"/>
      <c r="BS117" s="144">
        <f t="shared" si="81"/>
        <v>56</v>
      </c>
      <c r="BT117" s="113">
        <f t="shared" ref="BT117:BT127" si="82">IF(COUNTA(D117:BR117)=0,"",COUNTA(D117:BR117))</f>
        <v>8</v>
      </c>
      <c r="BU117" s="159" t="s">
        <v>669</v>
      </c>
      <c r="BV117" s="31" t="s">
        <v>97</v>
      </c>
      <c r="BW117" s="39"/>
      <c r="BX117" s="111">
        <v>72</v>
      </c>
      <c r="BY117" s="39"/>
      <c r="BZ117" s="144"/>
      <c r="CA117" s="360"/>
    </row>
    <row r="118" spans="1:79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1"/>
      <c r="AS118" s="137"/>
      <c r="AT118" s="137"/>
      <c r="AU118" s="137"/>
      <c r="AV118" s="137"/>
      <c r="AW118" s="137"/>
      <c r="AX118" s="137"/>
      <c r="AY118" s="137">
        <f>+AY116/AY117</f>
        <v>155.625</v>
      </c>
      <c r="AZ118" s="137"/>
      <c r="BA118" s="137"/>
      <c r="BB118" s="137">
        <f>+BB116/BB117</f>
        <v>168</v>
      </c>
      <c r="BC118" s="137"/>
      <c r="BD118" s="137"/>
      <c r="BE118" s="137"/>
      <c r="BF118" s="137"/>
      <c r="BG118" s="137"/>
      <c r="BH118" s="137"/>
      <c r="BI118" s="137"/>
      <c r="BJ118" s="137"/>
      <c r="BK118" s="137">
        <f>+BK116/BK117</f>
        <v>139.375</v>
      </c>
      <c r="BL118" s="137"/>
      <c r="BM118" s="137"/>
      <c r="BN118" s="137"/>
      <c r="BO118" s="137"/>
      <c r="BP118" s="137"/>
      <c r="BQ118" s="137"/>
      <c r="BR118" s="137"/>
      <c r="BS118" s="137">
        <f t="shared" si="65"/>
        <v>158.67857142857142</v>
      </c>
      <c r="BT118" s="25"/>
      <c r="BU118" s="23"/>
      <c r="BV118" s="132" t="s">
        <v>98</v>
      </c>
      <c r="BW118" s="39"/>
      <c r="BX118" s="137">
        <f>IF(BX116="","",BX116/BX117)</f>
        <v>164.91666666666666</v>
      </c>
      <c r="BY118" s="39"/>
      <c r="BZ118" s="140">
        <f>BS118-A118</f>
        <v>-7.7957875457875616</v>
      </c>
      <c r="CA118" s="362"/>
    </row>
    <row r="119" spans="1:79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/>
      <c r="AU119" s="144"/>
      <c r="AV119" s="144">
        <v>1396</v>
      </c>
      <c r="AW119" s="144"/>
      <c r="AX119" s="144"/>
      <c r="AY119" s="144">
        <v>1348</v>
      </c>
      <c r="AZ119" s="144"/>
      <c r="BA119" s="144"/>
      <c r="BB119" s="144"/>
      <c r="BC119" s="144"/>
      <c r="BD119" s="144"/>
      <c r="BE119" s="144"/>
      <c r="BF119" s="144"/>
      <c r="BG119" s="144"/>
      <c r="BH119" s="144"/>
      <c r="BI119" s="144"/>
      <c r="BJ119" s="144"/>
      <c r="BK119" s="144"/>
      <c r="BL119" s="144"/>
      <c r="BM119" s="144"/>
      <c r="BN119" s="144"/>
      <c r="BO119" s="144"/>
      <c r="BP119" s="144"/>
      <c r="BQ119" s="144"/>
      <c r="BR119" s="144"/>
      <c r="BS119" s="144">
        <f t="shared" ref="BS119:BS120" si="83">IF(SUM(D119:BR119)=0,"",SUM(D119:BR119))</f>
        <v>15992</v>
      </c>
      <c r="BT119" s="19"/>
      <c r="BU119" s="23"/>
      <c r="BV119" s="37" t="s">
        <v>205</v>
      </c>
      <c r="BW119" s="39"/>
      <c r="BX119" s="138">
        <v>18743</v>
      </c>
      <c r="BY119" s="39"/>
      <c r="BZ119" s="149"/>
      <c r="CA119" s="361"/>
    </row>
    <row r="120" spans="1:79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/>
      <c r="AU120" s="144"/>
      <c r="AV120" s="144">
        <v>8</v>
      </c>
      <c r="AW120" s="144"/>
      <c r="AX120" s="144"/>
      <c r="AY120" s="144">
        <v>8</v>
      </c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/>
      <c r="BP120" s="144"/>
      <c r="BQ120" s="144"/>
      <c r="BR120" s="144"/>
      <c r="BS120" s="144">
        <f t="shared" si="83"/>
        <v>92</v>
      </c>
      <c r="BT120" s="113">
        <f t="shared" ref="BT120:BT127" si="84">IF(COUNTA(D120:BR120)=0,"",COUNTA(D120:BR120))</f>
        <v>12</v>
      </c>
      <c r="BU120" s="159" t="s">
        <v>626</v>
      </c>
      <c r="BV120" s="37" t="s">
        <v>206</v>
      </c>
      <c r="BW120" s="39"/>
      <c r="BX120" s="138">
        <v>107</v>
      </c>
      <c r="BY120" s="39"/>
      <c r="BZ120" s="149"/>
      <c r="CA120" s="361"/>
    </row>
    <row r="121" spans="1:79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/>
      <c r="AU121" s="137"/>
      <c r="AV121" s="137">
        <f>+AV119/AV120</f>
        <v>174.5</v>
      </c>
      <c r="AW121" s="137"/>
      <c r="AX121" s="137"/>
      <c r="AY121" s="137">
        <f>+AY119/AY120</f>
        <v>168.5</v>
      </c>
      <c r="AZ121" s="137"/>
      <c r="BA121" s="137"/>
      <c r="BB121" s="137"/>
      <c r="BC121" s="137"/>
      <c r="BD121" s="137"/>
      <c r="BE121" s="137"/>
      <c r="BF121" s="137"/>
      <c r="BG121" s="137"/>
      <c r="BH121" s="137"/>
      <c r="BI121" s="137"/>
      <c r="BJ121" s="137"/>
      <c r="BK121" s="137"/>
      <c r="BL121" s="137"/>
      <c r="BM121" s="137"/>
      <c r="BN121" s="137"/>
      <c r="BO121" s="137"/>
      <c r="BP121" s="137"/>
      <c r="BQ121" s="137"/>
      <c r="BR121" s="137"/>
      <c r="BS121" s="137">
        <f t="shared" si="65"/>
        <v>173.82608695652175</v>
      </c>
      <c r="BT121" s="25"/>
      <c r="BU121" s="23"/>
      <c r="BV121" s="134" t="s">
        <v>207</v>
      </c>
      <c r="BW121" s="39"/>
      <c r="BX121" s="137">
        <f>IF(BX119="","",BX119/BX120)</f>
        <v>175.16822429906543</v>
      </c>
      <c r="BY121" s="39"/>
      <c r="BZ121" s="140">
        <f>BS121-A121</f>
        <v>-7.673913043478251</v>
      </c>
      <c r="CA121" s="362"/>
    </row>
    <row r="122" spans="1:79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>
        <v>1160</v>
      </c>
      <c r="AY122" s="144"/>
      <c r="AZ122" s="144"/>
      <c r="BA122" s="144">
        <v>1201</v>
      </c>
      <c r="BB122" s="144"/>
      <c r="BC122" s="144"/>
      <c r="BD122" s="144"/>
      <c r="BE122" s="144"/>
      <c r="BF122" s="144"/>
      <c r="BG122" s="144"/>
      <c r="BH122" s="144"/>
      <c r="BI122" s="144"/>
      <c r="BJ122" s="144">
        <v>1084</v>
      </c>
      <c r="BK122" s="144"/>
      <c r="BL122" s="144"/>
      <c r="BM122" s="144"/>
      <c r="BN122" s="144"/>
      <c r="BO122" s="144"/>
      <c r="BP122" s="144"/>
      <c r="BQ122" s="144"/>
      <c r="BR122" s="144"/>
      <c r="BS122" s="144">
        <f t="shared" ref="BS122:BS123" si="85">IF(SUM(D122:BR122)=0,"",SUM(D122:BR122))</f>
        <v>8783</v>
      </c>
      <c r="BT122" s="19"/>
      <c r="BU122" s="23"/>
      <c r="BV122" s="37" t="s">
        <v>99</v>
      </c>
      <c r="BW122" s="39"/>
      <c r="BX122" s="138">
        <v>8738</v>
      </c>
      <c r="BY122" s="39"/>
      <c r="BZ122" s="149"/>
      <c r="CA122" s="361"/>
    </row>
    <row r="123" spans="1:79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>
        <v>8</v>
      </c>
      <c r="AY123" s="144"/>
      <c r="AZ123" s="144"/>
      <c r="BA123" s="144">
        <v>8</v>
      </c>
      <c r="BB123" s="144"/>
      <c r="BC123" s="144"/>
      <c r="BD123" s="144"/>
      <c r="BE123" s="144"/>
      <c r="BF123" s="144"/>
      <c r="BG123" s="144"/>
      <c r="BH123" s="144"/>
      <c r="BI123" s="144"/>
      <c r="BJ123" s="144">
        <v>8</v>
      </c>
      <c r="BK123" s="144"/>
      <c r="BL123" s="144"/>
      <c r="BM123" s="144"/>
      <c r="BN123" s="144"/>
      <c r="BO123" s="144"/>
      <c r="BP123" s="144"/>
      <c r="BQ123" s="144"/>
      <c r="BR123" s="144"/>
      <c r="BS123" s="144">
        <f t="shared" si="85"/>
        <v>60</v>
      </c>
      <c r="BT123" s="113">
        <f t="shared" ref="BT123:BT127" si="86">IF(COUNTA(D123:BR123)=0,"",COUNTA(D123:BR123))</f>
        <v>9</v>
      </c>
      <c r="BU123" s="369" t="s">
        <v>670</v>
      </c>
      <c r="BV123" s="27" t="s">
        <v>100</v>
      </c>
      <c r="BW123" s="39"/>
      <c r="BX123" s="138">
        <v>59</v>
      </c>
      <c r="BY123" s="39"/>
      <c r="BZ123" s="149"/>
      <c r="CA123" s="361"/>
    </row>
    <row r="124" spans="1:79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>
        <f>+AX122/AX123</f>
        <v>145</v>
      </c>
      <c r="AY124" s="137"/>
      <c r="AZ124" s="137"/>
      <c r="BA124" s="137">
        <f>+BA122/BA123</f>
        <v>150.125</v>
      </c>
      <c r="BB124" s="137"/>
      <c r="BC124" s="137"/>
      <c r="BD124" s="137"/>
      <c r="BE124" s="137"/>
      <c r="BF124" s="137"/>
      <c r="BG124" s="137"/>
      <c r="BH124" s="137"/>
      <c r="BI124" s="137"/>
      <c r="BJ124" s="137">
        <f>+BJ122/BJ123</f>
        <v>135.5</v>
      </c>
      <c r="BK124" s="137"/>
      <c r="BL124" s="137"/>
      <c r="BM124" s="137"/>
      <c r="BN124" s="137"/>
      <c r="BO124" s="137"/>
      <c r="BP124" s="137"/>
      <c r="BQ124" s="137"/>
      <c r="BR124" s="137"/>
      <c r="BS124" s="137">
        <f t="shared" si="65"/>
        <v>146.38333333333333</v>
      </c>
      <c r="BT124" s="25"/>
      <c r="BU124" s="41"/>
      <c r="BV124" s="134" t="s">
        <v>101</v>
      </c>
      <c r="BW124" s="39"/>
      <c r="BX124" s="137">
        <f>IF(BX122="","",BX122/BX123)</f>
        <v>148.10169491525423</v>
      </c>
      <c r="BY124" s="39"/>
      <c r="BZ124" s="140">
        <f>BS124-A124</f>
        <v>-4.9502487562193664E-2</v>
      </c>
      <c r="CA124" s="362"/>
    </row>
    <row r="125" spans="1:79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/>
      <c r="BH125" s="144"/>
      <c r="BI125" s="144"/>
      <c r="BJ125" s="144"/>
      <c r="BK125" s="144"/>
      <c r="BL125" s="144"/>
      <c r="BM125" s="144"/>
      <c r="BN125" s="144"/>
      <c r="BO125" s="144"/>
      <c r="BP125" s="144"/>
      <c r="BQ125" s="144"/>
      <c r="BR125" s="144"/>
      <c r="BS125" s="144">
        <f t="shared" ref="BS125:BS126" si="87">IF(SUM(D125:BR125)=0,"",SUM(D125:BR125))</f>
        <v>2288</v>
      </c>
      <c r="BT125" s="19"/>
      <c r="BU125" s="23"/>
      <c r="BV125" s="37" t="s">
        <v>102</v>
      </c>
      <c r="BW125" s="39"/>
      <c r="BX125" s="138">
        <v>3443</v>
      </c>
      <c r="BY125" s="39"/>
      <c r="BZ125" s="144"/>
      <c r="CA125" s="361"/>
    </row>
    <row r="126" spans="1:79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4"/>
      <c r="BS126" s="144">
        <f t="shared" si="87"/>
        <v>12</v>
      </c>
      <c r="BT126" s="113">
        <f t="shared" ref="BT126:BT127" si="88">IF(COUNTA(D126:BR126)=0,"",COUNTA(D126:BR126))</f>
        <v>2</v>
      </c>
      <c r="BU126" s="159" t="s">
        <v>560</v>
      </c>
      <c r="BV126" s="27" t="s">
        <v>26</v>
      </c>
      <c r="BW126" s="39"/>
      <c r="BX126" s="138">
        <v>19</v>
      </c>
      <c r="BY126" s="39"/>
      <c r="BZ126" s="144"/>
      <c r="CA126" s="361"/>
    </row>
    <row r="127" spans="1:79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/>
      <c r="BH127" s="168"/>
      <c r="BI127" s="168"/>
      <c r="BJ127" s="168"/>
      <c r="BK127" s="168"/>
      <c r="BL127" s="168"/>
      <c r="BM127" s="168"/>
      <c r="BN127" s="168"/>
      <c r="BO127" s="168"/>
      <c r="BP127" s="168"/>
      <c r="BQ127" s="168"/>
      <c r="BR127" s="168"/>
      <c r="BS127" s="137">
        <f t="shared" si="65"/>
        <v>190.66666666666666</v>
      </c>
      <c r="BT127" s="25"/>
      <c r="BU127" s="159"/>
      <c r="BV127" s="134" t="s">
        <v>103</v>
      </c>
      <c r="BW127" s="39"/>
      <c r="BX127" s="137">
        <f>IF(BX125="","",BX125/BX126)</f>
        <v>181.21052631578948</v>
      </c>
      <c r="BY127" s="39"/>
      <c r="BZ127" s="140">
        <f>BS127-A127</f>
        <v>21.309523809523796</v>
      </c>
      <c r="CA127" s="362"/>
    </row>
    <row r="128" spans="1:79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9"/>
      <c r="BM128" s="149"/>
      <c r="BN128" s="149"/>
      <c r="BO128" s="149"/>
      <c r="BP128" s="149"/>
      <c r="BQ128" s="149"/>
      <c r="BR128" s="149"/>
      <c r="BS128" s="144" t="str">
        <f>IF(SUM(D128:F128)=0,"",SUM(D128:F128))</f>
        <v/>
      </c>
      <c r="BT128" s="19"/>
      <c r="BU128" s="28"/>
      <c r="BV128" s="42" t="s">
        <v>104</v>
      </c>
      <c r="BW128" s="39"/>
      <c r="BX128" s="138">
        <v>0</v>
      </c>
      <c r="BY128" s="39"/>
      <c r="BZ128" s="154"/>
    </row>
    <row r="129" spans="1:78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9"/>
      <c r="BP129" s="149"/>
      <c r="BQ129" s="149"/>
      <c r="BR129" s="149"/>
      <c r="BS129" s="144" t="str">
        <f>IF(SUM(D129:F129)=0,"",SUM(D129:F129))</f>
        <v/>
      </c>
      <c r="BT129" s="113" t="str">
        <f>IF(COUNTA(D129:F129)=0,"",COUNTA(D129:F129))</f>
        <v/>
      </c>
      <c r="BU129" s="159"/>
      <c r="BV129" s="31" t="s">
        <v>74</v>
      </c>
      <c r="BW129" s="39"/>
      <c r="BX129" s="138">
        <v>0</v>
      </c>
      <c r="BY129" s="39"/>
      <c r="BZ129" s="149"/>
    </row>
    <row r="130" spans="1:78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0"/>
      <c r="BQ130" s="140"/>
      <c r="BR130" s="140"/>
      <c r="BS130" s="137" t="str">
        <f t="shared" ref="BS130" si="89">IF(BS128="","",BS128/BS129)</f>
        <v/>
      </c>
      <c r="BT130" s="25"/>
      <c r="BU130" s="28"/>
      <c r="BV130" s="132" t="s">
        <v>105</v>
      </c>
      <c r="BW130" s="39"/>
      <c r="BX130" s="137"/>
      <c r="BY130" s="39"/>
      <c r="BZ130" s="140"/>
    </row>
    <row r="131" spans="1:78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0">D11+D14+D17+D20+D23+D26+D29+D32+D35+D38+D41+D44+D47+D50+D53+D56+D59+D62+D65+D68+D71+D74+D77+D80+D83+D86+D89+D92+D95+D98+D101+D104+D107+D110+D113+D116+D119+D122+D125+D128</f>
        <v>8417</v>
      </c>
      <c r="E131" s="139">
        <f t="shared" si="90"/>
        <v>2693</v>
      </c>
      <c r="F131" s="139">
        <f t="shared" si="90"/>
        <v>26552</v>
      </c>
      <c r="G131" s="139">
        <f t="shared" si="90"/>
        <v>1090</v>
      </c>
      <c r="H131" s="139">
        <f t="shared" si="90"/>
        <v>19151</v>
      </c>
      <c r="I131" s="139">
        <f t="shared" si="90"/>
        <v>21365</v>
      </c>
      <c r="J131" s="139">
        <f t="shared" si="90"/>
        <v>8681</v>
      </c>
      <c r="K131" s="139">
        <f t="shared" si="90"/>
        <v>9168</v>
      </c>
      <c r="L131" s="139">
        <f t="shared" si="90"/>
        <v>3668</v>
      </c>
      <c r="M131" s="139">
        <f t="shared" si="90"/>
        <v>8455</v>
      </c>
      <c r="N131" s="139">
        <f t="shared" si="90"/>
        <v>2807</v>
      </c>
      <c r="O131" s="139">
        <f t="shared" si="90"/>
        <v>18188</v>
      </c>
      <c r="P131" s="139">
        <f t="shared" si="90"/>
        <v>5314</v>
      </c>
      <c r="Q131" s="139">
        <f t="shared" si="90"/>
        <v>15406</v>
      </c>
      <c r="R131" s="139">
        <f t="shared" si="90"/>
        <v>7461</v>
      </c>
      <c r="S131" s="139">
        <f t="shared" si="90"/>
        <v>4274</v>
      </c>
      <c r="T131" s="139">
        <f t="shared" si="90"/>
        <v>8136</v>
      </c>
      <c r="U131" s="139">
        <f t="shared" si="90"/>
        <v>8379</v>
      </c>
      <c r="V131" s="139">
        <f t="shared" si="90"/>
        <v>6157</v>
      </c>
      <c r="W131" s="139">
        <f t="shared" si="90"/>
        <v>2174</v>
      </c>
      <c r="X131" s="139">
        <f t="shared" si="90"/>
        <v>766</v>
      </c>
      <c r="Y131" s="139">
        <f t="shared" si="90"/>
        <v>11679</v>
      </c>
      <c r="Z131" s="139">
        <f t="shared" si="90"/>
        <v>2256</v>
      </c>
      <c r="AA131" s="139">
        <f t="shared" si="90"/>
        <v>7171</v>
      </c>
      <c r="AB131" s="139">
        <f t="shared" si="90"/>
        <v>4627</v>
      </c>
      <c r="AC131" s="139">
        <f t="shared" si="90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1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1"/>
        <v>3811</v>
      </c>
      <c r="AG131" s="139">
        <f t="shared" si="91"/>
        <v>8019</v>
      </c>
      <c r="AH131" s="139">
        <f t="shared" ref="AH131:AI131" si="92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2"/>
        <v>4014</v>
      </c>
      <c r="AJ131" s="139">
        <f t="shared" ref="AJ131:AK131" si="93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3"/>
        <v>18189</v>
      </c>
      <c r="AL131" s="139">
        <f t="shared" ref="AL131:AM131" si="94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4"/>
        <v>3804</v>
      </c>
      <c r="AN131" s="139">
        <f t="shared" ref="AN131:AO131" si="95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5"/>
        <v>8504</v>
      </c>
      <c r="AP131" s="139">
        <f t="shared" ref="AP131:AS131" si="96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97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97"/>
        <v>4648</v>
      </c>
      <c r="AS131" s="139">
        <f t="shared" si="96"/>
        <v>8115</v>
      </c>
      <c r="AT131" s="139">
        <f t="shared" ref="AT131:AU131" si="98">AT11+AT14+AT17+AT20+AT23+AT26+AT29+AT32+AT35+AT38+AT41+AT44+AT47+AT50+AT53+AT56+AT59+AT62+AT65+AT68+AT71+AT74+AT77+AT80+AT83+AT86+AT89+AT92+AT95+AT98+AT101+AT104+AT107+AT110+AT113+AT116+AT119+AT122+AT125+AT128</f>
        <v>5513</v>
      </c>
      <c r="AU131" s="139">
        <f t="shared" si="98"/>
        <v>962</v>
      </c>
      <c r="AV131" s="139">
        <f t="shared" ref="AV131:AW131" si="99">AV11+AV14+AV17+AV20+AV23+AV26+AV29+AV32+AV35+AV38+AV41+AV44+AV47+AV50+AV53+AV56+AV59+AV62+AV65+AV68+AV71+AV74+AV77+AV80+AV83+AV86+AV89+AV92+AV95+AV98+AV101+AV104+AV107+AV110+AV113+AV116+AV119+AV122+AV125+AV128</f>
        <v>11636</v>
      </c>
      <c r="AW131" s="139">
        <f t="shared" si="99"/>
        <v>2119</v>
      </c>
      <c r="AX131" s="139">
        <f t="shared" ref="AX131:AY131" si="100">AX11+AX14+AX17+AX20+AX23+AX26+AX29+AX32+AX35+AX38+AX41+AX44+AX47+AX50+AX53+AX56+AX59+AX62+AX65+AX68+AX71+AX74+AX77+AX80+AX83+AX86+AX89+AX92+AX95+AX98+AX101+AX104+AX107+AX110+AX113+AX116+AX119+AX122+AX125+AX128</f>
        <v>3654</v>
      </c>
      <c r="AY131" s="139">
        <f t="shared" si="100"/>
        <v>10045</v>
      </c>
      <c r="AZ131" s="139">
        <f t="shared" ref="AZ131:BA131" si="101">AZ11+AZ14+AZ17+AZ20+AZ23+AZ26+AZ29+AZ32+AZ35+AZ38+AZ41+AZ44+AZ47+AZ50+AZ53+AZ56+AZ59+AZ62+AZ65+AZ68+AZ71+AZ74+AZ77+AZ80+AZ83+AZ86+AZ89+AZ92+AZ95+AZ98+AZ101+AZ104+AZ107+AZ110+AZ113+AZ116+AZ119+AZ122+AZ125+AZ128</f>
        <v>4894</v>
      </c>
      <c r="BA131" s="139">
        <f t="shared" si="101"/>
        <v>6943</v>
      </c>
      <c r="BB131" s="139">
        <f t="shared" ref="BB131:BC131" si="102">BB11+BB14+BB17+BB20+BB23+BB26+BB29+BB32+BB35+BB38+BB41+BB44+BB47+BB50+BB53+BB56+BB59+BB62+BB65+BB68+BB71+BB74+BB77+BB80+BB83+BB86+BB89+BB92+BB95+BB98+BB101+BB104+BB107+BB110+BB113+BB116+BB119+BB122+BB125+BB128</f>
        <v>2636</v>
      </c>
      <c r="BC131" s="139">
        <f t="shared" si="102"/>
        <v>2711</v>
      </c>
      <c r="BD131" s="139">
        <f t="shared" ref="BD131" si="103">BD11+BD14+BD17+BD20+BD23+BD26+BD29+BD32+BD35+BD38+BD41+BD44+BD47+BD50+BD53+BD56+BD59+BD62+BD65+BD68+BD71+BD74+BD77+BD80+BD83+BD86+BD89+BD92+BD95+BD98+BD101+BD104+BD107+BD110+BD113+BD116+BD119+BD122+BD125+BD128</f>
        <v>5995</v>
      </c>
      <c r="BE131" s="139">
        <f t="shared" ref="BE131:BF131" si="104">BE11+BE14+BE17+BE20+BE23+BE26+BE29+BE32+BE35+BE38+BE41+BE44+BE47+BE50+BE53+BE56+BE59+BE62+BE65+BE68+BE71+BE74+BE77+BE80+BE83+BE86+BE89+BE92+BE95+BE98+BE101+BE104+BE107+BE110+BE113+BE116+BE119+BE122+BE125+BE128</f>
        <v>12252</v>
      </c>
      <c r="BF131" s="139">
        <f t="shared" si="104"/>
        <v>18559</v>
      </c>
      <c r="BG131" s="139">
        <f t="shared" ref="BG131:BH131" si="105">BG11+BG14+BG17+BG20+BG23+BG26+BG29+BG32+BG35+BG38+BG41+BG44+BG47+BG50+BG53+BG56+BG59+BG62+BG65+BG68+BG71+BG74+BG77+BG80+BG83+BG86+BG89+BG92+BG95+BG98+BG101+BG104+BG107+BG110+BG113+BG116+BG119+BG122+BG125+BG128</f>
        <v>3369</v>
      </c>
      <c r="BH131" s="139">
        <f t="shared" si="105"/>
        <v>989</v>
      </c>
      <c r="BI131" s="139">
        <f t="shared" ref="BI131:BK131" si="106">BI11+BI14+BI17+BI20+BI23+BI26+BI29+BI32+BI35+BI38+BI41+BI44+BI47+BI50+BI53+BI56+BI59+BI62+BI65+BI68+BI71+BI74+BI77+BI80+BI83+BI86+BI89+BI92+BI95+BI98+BI101+BI104+BI107+BI110+BI113+BI116+BI119+BI122+BI125+BI128</f>
        <v>2927</v>
      </c>
      <c r="BJ131" s="139">
        <f t="shared" si="106"/>
        <v>2315</v>
      </c>
      <c r="BK131" s="139">
        <f t="shared" si="106"/>
        <v>5177</v>
      </c>
      <c r="BL131" s="139">
        <f t="shared" ref="BL131:BN131" si="107">BL11+BL14+BL17+BL20+BL23+BL26+BL29+BL32+BL35+BL38+BL41+BL44+BL47+BL50+BL53+BL56+BL59+BL62+BL65+BL68+BL71+BL74+BL77+BL80+BL83+BL86+BL89+BL92+BL95+BL98+BL101+BL104+BL107+BL110+BL113+BL116+BL119+BL122+BL125+BL128</f>
        <v>3566</v>
      </c>
      <c r="BM131" s="139">
        <f t="shared" ref="BM131" si="108">BM11+BM14+BM17+BM20+BM23+BM26+BM29+BM32+BM35+BM38+BM41+BM44+BM47+BM50+BM53+BM56+BM59+BM62+BM65+BM68+BM71+BM74+BM77+BM80+BM83+BM86+BM89+BM92+BM95+BM98+BM101+BM104+BM107+BM110+BM113+BM116+BM119+BM122+BM125+BM128</f>
        <v>4704</v>
      </c>
      <c r="BN131" s="139">
        <f t="shared" si="107"/>
        <v>16451</v>
      </c>
      <c r="BO131" s="139">
        <f t="shared" ref="BO131:BP131" si="109">BO11+BO14+BO17+BO20+BO23+BO26+BO29+BO32+BO35+BO38+BO41+BO44+BO47+BO50+BO53+BO56+BO59+BO62+BO65+BO68+BO71+BO74+BO77+BO80+BO83+BO86+BO89+BO92+BO95+BO98+BO101+BO104+BO107+BO110+BO113+BO116+BO119+BO122+BO125+BO128</f>
        <v>3318</v>
      </c>
      <c r="BP131" s="139">
        <f t="shared" si="109"/>
        <v>8303</v>
      </c>
      <c r="BQ131" s="139">
        <f t="shared" ref="BQ131:BR131" si="110">BQ11+BQ14+BQ17+BQ20+BQ23+BQ26+BQ29+BQ32+BQ35+BQ38+BQ41+BQ44+BQ47+BQ50+BQ53+BQ56+BQ59+BQ62+BQ65+BQ68+BQ71+BQ74+BQ77+BQ80+BQ83+BQ86+BQ89+BQ92+BQ95+BQ98+BQ101+BQ104+BQ107+BQ110+BQ113+BQ116+BQ119+BQ122+BQ125+BQ128</f>
        <v>2750</v>
      </c>
      <c r="BR131" s="139">
        <f t="shared" si="110"/>
        <v>13074</v>
      </c>
      <c r="BS131" s="138">
        <f>SUM(D131:BR131)</f>
        <v>497698</v>
      </c>
      <c r="BT131" s="145"/>
      <c r="BU131" s="44"/>
      <c r="BV131" s="43"/>
      <c r="BW131" s="44"/>
      <c r="BX131" s="139">
        <f>BX11+BX14+BX17+BX20+BX23+BX26+BX29+BX32+BX35+BX38+BX41+BX44+BX47+BX50+BX53+BX56+BX59+BX62+BX65+BX68+BX71+BX74+BX77+BX80+BX83+BX86+BX89+BX92+BX95+BX98++BX101+BX104+BX107+BX110+BX113+BX116+BX119+BX122+BX125+BX128</f>
        <v>475932</v>
      </c>
      <c r="BY131" s="44"/>
      <c r="BZ131" s="44"/>
    </row>
    <row r="132" spans="1:78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111">D12+D15+D18+D21+D24+D27+D30+D33+D36+D39+D42+D45+D48+D51+D54+D57+D60+D63+D66+D69+D72+D75+D78+D81+D84+D87+D90+D93+D96+D99+D102+D105+D108+D111+D114+D117+D120+D123+D126+D129</f>
        <v>48</v>
      </c>
      <c r="E132" s="144">
        <f t="shared" si="111"/>
        <v>15</v>
      </c>
      <c r="F132" s="144">
        <f t="shared" si="111"/>
        <v>150</v>
      </c>
      <c r="G132" s="144">
        <f t="shared" si="111"/>
        <v>8</v>
      </c>
      <c r="H132" s="144">
        <f t="shared" si="111"/>
        <v>111</v>
      </c>
      <c r="I132" s="144">
        <f t="shared" si="111"/>
        <v>128</v>
      </c>
      <c r="J132" s="144">
        <f t="shared" si="111"/>
        <v>48</v>
      </c>
      <c r="K132" s="144">
        <f t="shared" si="111"/>
        <v>64</v>
      </c>
      <c r="L132" s="144">
        <f t="shared" si="111"/>
        <v>27</v>
      </c>
      <c r="M132" s="144">
        <f t="shared" si="111"/>
        <v>45</v>
      </c>
      <c r="N132" s="144">
        <f t="shared" si="111"/>
        <v>20</v>
      </c>
      <c r="O132" s="144">
        <f t="shared" si="111"/>
        <v>112</v>
      </c>
      <c r="P132" s="144">
        <f t="shared" si="111"/>
        <v>33</v>
      </c>
      <c r="Q132" s="144">
        <f t="shared" si="111"/>
        <v>84</v>
      </c>
      <c r="R132" s="144">
        <f t="shared" si="111"/>
        <v>44</v>
      </c>
      <c r="S132" s="144">
        <f t="shared" si="111"/>
        <v>28</v>
      </c>
      <c r="T132" s="144">
        <f t="shared" si="111"/>
        <v>45</v>
      </c>
      <c r="U132" s="144">
        <f t="shared" si="111"/>
        <v>48</v>
      </c>
      <c r="V132" s="144">
        <f t="shared" si="111"/>
        <v>36</v>
      </c>
      <c r="W132" s="144">
        <f t="shared" si="111"/>
        <v>12</v>
      </c>
      <c r="X132" s="144">
        <f t="shared" si="111"/>
        <v>8</v>
      </c>
      <c r="Y132" s="144">
        <f t="shared" si="111"/>
        <v>72</v>
      </c>
      <c r="Z132" s="144">
        <f t="shared" si="111"/>
        <v>16</v>
      </c>
      <c r="AA132" s="144">
        <f t="shared" si="111"/>
        <v>44</v>
      </c>
      <c r="AB132" s="144">
        <f t="shared" si="111"/>
        <v>28</v>
      </c>
      <c r="AC132" s="144">
        <f t="shared" si="111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1"/>
        <v>79</v>
      </c>
      <c r="AF132" s="144">
        <f t="shared" si="91"/>
        <v>27</v>
      </c>
      <c r="AG132" s="144">
        <f t="shared" si="91"/>
        <v>45</v>
      </c>
      <c r="AH132" s="144">
        <f t="shared" ref="AH132:AI132" si="112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12"/>
        <v>22</v>
      </c>
      <c r="AJ132" s="144">
        <f t="shared" ref="AJ132:AK132" si="113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13"/>
        <v>108</v>
      </c>
      <c r="AL132" s="144">
        <f t="shared" ref="AL132:AM132" si="114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14"/>
        <v>27</v>
      </c>
      <c r="AN132" s="144">
        <f t="shared" ref="AN132:AO132" si="115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15"/>
        <v>45</v>
      </c>
      <c r="AP132" s="144">
        <f t="shared" ref="AP132:AS132" si="116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17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17"/>
        <v>28</v>
      </c>
      <c r="AS132" s="144">
        <f t="shared" si="116"/>
        <v>45</v>
      </c>
      <c r="AT132" s="144">
        <f t="shared" ref="AT132:AU132" si="118">AT12+AT15+AT18+AT21+AT24+AT27+AT30+AT33+AT36+AT39+AT42+AT45+AT48+AT51+AT54+AT57+AT60+AT63+AT66+AT69+AT72+AT75+AT78+AT81+AT84+AT87+AT90+AT93+AT96+AT99+AT102+AT105+AT108+AT111+AT114+AT117+AT120+AT123+AT126+AT129</f>
        <v>33</v>
      </c>
      <c r="AU132" s="144">
        <f t="shared" si="118"/>
        <v>8</v>
      </c>
      <c r="AV132" s="144">
        <f t="shared" ref="AV132:AW132" si="119">AV12+AV15+AV18+AV21+AV24+AV27+AV30+AV33+AV36+AV39+AV42+AV45+AV48+AV51+AV54+AV57+AV60+AV63+AV66+AV69+AV72+AV75+AV78+AV81+AV84+AV87+AV90+AV93+AV96+AV99+AV102+AV105+AV108+AV111+AV114+AV117+AV120+AV123+AV126+AV129</f>
        <v>68</v>
      </c>
      <c r="AW132" s="144">
        <f t="shared" si="119"/>
        <v>16</v>
      </c>
      <c r="AX132" s="144">
        <f t="shared" ref="AX132:AY132" si="120">AX12+AX15+AX18+AX21+AX24+AX27+AX30+AX33+AX36+AX39+AX42+AX45+AX48+AX51+AX54+AX57+AX60+AX63+AX66+AX69+AX72+AX75+AX78+AX81+AX84+AX87+AX90+AX93+AX96+AX99+AX102+AX105+AX108+AX111+AX114+AX117+AX120+AX123+AX126+AX129</f>
        <v>24</v>
      </c>
      <c r="AY132" s="144">
        <f t="shared" si="120"/>
        <v>56</v>
      </c>
      <c r="AZ132" s="144">
        <f t="shared" ref="AZ132:BA132" si="121">AZ12+AZ15+AZ18+AZ21+AZ24+AZ27+AZ30+AZ33+AZ36+AZ39+AZ42+AZ45+AZ48+AZ51+AZ54+AZ57+AZ60+AZ63+AZ66+AZ69+AZ72+AZ75+AZ78+AZ81+AZ84+AZ87+AZ90+AZ93+AZ96+AZ99+AZ102+AZ105+AZ108+AZ111+AZ114+AZ117+AZ120+AZ123+AZ126+AZ129</f>
        <v>28</v>
      </c>
      <c r="BA132" s="144">
        <f t="shared" si="121"/>
        <v>48</v>
      </c>
      <c r="BB132" s="144">
        <f t="shared" ref="BB132:BC132" si="122">BB12+BB15+BB18+BB21+BB24+BB27+BB30+BB33+BB36+BB39+BB42+BB45+BB48+BB51+BB54+BB57+BB60+BB63+BB66+BB69+BB72+BB75+BB78+BB81+BB84+BB87+BB90+BB93+BB96+BB99+BB102+BB105+BB108+BB111+BB114+BB117+BB120+BB123+BB126+BB129</f>
        <v>16</v>
      </c>
      <c r="BC132" s="144">
        <f t="shared" si="122"/>
        <v>16</v>
      </c>
      <c r="BD132" s="144">
        <f t="shared" ref="BD132" si="123">BD12+BD15+BD18+BD21+BD24+BD27+BD30+BD33+BD36+BD39+BD42+BD45+BD48+BD51+BD54+BD57+BD60+BD63+BD66+BD69+BD72+BD75+BD78+BD81+BD84+BD87+BD90+BD93+BD96+BD99+BD102+BD105+BD108+BD111+BD114+BD117+BD120+BD123+BD126+BD129</f>
        <v>36</v>
      </c>
      <c r="BE132" s="144">
        <f t="shared" ref="BE132:BF132" si="124">BE12+BE15+BE18+BE21+BE24+BE27+BE30+BE33+BE36+BE39+BE42+BE45+BE48+BE51+BE54+BE57+BE60+BE63+BE66+BE69+BE72+BE75+BE78+BE81+BE84+BE87+BE90+BE93+BE96+BE99+BE102+BE105+BE108+BE111+BE114+BE117+BE120+BE123+BE126+BE129</f>
        <v>70</v>
      </c>
      <c r="BF132" s="144">
        <f t="shared" si="124"/>
        <v>102</v>
      </c>
      <c r="BG132" s="144">
        <f t="shared" ref="BG132:BH132" si="125">BG12+BG15+BG18+BG21+BG24+BG27+BG30+BG33+BG36+BG39+BG42+BG45+BG48+BG51+BG54+BG57+BG60+BG63+BG66+BG69+BG72+BG75+BG78+BG81+BG84+BG87+BG90+BG93+BG96+BG99+BG102+BG105+BG108+BG111+BG114+BG117+BG120+BG123+BG126+BG129</f>
        <v>18</v>
      </c>
      <c r="BH132" s="144">
        <f t="shared" si="125"/>
        <v>8</v>
      </c>
      <c r="BI132" s="144">
        <f t="shared" ref="BI132:BK132" si="126">BI12+BI15+BI18+BI21+BI24+BI27+BI30+BI33+BI36+BI39+BI42+BI45+BI48+BI51+BI54+BI57+BI60+BI63+BI66+BI69+BI72+BI75+BI78+BI81+BI84+BI87+BI90+BI93+BI96+BI99+BI102+BI105+BI108+BI111+BI114+BI117+BI120+BI123+BI126+BI129</f>
        <v>16</v>
      </c>
      <c r="BJ132" s="144">
        <f t="shared" si="126"/>
        <v>16</v>
      </c>
      <c r="BK132" s="144">
        <f t="shared" si="126"/>
        <v>32</v>
      </c>
      <c r="BL132" s="144">
        <f t="shared" ref="BL132:BN132" si="127">BL12+BL15+BL18+BL21+BL24+BL27+BL30+BL33+BL36+BL39+BL42+BL45+BL48+BL51+BL54+BL57+BL60+BL63+BL66+BL69+BL72+BL75+BL78+BL81+BL84+BL87+BL90+BL93+BL96+BL99+BL102+BL105+BL108+BL111+BL114+BL117+BL120+BL123+BL126+BL129</f>
        <v>22</v>
      </c>
      <c r="BM132" s="144">
        <f t="shared" ref="BM132" si="128">BM12+BM15+BM18+BM21+BM24+BM27+BM30+BM33+BM36+BM39+BM42+BM45+BM48+BM51+BM54+BM57+BM60+BM63+BM66+BM69+BM72+BM75+BM78+BM81+BM84+BM87+BM90+BM93+BM96+BM99+BM102+BM105+BM108+BM111+BM114+BM117+BM120+BM123+BM126+BM129</f>
        <v>32</v>
      </c>
      <c r="BN132" s="144">
        <f t="shared" si="127"/>
        <v>90</v>
      </c>
      <c r="BO132" s="144">
        <f t="shared" ref="BO132:BP132" si="129">BO12+BO15+BO18+BO21+BO24+BO27+BO30+BO33+BO36+BO39+BO42+BO45+BO48+BO51+BO54+BO57+BO60+BO63+BO66+BO69+BO72+BO75+BO78+BO81+BO84+BO87+BO90+BO93+BO96+BO99+BO102+BO105+BO108+BO111+BO114+BO117+BO120+BO123+BO126+BO129</f>
        <v>18</v>
      </c>
      <c r="BP132" s="144">
        <f t="shared" si="129"/>
        <v>48</v>
      </c>
      <c r="BQ132" s="144">
        <f t="shared" ref="BQ132:BR132" si="130">BQ12+BQ15+BQ18+BQ21+BQ24+BQ27+BQ30+BQ33+BQ36+BQ39+BQ42+BQ45+BQ48+BQ51+BQ54+BQ57+BQ60+BQ63+BQ66+BQ69+BQ72+BQ75+BQ78+BQ81+BQ84+BQ87+BQ90+BQ93+BQ96+BQ99+BQ102+BQ105+BQ108+BQ111+BQ114+BQ117+BQ120+BQ123+BQ126+BQ129</f>
        <v>14</v>
      </c>
      <c r="BR132" s="144">
        <f t="shared" si="130"/>
        <v>72</v>
      </c>
      <c r="BS132" s="138">
        <f>SUM(D132:BR132)</f>
        <v>2940</v>
      </c>
      <c r="BT132" s="52">
        <f>SUM(BT12:BT129)</f>
        <v>320</v>
      </c>
      <c r="BU132" s="44"/>
      <c r="BV132" s="45"/>
      <c r="BW132" s="44"/>
      <c r="BX132" s="144">
        <f>BX12+BX15+BX18+BX21+BX24+BX27+BX30+BX33+BX36+BX39+BX42+BX45+BX48+BX51+BX54+BX57+BX60+BX63+BX66+BX69+BX72+BX75+BX78+BX81+BX84+BX87+BX90+BX93+BX96+BX99++BX102+BX105+BX108+BX111+BX114+BX117+BX120+BX123+BX126+BX129</f>
        <v>2828</v>
      </c>
      <c r="BY132" s="44"/>
      <c r="BZ132" s="44"/>
    </row>
    <row r="133" spans="1:78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31">IF(D132=0,"",(D131/D132))</f>
        <v>175.35416666666666</v>
      </c>
      <c r="E133" s="140">
        <f t="shared" si="131"/>
        <v>179.53333333333333</v>
      </c>
      <c r="F133" s="140">
        <f t="shared" si="131"/>
        <v>177.01333333333332</v>
      </c>
      <c r="G133" s="140">
        <f t="shared" si="131"/>
        <v>136.25</v>
      </c>
      <c r="H133" s="140">
        <f t="shared" si="131"/>
        <v>172.53153153153153</v>
      </c>
      <c r="I133" s="140">
        <f t="shared" si="131"/>
        <v>166.9140625</v>
      </c>
      <c r="J133" s="140">
        <f t="shared" si="131"/>
        <v>180.85416666666666</v>
      </c>
      <c r="K133" s="140">
        <f t="shared" si="131"/>
        <v>143.25</v>
      </c>
      <c r="L133" s="140">
        <f t="shared" si="131"/>
        <v>135.85185185185185</v>
      </c>
      <c r="M133" s="140">
        <f t="shared" si="131"/>
        <v>187.88888888888889</v>
      </c>
      <c r="N133" s="140">
        <f t="shared" si="131"/>
        <v>140.35</v>
      </c>
      <c r="O133" s="140">
        <f t="shared" si="131"/>
        <v>162.39285714285714</v>
      </c>
      <c r="P133" s="140">
        <f t="shared" si="131"/>
        <v>161.03030303030303</v>
      </c>
      <c r="Q133" s="140">
        <f t="shared" si="131"/>
        <v>183.4047619047619</v>
      </c>
      <c r="R133" s="140">
        <f t="shared" si="131"/>
        <v>169.56818181818181</v>
      </c>
      <c r="S133" s="140">
        <f t="shared" si="131"/>
        <v>152.64285714285714</v>
      </c>
      <c r="T133" s="140">
        <f t="shared" si="131"/>
        <v>180.8</v>
      </c>
      <c r="U133" s="140">
        <f t="shared" si="131"/>
        <v>174.5625</v>
      </c>
      <c r="V133" s="140">
        <f t="shared" si="131"/>
        <v>171.02777777777777</v>
      </c>
      <c r="W133" s="140">
        <f t="shared" si="131"/>
        <v>181.16666666666666</v>
      </c>
      <c r="X133" s="140">
        <f t="shared" si="131"/>
        <v>95.75</v>
      </c>
      <c r="Y133" s="140">
        <f t="shared" si="131"/>
        <v>162.20833333333334</v>
      </c>
      <c r="Z133" s="140">
        <f t="shared" si="131"/>
        <v>141</v>
      </c>
      <c r="AA133" s="140">
        <f t="shared" si="131"/>
        <v>162.97727272727272</v>
      </c>
      <c r="AB133" s="140">
        <f t="shared" si="131"/>
        <v>165.25</v>
      </c>
      <c r="AC133" s="140">
        <f t="shared" si="131"/>
        <v>188.73333333333332</v>
      </c>
      <c r="AD133" s="140">
        <f t="shared" ref="AD133" si="132">IF(AD132=0,"",(AD131/AD132))</f>
        <v>178.20833333333334</v>
      </c>
      <c r="AE133" s="140">
        <f t="shared" ref="AE133:AG133" si="133">IF(AE132=0,"",(AE131/AE132))</f>
        <v>153.22784810126583</v>
      </c>
      <c r="AF133" s="140">
        <f t="shared" si="133"/>
        <v>141.14814814814815</v>
      </c>
      <c r="AG133" s="140">
        <f t="shared" si="133"/>
        <v>178.2</v>
      </c>
      <c r="AH133" s="140">
        <f t="shared" ref="AH133:AI133" si="134">IF(AH132=0,"",(AH131/AH132))</f>
        <v>128.75</v>
      </c>
      <c r="AI133" s="140">
        <f t="shared" si="134"/>
        <v>182.45454545454547</v>
      </c>
      <c r="AJ133" s="140">
        <f t="shared" ref="AJ133:AK133" si="135">IF(AJ132=0,"",(AJ131/AJ132))</f>
        <v>182.64285714285714</v>
      </c>
      <c r="AK133" s="140">
        <f t="shared" si="135"/>
        <v>168.41666666666666</v>
      </c>
      <c r="AL133" s="140">
        <f t="shared" ref="AL133:AM133" si="136">IF(AL132=0,"",(AL131/AL132))</f>
        <v>177</v>
      </c>
      <c r="AM133" s="140">
        <f t="shared" si="136"/>
        <v>140.88888888888889</v>
      </c>
      <c r="AN133" s="140">
        <f t="shared" ref="AN133:AO133" si="137">IF(AN132=0,"",(AN131/AN132))</f>
        <v>139.5</v>
      </c>
      <c r="AO133" s="140">
        <f t="shared" si="137"/>
        <v>188.97777777777779</v>
      </c>
      <c r="AP133" s="140">
        <f t="shared" ref="AP133:AS133" si="138">IF(AP132=0,"",(AP131/AP132))</f>
        <v>169.95833333333334</v>
      </c>
      <c r="AQ133" s="140">
        <f t="shared" ref="AQ133:AR133" si="139">IF(AQ132=0,"",(AQ131/AQ132))</f>
        <v>171.11363636363637</v>
      </c>
      <c r="AR133" s="140">
        <f t="shared" si="139"/>
        <v>166</v>
      </c>
      <c r="AS133" s="140">
        <f t="shared" si="138"/>
        <v>180.33333333333334</v>
      </c>
      <c r="AT133" s="140">
        <f t="shared" ref="AT133:AU133" si="140">IF(AT132=0,"",(AT131/AT132))</f>
        <v>167.06060606060606</v>
      </c>
      <c r="AU133" s="140">
        <f t="shared" si="140"/>
        <v>120.25</v>
      </c>
      <c r="AV133" s="140">
        <f t="shared" ref="AV133:AW133" si="141">IF(AV132=0,"",(AV131/AV132))</f>
        <v>171.11764705882354</v>
      </c>
      <c r="AW133" s="140">
        <f t="shared" si="141"/>
        <v>132.4375</v>
      </c>
      <c r="AX133" s="140">
        <f t="shared" ref="AX133:AY133" si="142">IF(AX132=0,"",(AX131/AX132))</f>
        <v>152.25</v>
      </c>
      <c r="AY133" s="140">
        <f t="shared" si="142"/>
        <v>179.375</v>
      </c>
      <c r="AZ133" s="140">
        <f t="shared" ref="AZ133:BA133" si="143">IF(AZ132=0,"",(AZ131/AZ132))</f>
        <v>174.78571428571428</v>
      </c>
      <c r="BA133" s="140">
        <f t="shared" si="143"/>
        <v>144.64583333333334</v>
      </c>
      <c r="BB133" s="140">
        <f t="shared" ref="BB133:BC133" si="144">IF(BB132=0,"",(BB131/BB132))</f>
        <v>164.75</v>
      </c>
      <c r="BC133" s="140">
        <f t="shared" si="144"/>
        <v>169.4375</v>
      </c>
      <c r="BD133" s="140">
        <f t="shared" ref="BD133" si="145">IF(BD132=0,"",(BD131/BD132))</f>
        <v>166.52777777777777</v>
      </c>
      <c r="BE133" s="140">
        <f t="shared" ref="BE133:BF133" si="146">IF(BE132=0,"",(BE131/BE132))</f>
        <v>175.02857142857144</v>
      </c>
      <c r="BF133" s="140">
        <f t="shared" si="146"/>
        <v>181.95098039215685</v>
      </c>
      <c r="BG133" s="140">
        <f t="shared" ref="BG133:BH133" si="147">IF(BG132=0,"",(BG131/BG132))</f>
        <v>187.16666666666666</v>
      </c>
      <c r="BH133" s="140">
        <f t="shared" si="147"/>
        <v>123.625</v>
      </c>
      <c r="BI133" s="140">
        <f t="shared" ref="BI133:BK133" si="148">IF(BI132=0,"",(BI131/BI132))</f>
        <v>182.9375</v>
      </c>
      <c r="BJ133" s="140">
        <f t="shared" si="148"/>
        <v>144.6875</v>
      </c>
      <c r="BK133" s="140">
        <f t="shared" si="148"/>
        <v>161.78125</v>
      </c>
      <c r="BL133" s="140">
        <f t="shared" ref="BL133:BN133" si="149">IF(BL132=0,"",(BL131/BL132))</f>
        <v>162.09090909090909</v>
      </c>
      <c r="BM133" s="140">
        <f t="shared" ref="BM133" si="150">IF(BM132=0,"",(BM131/BM132))</f>
        <v>147</v>
      </c>
      <c r="BN133" s="140">
        <f t="shared" si="149"/>
        <v>182.78888888888889</v>
      </c>
      <c r="BO133" s="140">
        <f t="shared" ref="BO133:BP133" si="151">IF(BO132=0,"",(BO131/BO132))</f>
        <v>184.33333333333334</v>
      </c>
      <c r="BP133" s="140">
        <f t="shared" si="151"/>
        <v>172.97916666666666</v>
      </c>
      <c r="BQ133" s="140">
        <f t="shared" ref="BQ133:BR133" si="152">IF(BQ132=0,"",(BQ131/BQ132))</f>
        <v>196.42857142857142</v>
      </c>
      <c r="BR133" s="140">
        <f t="shared" si="152"/>
        <v>181.58333333333334</v>
      </c>
      <c r="BS133" s="47">
        <f>BS131/BS132</f>
        <v>169.28503401360544</v>
      </c>
      <c r="BT133" s="48"/>
      <c r="BU133" s="49"/>
      <c r="BV133" s="43"/>
      <c r="BW133" s="49"/>
      <c r="BX133" s="140">
        <f>IF(BX132=0,"",(BX131/BX132))</f>
        <v>168.2927864214993</v>
      </c>
      <c r="BY133" s="49"/>
      <c r="BZ133" s="49"/>
    </row>
    <row r="134" spans="1:78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T134" s="50"/>
      <c r="BU134" s="189" t="s">
        <v>201</v>
      </c>
      <c r="BV134" s="155">
        <f>COUNTA(BV10:BV130)/3</f>
        <v>40</v>
      </c>
    </row>
    <row r="135" spans="1:78" x14ac:dyDescent="0.25">
      <c r="A135" s="51"/>
      <c r="B135" s="32" t="s">
        <v>106</v>
      </c>
      <c r="D135" s="62">
        <f t="shared" ref="D135:Z135" si="153">COUNTA(D11:D130)/3</f>
        <v>6</v>
      </c>
      <c r="E135" s="62">
        <f t="shared" si="153"/>
        <v>1</v>
      </c>
      <c r="F135" s="62">
        <f t="shared" si="153"/>
        <v>10</v>
      </c>
      <c r="G135" s="62">
        <f t="shared" si="153"/>
        <v>1</v>
      </c>
      <c r="H135" s="62">
        <f t="shared" si="153"/>
        <v>7</v>
      </c>
      <c r="I135" s="62">
        <f t="shared" si="153"/>
        <v>10</v>
      </c>
      <c r="J135" s="62">
        <f t="shared" si="153"/>
        <v>6</v>
      </c>
      <c r="K135" s="62">
        <f t="shared" si="153"/>
        <v>8</v>
      </c>
      <c r="L135" s="62">
        <f t="shared" si="153"/>
        <v>4</v>
      </c>
      <c r="M135" s="62">
        <f t="shared" si="153"/>
        <v>6</v>
      </c>
      <c r="N135" s="62">
        <f t="shared" si="153"/>
        <v>4</v>
      </c>
      <c r="O135" s="62">
        <f t="shared" si="153"/>
        <v>14</v>
      </c>
      <c r="P135" s="62">
        <f t="shared" si="153"/>
        <v>3</v>
      </c>
      <c r="Q135" s="62">
        <f t="shared" si="153"/>
        <v>6</v>
      </c>
      <c r="R135" s="62">
        <f t="shared" si="153"/>
        <v>5</v>
      </c>
      <c r="S135" s="62">
        <f t="shared" si="153"/>
        <v>5</v>
      </c>
      <c r="T135" s="62">
        <f t="shared" si="153"/>
        <v>6</v>
      </c>
      <c r="U135" s="62">
        <f t="shared" si="153"/>
        <v>6</v>
      </c>
      <c r="V135" s="62">
        <f t="shared" si="153"/>
        <v>6</v>
      </c>
      <c r="W135" s="62">
        <f t="shared" si="153"/>
        <v>2</v>
      </c>
      <c r="X135" s="62">
        <f t="shared" si="153"/>
        <v>1</v>
      </c>
      <c r="Y135" s="62">
        <f t="shared" si="153"/>
        <v>9</v>
      </c>
      <c r="Z135" s="62">
        <f t="shared" si="153"/>
        <v>2</v>
      </c>
      <c r="AA135" s="62">
        <f t="shared" ref="AA135:AC135" si="154">COUNTA(AA11:AA130)/3</f>
        <v>5</v>
      </c>
      <c r="AB135" s="62">
        <f t="shared" si="154"/>
        <v>5</v>
      </c>
      <c r="AC135" s="62">
        <f t="shared" si="154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55">COUNTA(AF11:AF130)/3</f>
        <v>3</v>
      </c>
      <c r="AG135" s="62">
        <f t="shared" si="155"/>
        <v>6</v>
      </c>
      <c r="AH135" s="62">
        <f t="shared" ref="AH135:AI135" si="156">COUNTA(AH11:AH130)/3</f>
        <v>5</v>
      </c>
      <c r="AI135" s="62">
        <f t="shared" si="156"/>
        <v>2</v>
      </c>
      <c r="AJ135" s="62">
        <f t="shared" ref="AJ135:AK135" si="157">COUNTA(AJ11:AJ130)/3</f>
        <v>3</v>
      </c>
      <c r="AK135" s="62">
        <f t="shared" si="157"/>
        <v>18</v>
      </c>
      <c r="AL135" s="62">
        <f t="shared" ref="AL135:AM135" si="158">COUNTA(AL11:AL130)/3</f>
        <v>7</v>
      </c>
      <c r="AM135" s="62">
        <f t="shared" si="158"/>
        <v>4</v>
      </c>
      <c r="AN135" s="62">
        <f t="shared" ref="AN135:AO135" si="159">COUNTA(AN11:AN130)/3</f>
        <v>4</v>
      </c>
      <c r="AO135" s="62">
        <f t="shared" si="159"/>
        <v>6</v>
      </c>
      <c r="AP135" s="62">
        <f t="shared" ref="AP135:AS135" si="160">COUNTA(AP11:AP130)/3</f>
        <v>3</v>
      </c>
      <c r="AQ135" s="62">
        <f t="shared" si="160"/>
        <v>5</v>
      </c>
      <c r="AR135" s="62">
        <f t="shared" si="160"/>
        <v>5</v>
      </c>
      <c r="AS135" s="62">
        <f t="shared" si="160"/>
        <v>6</v>
      </c>
      <c r="AT135" s="62">
        <f t="shared" ref="AT135:AU135" si="161">COUNTA(AT11:AT130)/3</f>
        <v>3</v>
      </c>
      <c r="AU135" s="62">
        <f t="shared" si="161"/>
        <v>1</v>
      </c>
      <c r="AV135" s="62">
        <f t="shared" ref="AV135:AW135" si="162">COUNTA(AV11:AV130)/3</f>
        <v>9</v>
      </c>
      <c r="AW135" s="62">
        <f t="shared" si="162"/>
        <v>2</v>
      </c>
      <c r="AX135" s="62">
        <f t="shared" ref="AX135:AY135" si="163">COUNTA(AX11:AX130)/3</f>
        <v>3</v>
      </c>
      <c r="AY135" s="62">
        <f t="shared" si="163"/>
        <v>7</v>
      </c>
      <c r="AZ135" s="62">
        <f t="shared" ref="AZ135:BC135" si="164">COUNTA(AZ11:AZ130)/3</f>
        <v>2</v>
      </c>
      <c r="BA135" s="62">
        <f t="shared" si="164"/>
        <v>6</v>
      </c>
      <c r="BB135" s="62">
        <f t="shared" si="164"/>
        <v>2</v>
      </c>
      <c r="BC135" s="62">
        <f t="shared" si="164"/>
        <v>2</v>
      </c>
      <c r="BD135" s="62">
        <f t="shared" ref="BD135" si="165">COUNTA(BD11:BD130)/3</f>
        <v>4</v>
      </c>
      <c r="BE135" s="62">
        <f t="shared" ref="BE135:BF135" si="166">COUNTA(BE11:BE130)/3</f>
        <v>5</v>
      </c>
      <c r="BF135" s="62">
        <f t="shared" si="166"/>
        <v>6</v>
      </c>
      <c r="BG135" s="62">
        <f t="shared" ref="BG135:BH135" si="167">COUNTA(BG11:BG130)/3</f>
        <v>1</v>
      </c>
      <c r="BH135" s="62">
        <f t="shared" si="167"/>
        <v>1</v>
      </c>
      <c r="BI135" s="62">
        <f t="shared" ref="BI135:BK135" si="168">COUNTA(BI11:BI130)/3</f>
        <v>2</v>
      </c>
      <c r="BJ135" s="62">
        <f t="shared" si="168"/>
        <v>2</v>
      </c>
      <c r="BK135" s="62">
        <f t="shared" si="168"/>
        <v>4</v>
      </c>
      <c r="BL135" s="62">
        <f t="shared" ref="BL135:BN135" si="169">COUNTA(BL11:BL130)/3</f>
        <v>2</v>
      </c>
      <c r="BM135" s="62">
        <f t="shared" ref="BM135" si="170">COUNTA(BM11:BM130)/3</f>
        <v>4</v>
      </c>
      <c r="BN135" s="62">
        <f t="shared" si="169"/>
        <v>6</v>
      </c>
      <c r="BO135" s="62">
        <f t="shared" ref="BO135:BP135" si="171">COUNTA(BO11:BO130)/3</f>
        <v>3</v>
      </c>
      <c r="BP135" s="62">
        <f t="shared" si="171"/>
        <v>4</v>
      </c>
      <c r="BQ135" s="62">
        <f t="shared" ref="BQ135:BR135" si="172">COUNTA(BQ11:BQ130)/3</f>
        <v>1</v>
      </c>
      <c r="BR135" s="62">
        <f t="shared" si="172"/>
        <v>4</v>
      </c>
      <c r="BS135" s="156">
        <f>SUM(D135:BR135)</f>
        <v>320</v>
      </c>
      <c r="BT135" s="8"/>
      <c r="BV135" s="53"/>
    </row>
    <row r="136" spans="1:78" x14ac:dyDescent="0.25">
      <c r="BB136" s="195"/>
      <c r="BC136" s="195"/>
      <c r="BD136" s="195"/>
      <c r="BE136" s="195"/>
      <c r="BF136" s="195"/>
      <c r="BG136" s="195"/>
      <c r="BH136" s="195"/>
      <c r="BI136" s="195"/>
      <c r="BJ136" s="195"/>
      <c r="BK136" s="195"/>
      <c r="BL136" s="195"/>
      <c r="BM136" s="195"/>
      <c r="BN136" s="195"/>
      <c r="BO136" s="195"/>
      <c r="BP136" s="195"/>
      <c r="BQ136" s="195"/>
      <c r="BR136" s="195"/>
    </row>
    <row r="137" spans="1:78" x14ac:dyDescent="0.25">
      <c r="BB137" s="196"/>
      <c r="BC137" s="196"/>
      <c r="BD137" s="196"/>
      <c r="BE137" s="196"/>
      <c r="BF137" s="196"/>
      <c r="BG137" s="196"/>
      <c r="BH137" s="196"/>
      <c r="BI137" s="196"/>
      <c r="BJ137" s="196"/>
      <c r="BK137" s="196"/>
      <c r="BL137" s="196"/>
      <c r="BM137" s="196"/>
      <c r="BN137" s="196"/>
      <c r="BO137" s="196"/>
      <c r="BP137" s="196"/>
      <c r="BQ137" s="196"/>
      <c r="BR137" s="196"/>
    </row>
    <row r="138" spans="1:78" x14ac:dyDescent="0.25"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</row>
    <row r="139" spans="1:78" x14ac:dyDescent="0.25"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</row>
  </sheetData>
  <mergeCells count="1">
    <mergeCell ref="BS5:BT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1"/>
  <sheetViews>
    <sheetView topLeftCell="A303" workbookViewId="0">
      <selection activeCell="K327" sqref="K32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279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226</v>
      </c>
      <c r="E7" s="63"/>
      <c r="F7" s="70" t="s">
        <v>260</v>
      </c>
      <c r="G7" s="63" t="s">
        <v>228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242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226</v>
      </c>
      <c r="E8" s="63"/>
      <c r="F8" s="215" t="s">
        <v>260</v>
      </c>
      <c r="G8" s="63" t="s">
        <v>228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242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226</v>
      </c>
      <c r="E9" s="63"/>
      <c r="F9" s="215" t="s">
        <v>260</v>
      </c>
      <c r="G9" s="63" t="s">
        <v>228</v>
      </c>
      <c r="H9" s="178" t="s">
        <v>131</v>
      </c>
      <c r="I9" s="215" t="s">
        <v>120</v>
      </c>
      <c r="J9" s="64">
        <v>1426</v>
      </c>
      <c r="K9" s="62">
        <v>8</v>
      </c>
      <c r="L9" s="65">
        <f t="shared" si="0"/>
        <v>178.25</v>
      </c>
      <c r="M9" s="197" t="s">
        <v>242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226</v>
      </c>
      <c r="E10" s="63"/>
      <c r="F10" s="215" t="s">
        <v>260</v>
      </c>
      <c r="G10" s="63" t="s">
        <v>228</v>
      </c>
      <c r="H10" s="71" t="s">
        <v>121</v>
      </c>
      <c r="I10" s="215" t="s">
        <v>225</v>
      </c>
      <c r="J10" s="64">
        <v>1469</v>
      </c>
      <c r="K10" s="62">
        <v>8</v>
      </c>
      <c r="L10" s="65">
        <f t="shared" si="0"/>
        <v>183.625</v>
      </c>
      <c r="M10" s="303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226</v>
      </c>
      <c r="E11" s="63"/>
      <c r="F11" s="215" t="s">
        <v>260</v>
      </c>
      <c r="G11" s="63" t="s">
        <v>228</v>
      </c>
      <c r="H11" s="178" t="s">
        <v>222</v>
      </c>
      <c r="I11" s="215" t="s">
        <v>225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226</v>
      </c>
      <c r="E12" s="63"/>
      <c r="F12" s="215" t="s">
        <v>260</v>
      </c>
      <c r="G12" s="63" t="s">
        <v>228</v>
      </c>
      <c r="H12" s="178" t="s">
        <v>126</v>
      </c>
      <c r="I12" s="215" t="s">
        <v>224</v>
      </c>
      <c r="J12" s="64">
        <v>1051</v>
      </c>
      <c r="K12" s="62">
        <v>8</v>
      </c>
      <c r="L12" s="65">
        <f t="shared" si="0"/>
        <v>131.375</v>
      </c>
      <c r="M12" s="174" t="s">
        <v>230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271</v>
      </c>
      <c r="E13" s="63"/>
      <c r="F13" s="217" t="s">
        <v>272</v>
      </c>
      <c r="G13" s="63" t="s">
        <v>273</v>
      </c>
      <c r="H13" s="178" t="s">
        <v>131</v>
      </c>
      <c r="I13" s="217"/>
      <c r="J13" s="64">
        <v>2693</v>
      </c>
      <c r="K13" s="62">
        <v>15</v>
      </c>
      <c r="L13" s="65">
        <f t="shared" si="0"/>
        <v>179.53333333333333</v>
      </c>
      <c r="M13" s="217" t="s">
        <v>274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275</v>
      </c>
      <c r="E14" s="63"/>
      <c r="F14" s="217" t="s">
        <v>18</v>
      </c>
      <c r="G14" s="63" t="s">
        <v>118</v>
      </c>
      <c r="H14" s="71" t="s">
        <v>119</v>
      </c>
      <c r="I14" s="217" t="s">
        <v>120</v>
      </c>
      <c r="J14" s="64">
        <v>2665</v>
      </c>
      <c r="K14" s="62">
        <v>15</v>
      </c>
      <c r="L14" s="65">
        <f t="shared" si="0"/>
        <v>177.66666666666666</v>
      </c>
      <c r="M14" s="225" t="s">
        <v>282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275</v>
      </c>
      <c r="E15" s="63"/>
      <c r="F15" s="217" t="s">
        <v>18</v>
      </c>
      <c r="G15" s="63" t="s">
        <v>118</v>
      </c>
      <c r="H15" s="71" t="s">
        <v>121</v>
      </c>
      <c r="I15" s="217" t="s">
        <v>120</v>
      </c>
      <c r="J15" s="64">
        <v>2820</v>
      </c>
      <c r="K15" s="62">
        <v>15</v>
      </c>
      <c r="L15" s="65">
        <f t="shared" si="0"/>
        <v>188</v>
      </c>
      <c r="M15" s="225" t="s">
        <v>282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275</v>
      </c>
      <c r="E16" s="63"/>
      <c r="F16" s="217" t="s">
        <v>18</v>
      </c>
      <c r="G16" s="63" t="s">
        <v>118</v>
      </c>
      <c r="H16" s="178" t="s">
        <v>223</v>
      </c>
      <c r="I16" s="217" t="s">
        <v>120</v>
      </c>
      <c r="J16" s="64">
        <v>2916</v>
      </c>
      <c r="K16" s="62">
        <v>15</v>
      </c>
      <c r="L16" s="230">
        <f t="shared" si="0"/>
        <v>194.4</v>
      </c>
      <c r="M16" s="225" t="s">
        <v>282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275</v>
      </c>
      <c r="E17" s="63"/>
      <c r="F17" s="217" t="s">
        <v>18</v>
      </c>
      <c r="G17" s="63" t="s">
        <v>118</v>
      </c>
      <c r="H17" s="178" t="s">
        <v>126</v>
      </c>
      <c r="I17" s="217"/>
      <c r="J17" s="64">
        <v>2190</v>
      </c>
      <c r="K17" s="62">
        <v>15</v>
      </c>
      <c r="L17" s="65">
        <f t="shared" si="0"/>
        <v>146</v>
      </c>
      <c r="M17" s="217" t="s">
        <v>285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275</v>
      </c>
      <c r="E18" s="63"/>
      <c r="F18" s="217" t="s">
        <v>18</v>
      </c>
      <c r="G18" s="63" t="s">
        <v>118</v>
      </c>
      <c r="H18" s="178" t="s">
        <v>124</v>
      </c>
      <c r="I18" s="217" t="s">
        <v>225</v>
      </c>
      <c r="J18" s="64">
        <v>2926</v>
      </c>
      <c r="K18" s="62">
        <v>15</v>
      </c>
      <c r="L18" s="201">
        <f t="shared" si="0"/>
        <v>195.06666666666666</v>
      </c>
      <c r="M18" s="217" t="s">
        <v>284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275</v>
      </c>
      <c r="E19" s="63"/>
      <c r="F19" s="217" t="s">
        <v>18</v>
      </c>
      <c r="G19" s="63" t="s">
        <v>118</v>
      </c>
      <c r="H19" s="178" t="s">
        <v>276</v>
      </c>
      <c r="I19" s="217" t="s">
        <v>225</v>
      </c>
      <c r="J19" s="64">
        <v>2420</v>
      </c>
      <c r="K19" s="62">
        <v>15</v>
      </c>
      <c r="L19" s="65">
        <f t="shared" si="0"/>
        <v>161.33333333333334</v>
      </c>
      <c r="M19" s="225" t="s">
        <v>284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275</v>
      </c>
      <c r="E20" s="63"/>
      <c r="F20" s="217" t="s">
        <v>18</v>
      </c>
      <c r="G20" s="63" t="s">
        <v>118</v>
      </c>
      <c r="H20" s="178" t="s">
        <v>238</v>
      </c>
      <c r="I20" s="217" t="s">
        <v>225</v>
      </c>
      <c r="J20" s="64">
        <v>2692</v>
      </c>
      <c r="K20" s="62">
        <v>15</v>
      </c>
      <c r="L20" s="65">
        <f t="shared" si="0"/>
        <v>179.46666666666667</v>
      </c>
      <c r="M20" s="225" t="s">
        <v>284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275</v>
      </c>
      <c r="E21" s="63"/>
      <c r="F21" s="217" t="s">
        <v>18</v>
      </c>
      <c r="G21" s="63" t="s">
        <v>118</v>
      </c>
      <c r="H21" s="178" t="s">
        <v>277</v>
      </c>
      <c r="I21" s="217"/>
      <c r="J21" s="64">
        <v>2519</v>
      </c>
      <c r="K21" s="62">
        <v>15</v>
      </c>
      <c r="L21" s="65">
        <f t="shared" si="0"/>
        <v>167.93333333333334</v>
      </c>
      <c r="M21" s="217" t="s">
        <v>283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275</v>
      </c>
      <c r="E22" s="63"/>
      <c r="F22" s="217" t="s">
        <v>18</v>
      </c>
      <c r="G22" s="63" t="s">
        <v>118</v>
      </c>
      <c r="H22" s="178" t="s">
        <v>278</v>
      </c>
      <c r="I22" s="217" t="s">
        <v>224</v>
      </c>
      <c r="J22" s="64">
        <v>2720</v>
      </c>
      <c r="K22" s="62">
        <v>15</v>
      </c>
      <c r="L22" s="65">
        <f t="shared" si="0"/>
        <v>181.33333333333334</v>
      </c>
      <c r="M22" s="217" t="s">
        <v>286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275</v>
      </c>
      <c r="E23" s="63"/>
      <c r="F23" s="217" t="s">
        <v>18</v>
      </c>
      <c r="G23" s="63" t="s">
        <v>118</v>
      </c>
      <c r="H23" s="178" t="s">
        <v>245</v>
      </c>
      <c r="I23" s="217" t="s">
        <v>224</v>
      </c>
      <c r="J23" s="64">
        <v>2684</v>
      </c>
      <c r="K23" s="62">
        <v>15</v>
      </c>
      <c r="L23" s="65">
        <f t="shared" si="0"/>
        <v>178.93333333333334</v>
      </c>
      <c r="M23" s="225" t="s">
        <v>286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302</v>
      </c>
      <c r="E24" s="63"/>
      <c r="F24" s="229" t="s">
        <v>300</v>
      </c>
      <c r="G24" s="63" t="s">
        <v>133</v>
      </c>
      <c r="H24" s="178" t="s">
        <v>237</v>
      </c>
      <c r="I24" s="229"/>
      <c r="J24" s="64">
        <v>1090</v>
      </c>
      <c r="K24" s="62">
        <v>8</v>
      </c>
      <c r="L24" s="65">
        <f t="shared" si="0"/>
        <v>136.25</v>
      </c>
      <c r="M24" s="229" t="s">
        <v>301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303</v>
      </c>
      <c r="E25" s="63"/>
      <c r="F25" s="232" t="s">
        <v>304</v>
      </c>
      <c r="G25" s="63" t="s">
        <v>118</v>
      </c>
      <c r="H25" s="178" t="s">
        <v>223</v>
      </c>
      <c r="I25" s="232"/>
      <c r="J25" s="64">
        <v>3387</v>
      </c>
      <c r="K25" s="62">
        <v>18</v>
      </c>
      <c r="L25" s="65">
        <f t="shared" si="0"/>
        <v>188.16666666666666</v>
      </c>
      <c r="M25" s="232" t="s">
        <v>301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303</v>
      </c>
      <c r="E26" s="63"/>
      <c r="F26" s="232" t="s">
        <v>304</v>
      </c>
      <c r="G26" s="63" t="s">
        <v>118</v>
      </c>
      <c r="H26" s="71" t="s">
        <v>121</v>
      </c>
      <c r="I26" s="232"/>
      <c r="J26" s="64">
        <v>3403</v>
      </c>
      <c r="K26" s="62">
        <v>18</v>
      </c>
      <c r="L26" s="65">
        <f t="shared" si="0"/>
        <v>189.05555555555554</v>
      </c>
      <c r="M26" s="232" t="s">
        <v>274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303</v>
      </c>
      <c r="E27" s="63"/>
      <c r="F27" s="232" t="s">
        <v>304</v>
      </c>
      <c r="G27" s="63" t="s">
        <v>118</v>
      </c>
      <c r="H27" s="178" t="s">
        <v>278</v>
      </c>
      <c r="I27" s="232"/>
      <c r="J27" s="64">
        <v>2787</v>
      </c>
      <c r="K27" s="62">
        <v>15</v>
      </c>
      <c r="L27" s="65">
        <f t="shared" si="0"/>
        <v>185.8</v>
      </c>
      <c r="M27" s="232" t="s">
        <v>310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303</v>
      </c>
      <c r="E28" s="63"/>
      <c r="F28" s="232" t="s">
        <v>304</v>
      </c>
      <c r="G28" s="63" t="s">
        <v>118</v>
      </c>
      <c r="H28" s="71" t="s">
        <v>119</v>
      </c>
      <c r="I28" s="232" t="s">
        <v>120</v>
      </c>
      <c r="J28" s="64">
        <v>2517</v>
      </c>
      <c r="K28" s="62">
        <v>15</v>
      </c>
      <c r="L28" s="65">
        <f t="shared" si="0"/>
        <v>167.8</v>
      </c>
      <c r="M28" s="232" t="s">
        <v>305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303</v>
      </c>
      <c r="E29" s="63"/>
      <c r="F29" s="232" t="s">
        <v>304</v>
      </c>
      <c r="G29" s="63" t="s">
        <v>118</v>
      </c>
      <c r="H29" s="178" t="s">
        <v>245</v>
      </c>
      <c r="I29" s="232" t="s">
        <v>120</v>
      </c>
      <c r="J29" s="64">
        <v>2727</v>
      </c>
      <c r="K29" s="62">
        <v>15</v>
      </c>
      <c r="L29" s="65">
        <f t="shared" si="0"/>
        <v>181.8</v>
      </c>
      <c r="M29" s="232" t="s">
        <v>305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303</v>
      </c>
      <c r="E30" s="63"/>
      <c r="F30" s="232" t="s">
        <v>304</v>
      </c>
      <c r="G30" s="63" t="s">
        <v>118</v>
      </c>
      <c r="H30" s="178" t="s">
        <v>126</v>
      </c>
      <c r="I30" s="232"/>
      <c r="J30" s="64">
        <v>2323</v>
      </c>
      <c r="K30" s="62">
        <v>15</v>
      </c>
      <c r="L30" s="65">
        <f t="shared" si="0"/>
        <v>154.86666666666667</v>
      </c>
      <c r="M30" s="232" t="s">
        <v>306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303</v>
      </c>
      <c r="E31" s="63"/>
      <c r="F31" s="232" t="s">
        <v>304</v>
      </c>
      <c r="G31" s="63" t="s">
        <v>118</v>
      </c>
      <c r="H31" s="178" t="s">
        <v>307</v>
      </c>
      <c r="I31" s="232"/>
      <c r="J31" s="64">
        <v>2007</v>
      </c>
      <c r="K31" s="62">
        <v>15</v>
      </c>
      <c r="L31" s="65">
        <f t="shared" si="0"/>
        <v>133.80000000000001</v>
      </c>
      <c r="M31" s="232" t="s">
        <v>308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311</v>
      </c>
      <c r="E32" s="63"/>
      <c r="F32" s="235" t="s">
        <v>312</v>
      </c>
      <c r="G32" s="63" t="s">
        <v>133</v>
      </c>
      <c r="H32" s="178" t="s">
        <v>277</v>
      </c>
      <c r="I32" s="235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313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311</v>
      </c>
      <c r="E33" s="63"/>
      <c r="F33" s="235" t="s">
        <v>312</v>
      </c>
      <c r="G33" s="63" t="s">
        <v>133</v>
      </c>
      <c r="H33" s="178" t="s">
        <v>122</v>
      </c>
      <c r="I33" s="235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313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311</v>
      </c>
      <c r="E34" s="63"/>
      <c r="F34" s="235" t="s">
        <v>312</v>
      </c>
      <c r="G34" s="63" t="s">
        <v>133</v>
      </c>
      <c r="H34" s="178" t="s">
        <v>245</v>
      </c>
      <c r="I34" s="235" t="s">
        <v>225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311</v>
      </c>
      <c r="E35" s="63"/>
      <c r="F35" s="235" t="s">
        <v>312</v>
      </c>
      <c r="G35" s="63" t="s">
        <v>133</v>
      </c>
      <c r="H35" s="71" t="s">
        <v>119</v>
      </c>
      <c r="I35" s="235" t="s">
        <v>225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311</v>
      </c>
      <c r="E36" s="63"/>
      <c r="F36" s="235" t="s">
        <v>312</v>
      </c>
      <c r="G36" s="63" t="s">
        <v>133</v>
      </c>
      <c r="H36" s="71" t="s">
        <v>128</v>
      </c>
      <c r="I36" s="235" t="s">
        <v>224</v>
      </c>
      <c r="J36" s="64">
        <v>2255</v>
      </c>
      <c r="K36" s="62">
        <v>14</v>
      </c>
      <c r="L36" s="65">
        <f t="shared" si="0"/>
        <v>161.07142857142858</v>
      </c>
      <c r="M36" s="236" t="s">
        <v>314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311</v>
      </c>
      <c r="E37" s="63"/>
      <c r="F37" s="235" t="s">
        <v>312</v>
      </c>
      <c r="G37" s="63" t="s">
        <v>133</v>
      </c>
      <c r="H37" s="178" t="s">
        <v>134</v>
      </c>
      <c r="I37" s="235" t="s">
        <v>224</v>
      </c>
      <c r="J37" s="64">
        <v>2290</v>
      </c>
      <c r="K37" s="62">
        <v>14</v>
      </c>
      <c r="L37" s="65">
        <f t="shared" si="0"/>
        <v>163.57142857142858</v>
      </c>
      <c r="M37" s="236" t="s">
        <v>314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311</v>
      </c>
      <c r="E38" s="63"/>
      <c r="F38" s="235" t="s">
        <v>312</v>
      </c>
      <c r="G38" s="63" t="s">
        <v>133</v>
      </c>
      <c r="H38" s="71" t="s">
        <v>127</v>
      </c>
      <c r="I38" s="235" t="s">
        <v>315</v>
      </c>
      <c r="J38" s="64">
        <v>2296</v>
      </c>
      <c r="K38" s="62">
        <v>14</v>
      </c>
      <c r="L38" s="65">
        <f t="shared" si="0"/>
        <v>164</v>
      </c>
      <c r="M38" s="235" t="s">
        <v>317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311</v>
      </c>
      <c r="E39" s="63"/>
      <c r="F39" s="235" t="s">
        <v>312</v>
      </c>
      <c r="G39" s="63" t="s">
        <v>133</v>
      </c>
      <c r="H39" s="178" t="s">
        <v>223</v>
      </c>
      <c r="I39" s="235" t="s">
        <v>315</v>
      </c>
      <c r="J39" s="64">
        <v>2332</v>
      </c>
      <c r="K39" s="62">
        <v>14</v>
      </c>
      <c r="L39" s="65">
        <f t="shared" si="0"/>
        <v>166.57142857142858</v>
      </c>
      <c r="M39" s="235" t="s">
        <v>317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311</v>
      </c>
      <c r="E40" s="63"/>
      <c r="F40" s="235" t="s">
        <v>312</v>
      </c>
      <c r="G40" s="63" t="s">
        <v>133</v>
      </c>
      <c r="H40" s="71" t="s">
        <v>121</v>
      </c>
      <c r="I40" s="235" t="s">
        <v>316</v>
      </c>
      <c r="J40" s="64">
        <v>1354</v>
      </c>
      <c r="K40" s="62">
        <v>8</v>
      </c>
      <c r="L40" s="65">
        <f t="shared" si="0"/>
        <v>169.25</v>
      </c>
      <c r="M40" s="235" t="s">
        <v>318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311</v>
      </c>
      <c r="E41" s="63"/>
      <c r="F41" s="235" t="s">
        <v>312</v>
      </c>
      <c r="G41" s="63" t="s">
        <v>133</v>
      </c>
      <c r="H41" s="178" t="s">
        <v>278</v>
      </c>
      <c r="I41" s="235" t="s">
        <v>316</v>
      </c>
      <c r="J41" s="64">
        <v>1265</v>
      </c>
      <c r="K41" s="62">
        <v>8</v>
      </c>
      <c r="L41" s="65">
        <f t="shared" si="0"/>
        <v>158.125</v>
      </c>
      <c r="M41" s="235" t="s">
        <v>318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329</v>
      </c>
      <c r="E42" s="63"/>
      <c r="F42" s="235" t="s">
        <v>312</v>
      </c>
      <c r="G42" s="63" t="s">
        <v>118</v>
      </c>
      <c r="H42" s="178" t="s">
        <v>129</v>
      </c>
      <c r="I42" s="235" t="s">
        <v>319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329</v>
      </c>
      <c r="E43" s="63"/>
      <c r="F43" s="235" t="s">
        <v>312</v>
      </c>
      <c r="G43" s="63" t="s">
        <v>118</v>
      </c>
      <c r="H43" s="178" t="s">
        <v>222</v>
      </c>
      <c r="I43" s="235" t="s">
        <v>319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329</v>
      </c>
      <c r="E44" s="63"/>
      <c r="F44" s="235" t="s">
        <v>312</v>
      </c>
      <c r="G44" s="63" t="s">
        <v>118</v>
      </c>
      <c r="H44" s="178" t="s">
        <v>131</v>
      </c>
      <c r="I44" s="235" t="s">
        <v>320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329</v>
      </c>
      <c r="E45" s="63"/>
      <c r="F45" s="235" t="s">
        <v>312</v>
      </c>
      <c r="G45" s="63" t="s">
        <v>118</v>
      </c>
      <c r="H45" s="71" t="s">
        <v>125</v>
      </c>
      <c r="I45" s="235" t="s">
        <v>320</v>
      </c>
      <c r="J45" s="64">
        <v>1575</v>
      </c>
      <c r="K45" s="62">
        <v>8</v>
      </c>
      <c r="L45" s="230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329</v>
      </c>
      <c r="E46" s="63"/>
      <c r="F46" s="235" t="s">
        <v>312</v>
      </c>
      <c r="G46" s="63" t="s">
        <v>118</v>
      </c>
      <c r="H46" s="178" t="s">
        <v>124</v>
      </c>
      <c r="I46" s="235" t="s">
        <v>321</v>
      </c>
      <c r="J46" s="64">
        <v>1462</v>
      </c>
      <c r="K46" s="62">
        <v>8</v>
      </c>
      <c r="L46" s="65">
        <f t="shared" si="0"/>
        <v>182.75</v>
      </c>
      <c r="M46" s="235" t="s">
        <v>230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329</v>
      </c>
      <c r="E47" s="63"/>
      <c r="F47" s="235" t="s">
        <v>312</v>
      </c>
      <c r="G47" s="63" t="s">
        <v>118</v>
      </c>
      <c r="H47" s="178" t="s">
        <v>238</v>
      </c>
      <c r="I47" s="235" t="s">
        <v>321</v>
      </c>
      <c r="J47" s="64">
        <v>1474</v>
      </c>
      <c r="K47" s="62">
        <v>8</v>
      </c>
      <c r="L47" s="65">
        <f t="shared" si="0"/>
        <v>184.25</v>
      </c>
      <c r="M47" s="235" t="s">
        <v>230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322</v>
      </c>
      <c r="E48" s="63"/>
      <c r="F48" s="235" t="s">
        <v>312</v>
      </c>
      <c r="G48" s="63" t="s">
        <v>228</v>
      </c>
      <c r="H48" s="178" t="s">
        <v>323</v>
      </c>
      <c r="I48" s="235" t="s">
        <v>324</v>
      </c>
      <c r="J48" s="64">
        <v>1048</v>
      </c>
      <c r="K48" s="62">
        <v>8</v>
      </c>
      <c r="L48" s="65">
        <f t="shared" si="0"/>
        <v>131</v>
      </c>
      <c r="M48" s="235" t="s">
        <v>230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322</v>
      </c>
      <c r="E49" s="63"/>
      <c r="F49" s="235" t="s">
        <v>312</v>
      </c>
      <c r="G49" s="63" t="s">
        <v>228</v>
      </c>
      <c r="H49" s="178" t="s">
        <v>132</v>
      </c>
      <c r="I49" s="235" t="s">
        <v>324</v>
      </c>
      <c r="J49" s="64">
        <v>1053</v>
      </c>
      <c r="K49" s="62">
        <v>8</v>
      </c>
      <c r="L49" s="65">
        <f t="shared" si="0"/>
        <v>131.625</v>
      </c>
      <c r="M49" s="235" t="s">
        <v>230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322</v>
      </c>
      <c r="E50" s="63"/>
      <c r="F50" s="235" t="s">
        <v>312</v>
      </c>
      <c r="G50" s="63" t="s">
        <v>228</v>
      </c>
      <c r="H50" s="178" t="s">
        <v>229</v>
      </c>
      <c r="I50" s="235" t="s">
        <v>325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322</v>
      </c>
      <c r="E51" s="63"/>
      <c r="F51" s="235" t="s">
        <v>312</v>
      </c>
      <c r="G51" s="63" t="s">
        <v>228</v>
      </c>
      <c r="H51" s="178" t="s">
        <v>208</v>
      </c>
      <c r="I51" s="235" t="s">
        <v>325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322</v>
      </c>
      <c r="E52" s="63"/>
      <c r="F52" s="235" t="s">
        <v>312</v>
      </c>
      <c r="G52" s="63" t="s">
        <v>228</v>
      </c>
      <c r="H52" s="178" t="s">
        <v>307</v>
      </c>
      <c r="I52" s="235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322</v>
      </c>
      <c r="E53" s="63"/>
      <c r="F53" s="235" t="s">
        <v>312</v>
      </c>
      <c r="G53" s="63" t="s">
        <v>228</v>
      </c>
      <c r="H53" s="178" t="s">
        <v>248</v>
      </c>
      <c r="I53" s="235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322</v>
      </c>
      <c r="E54" s="63"/>
      <c r="F54" s="235" t="s">
        <v>312</v>
      </c>
      <c r="G54" s="63" t="s">
        <v>228</v>
      </c>
      <c r="H54" s="178" t="s">
        <v>326</v>
      </c>
      <c r="I54" s="235" t="s">
        <v>24</v>
      </c>
      <c r="J54" s="64">
        <v>1043</v>
      </c>
      <c r="K54" s="62">
        <v>8</v>
      </c>
      <c r="L54" s="65">
        <f t="shared" si="0"/>
        <v>130.375</v>
      </c>
      <c r="M54" s="235" t="s">
        <v>327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322</v>
      </c>
      <c r="E55" s="63"/>
      <c r="F55" s="235" t="s">
        <v>312</v>
      </c>
      <c r="G55" s="63" t="s">
        <v>228</v>
      </c>
      <c r="H55" s="178" t="s">
        <v>328</v>
      </c>
      <c r="I55" s="235" t="s">
        <v>24</v>
      </c>
      <c r="J55" s="64">
        <v>1129</v>
      </c>
      <c r="K55" s="62">
        <v>8</v>
      </c>
      <c r="L55" s="65">
        <f t="shared" si="0"/>
        <v>141.125</v>
      </c>
      <c r="M55" s="235" t="s">
        <v>327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348</v>
      </c>
      <c r="E56" s="63"/>
      <c r="F56" s="240" t="s">
        <v>349</v>
      </c>
      <c r="G56" s="63" t="s">
        <v>133</v>
      </c>
      <c r="H56" s="178" t="s">
        <v>132</v>
      </c>
      <c r="I56" s="240"/>
      <c r="J56" s="64">
        <v>888</v>
      </c>
      <c r="K56" s="62">
        <v>7</v>
      </c>
      <c r="L56" s="65">
        <f t="shared" si="0"/>
        <v>126.85714285714286</v>
      </c>
      <c r="M56" s="236" t="s">
        <v>314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348</v>
      </c>
      <c r="E57" s="63"/>
      <c r="F57" s="240" t="s">
        <v>349</v>
      </c>
      <c r="G57" s="63" t="s">
        <v>133</v>
      </c>
      <c r="H57" s="178" t="s">
        <v>323</v>
      </c>
      <c r="I57" s="240"/>
      <c r="J57" s="64">
        <v>879</v>
      </c>
      <c r="K57" s="62">
        <v>7</v>
      </c>
      <c r="L57" s="65">
        <f t="shared" si="0"/>
        <v>125.57142857142857</v>
      </c>
      <c r="M57" s="236" t="s">
        <v>314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348</v>
      </c>
      <c r="E58" s="63"/>
      <c r="F58" s="240" t="s">
        <v>349</v>
      </c>
      <c r="G58" s="63" t="s">
        <v>133</v>
      </c>
      <c r="H58" s="178" t="s">
        <v>307</v>
      </c>
      <c r="I58" s="240"/>
      <c r="J58" s="64">
        <v>750</v>
      </c>
      <c r="K58" s="62">
        <v>6</v>
      </c>
      <c r="L58" s="65">
        <f t="shared" si="0"/>
        <v>125</v>
      </c>
      <c r="M58" s="236" t="s">
        <v>314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348</v>
      </c>
      <c r="E59" s="63"/>
      <c r="F59" s="240" t="s">
        <v>349</v>
      </c>
      <c r="G59" s="63" t="s">
        <v>133</v>
      </c>
      <c r="H59" s="178" t="s">
        <v>134</v>
      </c>
      <c r="I59" s="240"/>
      <c r="J59" s="64">
        <v>1151</v>
      </c>
      <c r="K59" s="62">
        <v>7</v>
      </c>
      <c r="L59" s="65">
        <f t="shared" si="0"/>
        <v>164.42857142857142</v>
      </c>
      <c r="M59" s="236" t="s">
        <v>314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355</v>
      </c>
      <c r="E60" s="63"/>
      <c r="F60" s="242" t="s">
        <v>356</v>
      </c>
      <c r="G60" s="63" t="s">
        <v>118</v>
      </c>
      <c r="H60" s="71" t="s">
        <v>125</v>
      </c>
      <c r="I60" s="242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355</v>
      </c>
      <c r="E61" s="63"/>
      <c r="F61" s="242" t="s">
        <v>356</v>
      </c>
      <c r="G61" s="63" t="s">
        <v>118</v>
      </c>
      <c r="H61" s="178" t="s">
        <v>223</v>
      </c>
      <c r="I61" s="242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355</v>
      </c>
      <c r="E62" s="63"/>
      <c r="F62" s="242" t="s">
        <v>356</v>
      </c>
      <c r="G62" s="63" t="s">
        <v>118</v>
      </c>
      <c r="H62" s="178" t="s">
        <v>130</v>
      </c>
      <c r="I62" s="242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355</v>
      </c>
      <c r="E63" s="63"/>
      <c r="F63" s="242" t="s">
        <v>356</v>
      </c>
      <c r="G63" s="63" t="s">
        <v>118</v>
      </c>
      <c r="H63" s="178" t="s">
        <v>131</v>
      </c>
      <c r="I63" s="242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355</v>
      </c>
      <c r="E64" s="63"/>
      <c r="F64" s="242" t="s">
        <v>356</v>
      </c>
      <c r="G64" s="63" t="s">
        <v>118</v>
      </c>
      <c r="H64" s="178" t="s">
        <v>138</v>
      </c>
      <c r="I64" s="242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355</v>
      </c>
      <c r="E65" s="63"/>
      <c r="F65" s="242" t="s">
        <v>356</v>
      </c>
      <c r="G65" s="63" t="s">
        <v>118</v>
      </c>
      <c r="H65" s="178" t="s">
        <v>123</v>
      </c>
      <c r="I65" s="242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357</v>
      </c>
      <c r="E66" s="63"/>
      <c r="F66" s="242" t="s">
        <v>358</v>
      </c>
      <c r="G66" s="63" t="s">
        <v>228</v>
      </c>
      <c r="H66" s="178" t="s">
        <v>239</v>
      </c>
      <c r="I66" s="242"/>
      <c r="J66" s="64">
        <v>768</v>
      </c>
      <c r="K66" s="62">
        <v>5</v>
      </c>
      <c r="L66" s="65">
        <f t="shared" si="0"/>
        <v>153.6</v>
      </c>
      <c r="M66" s="242" t="s">
        <v>359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357</v>
      </c>
      <c r="E67" s="63"/>
      <c r="F67" s="242" t="s">
        <v>358</v>
      </c>
      <c r="G67" s="63" t="s">
        <v>228</v>
      </c>
      <c r="H67" s="178" t="s">
        <v>326</v>
      </c>
      <c r="I67" s="242"/>
      <c r="J67" s="64">
        <v>700</v>
      </c>
      <c r="K67" s="62">
        <v>5</v>
      </c>
      <c r="L67" s="65">
        <f t="shared" si="0"/>
        <v>140</v>
      </c>
      <c r="M67" s="242" t="s">
        <v>359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357</v>
      </c>
      <c r="E68" s="63"/>
      <c r="F68" s="242" t="s">
        <v>358</v>
      </c>
      <c r="G68" s="63" t="s">
        <v>228</v>
      </c>
      <c r="H68" s="178" t="s">
        <v>328</v>
      </c>
      <c r="I68" s="242"/>
      <c r="J68" s="64">
        <v>659</v>
      </c>
      <c r="K68" s="62">
        <v>5</v>
      </c>
      <c r="L68" s="65">
        <f t="shared" si="0"/>
        <v>131.80000000000001</v>
      </c>
      <c r="M68" s="242" t="s">
        <v>359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357</v>
      </c>
      <c r="E69" s="63"/>
      <c r="F69" s="242" t="s">
        <v>358</v>
      </c>
      <c r="G69" s="63" t="s">
        <v>228</v>
      </c>
      <c r="H69" s="178" t="s">
        <v>208</v>
      </c>
      <c r="I69" s="242"/>
      <c r="J69" s="64">
        <v>680</v>
      </c>
      <c r="K69" s="62">
        <v>5</v>
      </c>
      <c r="L69" s="65">
        <f t="shared" si="0"/>
        <v>136</v>
      </c>
      <c r="M69" s="242" t="s">
        <v>359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373</v>
      </c>
      <c r="E70" s="63"/>
      <c r="F70" s="244" t="s">
        <v>377</v>
      </c>
      <c r="G70" s="63" t="s">
        <v>228</v>
      </c>
      <c r="H70" s="71" t="s">
        <v>119</v>
      </c>
      <c r="I70" s="244"/>
      <c r="J70" s="64">
        <v>1378</v>
      </c>
      <c r="K70" s="62">
        <v>8</v>
      </c>
      <c r="L70" s="65">
        <f t="shared" si="0"/>
        <v>172.25</v>
      </c>
      <c r="M70" s="197" t="s">
        <v>372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373</v>
      </c>
      <c r="E71" s="63"/>
      <c r="F71" s="244" t="s">
        <v>377</v>
      </c>
      <c r="G71" s="63" t="s">
        <v>228</v>
      </c>
      <c r="H71" s="178" t="s">
        <v>278</v>
      </c>
      <c r="I71" s="244"/>
      <c r="J71" s="64">
        <v>1579</v>
      </c>
      <c r="K71" s="62">
        <v>8</v>
      </c>
      <c r="L71" s="230">
        <f t="shared" si="0"/>
        <v>197.375</v>
      </c>
      <c r="M71" s="197" t="s">
        <v>374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373</v>
      </c>
      <c r="E72" s="63"/>
      <c r="F72" s="244" t="s">
        <v>377</v>
      </c>
      <c r="G72" s="63" t="s">
        <v>228</v>
      </c>
      <c r="H72" s="71" t="s">
        <v>121</v>
      </c>
      <c r="I72" s="244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373</v>
      </c>
      <c r="E73" s="63"/>
      <c r="F73" s="244" t="s">
        <v>377</v>
      </c>
      <c r="G73" s="63" t="s">
        <v>228</v>
      </c>
      <c r="H73" s="178" t="s">
        <v>238</v>
      </c>
      <c r="I73" s="244"/>
      <c r="J73" s="64">
        <v>1287</v>
      </c>
      <c r="K73" s="62">
        <v>8</v>
      </c>
      <c r="L73" s="65">
        <f t="shared" si="0"/>
        <v>160.875</v>
      </c>
      <c r="M73" s="244" t="s">
        <v>301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375</v>
      </c>
      <c r="E74" s="63"/>
      <c r="F74" s="244" t="s">
        <v>377</v>
      </c>
      <c r="G74" s="63" t="s">
        <v>228</v>
      </c>
      <c r="H74" s="178" t="s">
        <v>276</v>
      </c>
      <c r="I74" s="244"/>
      <c r="J74" s="64">
        <v>1294</v>
      </c>
      <c r="K74" s="62">
        <v>8</v>
      </c>
      <c r="L74" s="65">
        <f t="shared" si="0"/>
        <v>161.75</v>
      </c>
      <c r="M74" s="197" t="s">
        <v>372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375</v>
      </c>
      <c r="E75" s="63"/>
      <c r="F75" s="244" t="s">
        <v>377</v>
      </c>
      <c r="G75" s="63" t="s">
        <v>228</v>
      </c>
      <c r="H75" s="178" t="s">
        <v>323</v>
      </c>
      <c r="I75" s="244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375</v>
      </c>
      <c r="E76" s="63"/>
      <c r="F76" s="244" t="s">
        <v>377</v>
      </c>
      <c r="G76" s="63" t="s">
        <v>228</v>
      </c>
      <c r="H76" s="178" t="s">
        <v>307</v>
      </c>
      <c r="I76" s="244"/>
      <c r="J76" s="64">
        <v>1015</v>
      </c>
      <c r="K76" s="62">
        <v>8</v>
      </c>
      <c r="L76" s="65">
        <f t="shared" si="0"/>
        <v>126.875</v>
      </c>
      <c r="M76" s="236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375</v>
      </c>
      <c r="E77" s="63"/>
      <c r="F77" s="244" t="s">
        <v>377</v>
      </c>
      <c r="G77" s="63" t="s">
        <v>228</v>
      </c>
      <c r="H77" s="178" t="s">
        <v>132</v>
      </c>
      <c r="I77" s="244"/>
      <c r="J77" s="64">
        <v>997</v>
      </c>
      <c r="K77" s="62">
        <v>8</v>
      </c>
      <c r="L77" s="65">
        <f t="shared" si="0"/>
        <v>124.625</v>
      </c>
      <c r="M77" s="244" t="s">
        <v>301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375</v>
      </c>
      <c r="E78" s="63"/>
      <c r="F78" s="244" t="s">
        <v>377</v>
      </c>
      <c r="G78" s="63" t="s">
        <v>228</v>
      </c>
      <c r="H78" s="178" t="s">
        <v>223</v>
      </c>
      <c r="I78" s="244"/>
      <c r="J78" s="64">
        <v>1623</v>
      </c>
      <c r="K78" s="62">
        <v>8</v>
      </c>
      <c r="L78" s="60">
        <f t="shared" si="0"/>
        <v>202.875</v>
      </c>
      <c r="M78" s="197" t="s">
        <v>374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375</v>
      </c>
      <c r="E79" s="63"/>
      <c r="F79" s="244" t="s">
        <v>377</v>
      </c>
      <c r="G79" s="63" t="s">
        <v>228</v>
      </c>
      <c r="H79" s="178" t="s">
        <v>131</v>
      </c>
      <c r="I79" s="244"/>
      <c r="J79" s="64">
        <v>1452</v>
      </c>
      <c r="K79" s="62">
        <v>8</v>
      </c>
      <c r="L79" s="65">
        <f t="shared" si="0"/>
        <v>181.5</v>
      </c>
      <c r="M79" s="244" t="s">
        <v>301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375</v>
      </c>
      <c r="E80" s="63"/>
      <c r="F80" s="244" t="s">
        <v>377</v>
      </c>
      <c r="G80" s="63" t="s">
        <v>228</v>
      </c>
      <c r="H80" s="178" t="s">
        <v>124</v>
      </c>
      <c r="I80" s="244"/>
      <c r="J80" s="64">
        <v>1331</v>
      </c>
      <c r="K80" s="62">
        <v>8</v>
      </c>
      <c r="L80" s="65">
        <f t="shared" si="0"/>
        <v>166.375</v>
      </c>
      <c r="M80" s="244" t="s">
        <v>376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375</v>
      </c>
      <c r="E81" s="63"/>
      <c r="F81" s="244" t="s">
        <v>377</v>
      </c>
      <c r="G81" s="63" t="s">
        <v>228</v>
      </c>
      <c r="H81" s="178" t="s">
        <v>138</v>
      </c>
      <c r="I81" s="244"/>
      <c r="J81" s="64">
        <v>1290</v>
      </c>
      <c r="K81" s="62">
        <v>8</v>
      </c>
      <c r="L81" s="65">
        <f t="shared" si="0"/>
        <v>161.25</v>
      </c>
      <c r="M81" s="244" t="s">
        <v>378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375</v>
      </c>
      <c r="E82" s="63"/>
      <c r="F82" s="244" t="s">
        <v>377</v>
      </c>
      <c r="G82" s="63" t="s">
        <v>228</v>
      </c>
      <c r="H82" s="178" t="s">
        <v>208</v>
      </c>
      <c r="I82" s="244"/>
      <c r="J82" s="64">
        <v>1209</v>
      </c>
      <c r="K82" s="62">
        <v>8</v>
      </c>
      <c r="L82" s="65">
        <f t="shared" si="0"/>
        <v>151.125</v>
      </c>
      <c r="M82" s="244" t="s">
        <v>283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375</v>
      </c>
      <c r="E83" s="63"/>
      <c r="F83" s="244" t="s">
        <v>377</v>
      </c>
      <c r="G83" s="63" t="s">
        <v>228</v>
      </c>
      <c r="H83" s="178" t="s">
        <v>229</v>
      </c>
      <c r="I83" s="244"/>
      <c r="J83" s="64">
        <v>1193</v>
      </c>
      <c r="K83" s="62">
        <v>8</v>
      </c>
      <c r="L83" s="65">
        <f t="shared" si="0"/>
        <v>149.125</v>
      </c>
      <c r="M83" s="244" t="s">
        <v>379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394</v>
      </c>
      <c r="E84" s="63"/>
      <c r="F84" s="246" t="s">
        <v>304</v>
      </c>
      <c r="G84" s="63" t="s">
        <v>133</v>
      </c>
      <c r="H84" s="178" t="s">
        <v>307</v>
      </c>
      <c r="I84" s="246" t="s">
        <v>120</v>
      </c>
      <c r="J84" s="64">
        <v>1554</v>
      </c>
      <c r="K84" s="62">
        <v>11</v>
      </c>
      <c r="L84" s="65">
        <f t="shared" si="0"/>
        <v>141.27272727272728</v>
      </c>
      <c r="M84" s="246" t="s">
        <v>395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394</v>
      </c>
      <c r="E85" s="63"/>
      <c r="F85" s="246" t="s">
        <v>304</v>
      </c>
      <c r="G85" s="63" t="s">
        <v>133</v>
      </c>
      <c r="H85" s="178" t="s">
        <v>245</v>
      </c>
      <c r="I85" s="246" t="s">
        <v>120</v>
      </c>
      <c r="J85" s="64">
        <v>1799</v>
      </c>
      <c r="K85" s="62">
        <v>11</v>
      </c>
      <c r="L85" s="65">
        <f t="shared" si="0"/>
        <v>163.54545454545453</v>
      </c>
      <c r="M85" s="246" t="s">
        <v>395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394</v>
      </c>
      <c r="E86" s="63"/>
      <c r="F86" s="246" t="s">
        <v>304</v>
      </c>
      <c r="G86" s="63" t="s">
        <v>133</v>
      </c>
      <c r="H86" s="71" t="s">
        <v>119</v>
      </c>
      <c r="I86" s="246"/>
      <c r="J86" s="64">
        <v>1961</v>
      </c>
      <c r="K86" s="62">
        <v>11</v>
      </c>
      <c r="L86" s="65">
        <f t="shared" si="0"/>
        <v>178.27272727272728</v>
      </c>
      <c r="M86" s="246" t="s">
        <v>378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398</v>
      </c>
      <c r="E87" s="63"/>
      <c r="F87" s="248" t="s">
        <v>304</v>
      </c>
      <c r="G87" s="63" t="s">
        <v>118</v>
      </c>
      <c r="H87" s="71" t="s">
        <v>121</v>
      </c>
      <c r="I87" s="248" t="s">
        <v>120</v>
      </c>
      <c r="J87" s="64">
        <v>2853</v>
      </c>
      <c r="K87" s="62">
        <v>14</v>
      </c>
      <c r="L87" s="60">
        <f t="shared" si="0"/>
        <v>203.78571428571428</v>
      </c>
      <c r="M87" s="248" t="s">
        <v>230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398</v>
      </c>
      <c r="E88" s="63"/>
      <c r="F88" s="248" t="s">
        <v>304</v>
      </c>
      <c r="G88" s="63" t="s">
        <v>118</v>
      </c>
      <c r="H88" s="178" t="s">
        <v>278</v>
      </c>
      <c r="I88" s="248" t="s">
        <v>120</v>
      </c>
      <c r="J88" s="64">
        <v>2696</v>
      </c>
      <c r="K88" s="62">
        <v>14</v>
      </c>
      <c r="L88" s="230">
        <f t="shared" si="0"/>
        <v>192.57142857142858</v>
      </c>
      <c r="M88" s="248" t="s">
        <v>230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398</v>
      </c>
      <c r="E89" s="63"/>
      <c r="F89" s="248" t="s">
        <v>304</v>
      </c>
      <c r="G89" s="63" t="s">
        <v>118</v>
      </c>
      <c r="H89" s="178" t="s">
        <v>124</v>
      </c>
      <c r="I89" s="248" t="s">
        <v>225</v>
      </c>
      <c r="J89" s="64">
        <v>2540</v>
      </c>
      <c r="K89" s="62">
        <v>14</v>
      </c>
      <c r="L89" s="65">
        <f t="shared" si="0"/>
        <v>181.42857142857142</v>
      </c>
      <c r="M89" s="248" t="s">
        <v>399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398</v>
      </c>
      <c r="E90" s="63"/>
      <c r="F90" s="248" t="s">
        <v>304</v>
      </c>
      <c r="G90" s="63" t="s">
        <v>118</v>
      </c>
      <c r="H90" s="178" t="s">
        <v>276</v>
      </c>
      <c r="I90" s="248" t="s">
        <v>225</v>
      </c>
      <c r="J90" s="64">
        <v>2357</v>
      </c>
      <c r="K90" s="62">
        <v>14</v>
      </c>
      <c r="L90" s="65">
        <f t="shared" si="0"/>
        <v>168.35714285714286</v>
      </c>
      <c r="M90" s="248" t="s">
        <v>399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398</v>
      </c>
      <c r="E91" s="63"/>
      <c r="F91" s="248" t="s">
        <v>304</v>
      </c>
      <c r="G91" s="63" t="s">
        <v>118</v>
      </c>
      <c r="H91" s="71" t="s">
        <v>119</v>
      </c>
      <c r="I91" s="248" t="s">
        <v>224</v>
      </c>
      <c r="J91" s="64">
        <v>2468</v>
      </c>
      <c r="K91" s="62">
        <v>14</v>
      </c>
      <c r="L91" s="65">
        <f t="shared" si="0"/>
        <v>176.28571428571428</v>
      </c>
      <c r="M91" s="248" t="s">
        <v>400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398</v>
      </c>
      <c r="E92" s="63"/>
      <c r="F92" s="248" t="s">
        <v>304</v>
      </c>
      <c r="G92" s="63" t="s">
        <v>118</v>
      </c>
      <c r="H92" s="178" t="s">
        <v>131</v>
      </c>
      <c r="I92" s="248" t="s">
        <v>224</v>
      </c>
      <c r="J92" s="64">
        <v>2492</v>
      </c>
      <c r="K92" s="62">
        <v>14</v>
      </c>
      <c r="L92" s="65">
        <f t="shared" si="0"/>
        <v>178</v>
      </c>
      <c r="M92" s="248" t="s">
        <v>400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404</v>
      </c>
      <c r="E93" s="63"/>
      <c r="F93" s="250" t="s">
        <v>406</v>
      </c>
      <c r="G93" s="63" t="s">
        <v>405</v>
      </c>
      <c r="H93" s="178" t="s">
        <v>245</v>
      </c>
      <c r="I93" s="250" t="s">
        <v>120</v>
      </c>
      <c r="J93" s="64">
        <v>1960</v>
      </c>
      <c r="K93" s="62">
        <v>11</v>
      </c>
      <c r="L93" s="65">
        <f t="shared" si="0"/>
        <v>178.18181818181819</v>
      </c>
      <c r="M93" s="236" t="s">
        <v>417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404</v>
      </c>
      <c r="E94" s="63"/>
      <c r="F94" s="251" t="s">
        <v>406</v>
      </c>
      <c r="G94" s="63" t="s">
        <v>405</v>
      </c>
      <c r="H94" s="178" t="s">
        <v>222</v>
      </c>
      <c r="I94" s="250" t="s">
        <v>120</v>
      </c>
      <c r="J94" s="64">
        <v>725</v>
      </c>
      <c r="K94" s="62">
        <v>5</v>
      </c>
      <c r="L94" s="65">
        <f t="shared" si="0"/>
        <v>145</v>
      </c>
      <c r="M94" s="236" t="s">
        <v>417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404</v>
      </c>
      <c r="E95" s="63"/>
      <c r="F95" s="251" t="s">
        <v>406</v>
      </c>
      <c r="G95" s="63" t="s">
        <v>405</v>
      </c>
      <c r="H95" s="178" t="s">
        <v>276</v>
      </c>
      <c r="I95" s="250" t="s">
        <v>120</v>
      </c>
      <c r="J95" s="64">
        <v>987</v>
      </c>
      <c r="K95" s="62">
        <v>6</v>
      </c>
      <c r="L95" s="65">
        <f t="shared" si="0"/>
        <v>164.5</v>
      </c>
      <c r="M95" s="236" t="s">
        <v>417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404</v>
      </c>
      <c r="E96" s="63"/>
      <c r="F96" s="251" t="s">
        <v>406</v>
      </c>
      <c r="G96" s="63" t="s">
        <v>405</v>
      </c>
      <c r="H96" s="178" t="s">
        <v>122</v>
      </c>
      <c r="I96" s="250" t="s">
        <v>120</v>
      </c>
      <c r="J96" s="64">
        <v>1907</v>
      </c>
      <c r="K96" s="62">
        <v>11</v>
      </c>
      <c r="L96" s="65">
        <f t="shared" si="0"/>
        <v>173.36363636363637</v>
      </c>
      <c r="M96" s="236" t="s">
        <v>417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404</v>
      </c>
      <c r="E97" s="63"/>
      <c r="F97" s="251" t="s">
        <v>406</v>
      </c>
      <c r="G97" s="63" t="s">
        <v>405</v>
      </c>
      <c r="H97" s="71" t="s">
        <v>119</v>
      </c>
      <c r="I97" s="250" t="s">
        <v>120</v>
      </c>
      <c r="J97" s="64">
        <v>1882</v>
      </c>
      <c r="K97" s="62">
        <v>11</v>
      </c>
      <c r="L97" s="65">
        <f t="shared" si="0"/>
        <v>171.09090909090909</v>
      </c>
      <c r="M97" s="259" t="s">
        <v>417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411</v>
      </c>
      <c r="E98" s="63"/>
      <c r="F98" s="251" t="s">
        <v>406</v>
      </c>
      <c r="G98" s="63" t="s">
        <v>412</v>
      </c>
      <c r="H98" s="71" t="s">
        <v>413</v>
      </c>
      <c r="I98" s="251" t="s">
        <v>225</v>
      </c>
      <c r="J98" s="64">
        <v>1737</v>
      </c>
      <c r="K98" s="62">
        <v>9</v>
      </c>
      <c r="L98" s="230">
        <f t="shared" si="0"/>
        <v>193</v>
      </c>
      <c r="M98" s="251" t="s">
        <v>418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411</v>
      </c>
      <c r="E99" s="63"/>
      <c r="F99" s="251" t="s">
        <v>406</v>
      </c>
      <c r="G99" s="63" t="s">
        <v>412</v>
      </c>
      <c r="H99" s="178" t="s">
        <v>278</v>
      </c>
      <c r="I99" s="251" t="s">
        <v>225</v>
      </c>
      <c r="J99" s="64">
        <v>1690</v>
      </c>
      <c r="K99" s="62">
        <v>9</v>
      </c>
      <c r="L99" s="65">
        <f t="shared" si="0"/>
        <v>187.77777777777777</v>
      </c>
      <c r="M99" s="253" t="s">
        <v>418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411</v>
      </c>
      <c r="E100" s="63"/>
      <c r="F100" s="251" t="s">
        <v>406</v>
      </c>
      <c r="G100" s="63" t="s">
        <v>412</v>
      </c>
      <c r="H100" s="71" t="s">
        <v>121</v>
      </c>
      <c r="I100" s="251" t="s">
        <v>225</v>
      </c>
      <c r="J100" s="64">
        <v>1559</v>
      </c>
      <c r="K100" s="62">
        <v>9</v>
      </c>
      <c r="L100" s="65">
        <f t="shared" si="0"/>
        <v>173.22222222222223</v>
      </c>
      <c r="M100" s="253" t="s">
        <v>418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411</v>
      </c>
      <c r="E101" s="63"/>
      <c r="F101" s="251" t="s">
        <v>406</v>
      </c>
      <c r="G101" s="63" t="s">
        <v>412</v>
      </c>
      <c r="H101" s="71" t="s">
        <v>127</v>
      </c>
      <c r="I101" s="251" t="s">
        <v>225</v>
      </c>
      <c r="J101" s="64">
        <v>1473</v>
      </c>
      <c r="K101" s="62">
        <v>8</v>
      </c>
      <c r="L101" s="65">
        <f t="shared" si="0"/>
        <v>184.125</v>
      </c>
      <c r="M101" s="253" t="s">
        <v>418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411</v>
      </c>
      <c r="E102" s="63"/>
      <c r="F102" s="251" t="s">
        <v>406</v>
      </c>
      <c r="G102" s="63" t="s">
        <v>412</v>
      </c>
      <c r="H102" s="178" t="s">
        <v>238</v>
      </c>
      <c r="I102" s="251" t="s">
        <v>225</v>
      </c>
      <c r="J102" s="64">
        <v>843</v>
      </c>
      <c r="K102" s="62">
        <v>5</v>
      </c>
      <c r="L102" s="65">
        <f t="shared" si="0"/>
        <v>168.6</v>
      </c>
      <c r="M102" s="253" t="s">
        <v>418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411</v>
      </c>
      <c r="E103" s="63"/>
      <c r="F103" s="252" t="s">
        <v>406</v>
      </c>
      <c r="G103" s="63" t="s">
        <v>412</v>
      </c>
      <c r="H103" s="178" t="s">
        <v>124</v>
      </c>
      <c r="I103" s="251" t="s">
        <v>225</v>
      </c>
      <c r="J103" s="64">
        <v>834</v>
      </c>
      <c r="K103" s="62">
        <v>5</v>
      </c>
      <c r="L103" s="65">
        <f t="shared" si="0"/>
        <v>166.8</v>
      </c>
      <c r="M103" s="253" t="s">
        <v>418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416</v>
      </c>
      <c r="E104" s="63"/>
      <c r="F104" s="252" t="s">
        <v>406</v>
      </c>
      <c r="G104" s="63" t="s">
        <v>232</v>
      </c>
      <c r="H104" s="178" t="s">
        <v>137</v>
      </c>
      <c r="I104" s="252" t="s">
        <v>224</v>
      </c>
      <c r="J104" s="64">
        <v>1139</v>
      </c>
      <c r="K104" s="62">
        <v>7</v>
      </c>
      <c r="L104" s="65">
        <f t="shared" si="0"/>
        <v>162.71428571428572</v>
      </c>
      <c r="M104" s="259" t="s">
        <v>426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416</v>
      </c>
      <c r="E105" s="63"/>
      <c r="F105" s="252" t="s">
        <v>406</v>
      </c>
      <c r="G105" s="63" t="s">
        <v>232</v>
      </c>
      <c r="H105" s="178" t="s">
        <v>126</v>
      </c>
      <c r="I105" s="252" t="s">
        <v>224</v>
      </c>
      <c r="J105" s="64">
        <v>729</v>
      </c>
      <c r="K105" s="62">
        <v>5</v>
      </c>
      <c r="L105" s="65">
        <f t="shared" si="0"/>
        <v>145.80000000000001</v>
      </c>
      <c r="M105" s="259" t="s">
        <v>426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416</v>
      </c>
      <c r="E106" s="63"/>
      <c r="F106" s="252" t="s">
        <v>406</v>
      </c>
      <c r="G106" s="63" t="s">
        <v>232</v>
      </c>
      <c r="H106" s="71" t="s">
        <v>128</v>
      </c>
      <c r="I106" s="252" t="s">
        <v>224</v>
      </c>
      <c r="J106" s="64">
        <v>1128</v>
      </c>
      <c r="K106" s="62">
        <v>7</v>
      </c>
      <c r="L106" s="65">
        <f t="shared" si="0"/>
        <v>161.14285714285714</v>
      </c>
      <c r="M106" s="259" t="s">
        <v>426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416</v>
      </c>
      <c r="E107" s="63"/>
      <c r="F107" s="252" t="s">
        <v>406</v>
      </c>
      <c r="G107" s="63" t="s">
        <v>232</v>
      </c>
      <c r="H107" s="178" t="s">
        <v>277</v>
      </c>
      <c r="I107" s="252" t="s">
        <v>224</v>
      </c>
      <c r="J107" s="64">
        <v>723</v>
      </c>
      <c r="K107" s="62">
        <v>5</v>
      </c>
      <c r="L107" s="65">
        <f t="shared" si="0"/>
        <v>144.6</v>
      </c>
      <c r="M107" s="259" t="s">
        <v>426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416</v>
      </c>
      <c r="E108" s="63"/>
      <c r="F108" s="252" t="s">
        <v>406</v>
      </c>
      <c r="G108" s="63" t="s">
        <v>232</v>
      </c>
      <c r="H108" s="178" t="s">
        <v>129</v>
      </c>
      <c r="I108" s="252" t="s">
        <v>224</v>
      </c>
      <c r="J108" s="64">
        <v>555</v>
      </c>
      <c r="K108" s="62">
        <v>4</v>
      </c>
      <c r="L108" s="65">
        <f t="shared" si="0"/>
        <v>138.75</v>
      </c>
      <c r="M108" s="259" t="s">
        <v>426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427</v>
      </c>
      <c r="E109" s="63"/>
      <c r="F109" s="257" t="s">
        <v>428</v>
      </c>
      <c r="G109" s="63" t="s">
        <v>118</v>
      </c>
      <c r="H109" s="178" t="s">
        <v>278</v>
      </c>
      <c r="I109" s="257"/>
      <c r="J109" s="64">
        <v>1533</v>
      </c>
      <c r="K109" s="62">
        <v>8</v>
      </c>
      <c r="L109" s="230">
        <f t="shared" si="0"/>
        <v>191.625</v>
      </c>
      <c r="M109" s="258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427</v>
      </c>
      <c r="E110" s="63"/>
      <c r="F110" s="257" t="s">
        <v>428</v>
      </c>
      <c r="G110" s="63" t="s">
        <v>118</v>
      </c>
      <c r="H110" s="71" t="s">
        <v>125</v>
      </c>
      <c r="I110" s="257"/>
      <c r="J110" s="64">
        <v>1445</v>
      </c>
      <c r="K110" s="62">
        <v>8</v>
      </c>
      <c r="L110" s="65">
        <f t="shared" si="0"/>
        <v>180.625</v>
      </c>
      <c r="M110" s="258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427</v>
      </c>
      <c r="E111" s="63"/>
      <c r="F111" s="257" t="s">
        <v>428</v>
      </c>
      <c r="G111" s="63" t="s">
        <v>118</v>
      </c>
      <c r="H111" s="71" t="s">
        <v>121</v>
      </c>
      <c r="I111" s="257"/>
      <c r="J111" s="64">
        <v>1404</v>
      </c>
      <c r="K111" s="62">
        <v>8</v>
      </c>
      <c r="L111" s="65">
        <f t="shared" si="0"/>
        <v>175.5</v>
      </c>
      <c r="M111" s="258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427</v>
      </c>
      <c r="E112" s="63"/>
      <c r="F112" s="257" t="s">
        <v>428</v>
      </c>
      <c r="G112" s="63" t="s">
        <v>118</v>
      </c>
      <c r="H112" s="178" t="s">
        <v>277</v>
      </c>
      <c r="I112" s="257"/>
      <c r="J112" s="64">
        <v>1322</v>
      </c>
      <c r="K112" s="62">
        <v>8</v>
      </c>
      <c r="L112" s="65">
        <f t="shared" si="0"/>
        <v>165.25</v>
      </c>
      <c r="M112" s="258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427</v>
      </c>
      <c r="E113" s="63"/>
      <c r="F113" s="257" t="s">
        <v>428</v>
      </c>
      <c r="G113" s="63" t="s">
        <v>118</v>
      </c>
      <c r="H113" s="178" t="s">
        <v>238</v>
      </c>
      <c r="I113" s="257"/>
      <c r="J113" s="64">
        <v>1347</v>
      </c>
      <c r="K113" s="62">
        <v>8</v>
      </c>
      <c r="L113" s="65">
        <f t="shared" si="0"/>
        <v>168.375</v>
      </c>
      <c r="M113" s="258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427</v>
      </c>
      <c r="E114" s="63"/>
      <c r="F114" s="257" t="s">
        <v>428</v>
      </c>
      <c r="G114" s="63" t="s">
        <v>118</v>
      </c>
      <c r="H114" s="178" t="s">
        <v>131</v>
      </c>
      <c r="I114" s="257"/>
      <c r="J114" s="64">
        <v>1328</v>
      </c>
      <c r="K114" s="62">
        <v>8</v>
      </c>
      <c r="L114" s="65">
        <f t="shared" si="0"/>
        <v>166</v>
      </c>
      <c r="M114" s="258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431</v>
      </c>
      <c r="E115" s="63"/>
      <c r="F115" s="261" t="s">
        <v>312</v>
      </c>
      <c r="G115" s="63" t="s">
        <v>430</v>
      </c>
      <c r="H115" s="71" t="s">
        <v>119</v>
      </c>
      <c r="I115" s="261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431</v>
      </c>
      <c r="E116" s="63"/>
      <c r="F116" s="261" t="s">
        <v>312</v>
      </c>
      <c r="G116" s="63" t="s">
        <v>430</v>
      </c>
      <c r="H116" s="178" t="s">
        <v>238</v>
      </c>
      <c r="I116" s="261" t="s">
        <v>120</v>
      </c>
      <c r="J116" s="64">
        <v>1183</v>
      </c>
      <c r="K116" s="62">
        <v>6</v>
      </c>
      <c r="L116" s="230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431</v>
      </c>
      <c r="E117" s="63"/>
      <c r="F117" s="261" t="s">
        <v>312</v>
      </c>
      <c r="G117" s="63" t="s">
        <v>430</v>
      </c>
      <c r="H117" s="178" t="s">
        <v>126</v>
      </c>
      <c r="I117" s="261" t="s">
        <v>225</v>
      </c>
      <c r="J117" s="64">
        <v>867</v>
      </c>
      <c r="K117" s="62">
        <v>6</v>
      </c>
      <c r="L117" s="65">
        <f t="shared" si="0"/>
        <v>144.5</v>
      </c>
      <c r="M117" s="261" t="s">
        <v>230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431</v>
      </c>
      <c r="E118" s="63"/>
      <c r="F118" s="261" t="s">
        <v>312</v>
      </c>
      <c r="G118" s="63" t="s">
        <v>430</v>
      </c>
      <c r="H118" s="178" t="s">
        <v>223</v>
      </c>
      <c r="I118" s="261" t="s">
        <v>225</v>
      </c>
      <c r="J118" s="64">
        <v>1162</v>
      </c>
      <c r="K118" s="62">
        <v>6</v>
      </c>
      <c r="L118" s="230">
        <f t="shared" si="0"/>
        <v>193.66666666666666</v>
      </c>
      <c r="M118" s="261" t="s">
        <v>230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431</v>
      </c>
      <c r="E119" s="63"/>
      <c r="F119" s="261" t="s">
        <v>312</v>
      </c>
      <c r="G119" s="63" t="s">
        <v>430</v>
      </c>
      <c r="H119" s="178" t="s">
        <v>307</v>
      </c>
      <c r="I119" s="261"/>
      <c r="J119" s="64">
        <v>876</v>
      </c>
      <c r="K119" s="62">
        <v>6</v>
      </c>
      <c r="L119" s="65">
        <f t="shared" si="0"/>
        <v>146</v>
      </c>
      <c r="M119" s="261" t="s">
        <v>376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431</v>
      </c>
      <c r="E120" s="63"/>
      <c r="F120" s="261" t="s">
        <v>312</v>
      </c>
      <c r="G120" s="63" t="s">
        <v>430</v>
      </c>
      <c r="H120" s="178" t="s">
        <v>131</v>
      </c>
      <c r="I120" s="261"/>
      <c r="J120" s="64">
        <v>1092</v>
      </c>
      <c r="K120" s="62">
        <v>6</v>
      </c>
      <c r="L120" s="65">
        <f t="shared" si="0"/>
        <v>182</v>
      </c>
      <c r="M120" s="261" t="s">
        <v>301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433</v>
      </c>
      <c r="E121" s="63"/>
      <c r="F121" s="261" t="s">
        <v>358</v>
      </c>
      <c r="G121" s="63" t="s">
        <v>228</v>
      </c>
      <c r="H121" s="178" t="s">
        <v>223</v>
      </c>
      <c r="I121" s="261" t="s">
        <v>120</v>
      </c>
      <c r="J121" s="64">
        <v>1149</v>
      </c>
      <c r="K121" s="62">
        <v>6</v>
      </c>
      <c r="L121" s="230">
        <f t="shared" si="0"/>
        <v>191.5</v>
      </c>
      <c r="M121" s="259" t="s">
        <v>432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433</v>
      </c>
      <c r="E122" s="63"/>
      <c r="F122" s="261" t="s">
        <v>358</v>
      </c>
      <c r="G122" s="63" t="s">
        <v>228</v>
      </c>
      <c r="H122" s="178" t="s">
        <v>131</v>
      </c>
      <c r="I122" s="261" t="s">
        <v>120</v>
      </c>
      <c r="J122" s="64">
        <v>1025</v>
      </c>
      <c r="K122" s="62">
        <v>6</v>
      </c>
      <c r="L122" s="65">
        <f t="shared" si="0"/>
        <v>170.83333333333334</v>
      </c>
      <c r="M122" s="259" t="s">
        <v>432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438</v>
      </c>
      <c r="E123" s="63"/>
      <c r="F123" s="263" t="s">
        <v>300</v>
      </c>
      <c r="G123" s="63" t="s">
        <v>118</v>
      </c>
      <c r="H123" s="178" t="s">
        <v>237</v>
      </c>
      <c r="I123" s="263"/>
      <c r="J123" s="64">
        <v>766</v>
      </c>
      <c r="K123" s="62">
        <v>8</v>
      </c>
      <c r="L123" s="65">
        <f t="shared" si="0"/>
        <v>95.75</v>
      </c>
      <c r="M123" s="263" t="s">
        <v>283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440</v>
      </c>
      <c r="E124" s="63"/>
      <c r="F124" s="263" t="s">
        <v>312</v>
      </c>
      <c r="G124" s="63" t="s">
        <v>118</v>
      </c>
      <c r="H124" s="178" t="s">
        <v>124</v>
      </c>
      <c r="I124" s="263" t="s">
        <v>120</v>
      </c>
      <c r="J124" s="64">
        <v>1551</v>
      </c>
      <c r="K124" s="62">
        <v>8</v>
      </c>
      <c r="L124" s="230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440</v>
      </c>
      <c r="E125" s="63"/>
      <c r="F125" s="263" t="s">
        <v>312</v>
      </c>
      <c r="G125" s="63" t="s">
        <v>118</v>
      </c>
      <c r="H125" s="178" t="s">
        <v>276</v>
      </c>
      <c r="I125" s="263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440</v>
      </c>
      <c r="E126" s="63"/>
      <c r="F126" s="263" t="s">
        <v>312</v>
      </c>
      <c r="G126" s="63" t="s">
        <v>118</v>
      </c>
      <c r="H126" s="178" t="s">
        <v>439</v>
      </c>
      <c r="I126" s="263" t="s">
        <v>225</v>
      </c>
      <c r="J126" s="64">
        <v>1353</v>
      </c>
      <c r="K126" s="62">
        <v>8</v>
      </c>
      <c r="L126" s="65">
        <f t="shared" si="0"/>
        <v>169.125</v>
      </c>
      <c r="M126" s="259" t="s">
        <v>432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440</v>
      </c>
      <c r="E127" s="63"/>
      <c r="F127" s="263" t="s">
        <v>312</v>
      </c>
      <c r="G127" s="63" t="s">
        <v>118</v>
      </c>
      <c r="H127" s="178" t="s">
        <v>134</v>
      </c>
      <c r="I127" s="263" t="s">
        <v>225</v>
      </c>
      <c r="J127" s="64">
        <v>1382</v>
      </c>
      <c r="K127" s="62">
        <v>8</v>
      </c>
      <c r="L127" s="65">
        <f t="shared" si="0"/>
        <v>172.75</v>
      </c>
      <c r="M127" s="259" t="s">
        <v>432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440</v>
      </c>
      <c r="E128" s="63"/>
      <c r="F128" s="263" t="s">
        <v>312</v>
      </c>
      <c r="G128" s="63" t="s">
        <v>118</v>
      </c>
      <c r="H128" s="178" t="s">
        <v>132</v>
      </c>
      <c r="I128" s="263" t="s">
        <v>224</v>
      </c>
      <c r="J128" s="64">
        <v>1018</v>
      </c>
      <c r="K128" s="62">
        <v>8</v>
      </c>
      <c r="L128" s="65">
        <f t="shared" si="0"/>
        <v>127.25</v>
      </c>
      <c r="M128" s="264" t="s">
        <v>286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440</v>
      </c>
      <c r="E129" s="63"/>
      <c r="F129" s="263" t="s">
        <v>312</v>
      </c>
      <c r="G129" s="63" t="s">
        <v>118</v>
      </c>
      <c r="H129" s="178" t="s">
        <v>238</v>
      </c>
      <c r="I129" s="263" t="s">
        <v>224</v>
      </c>
      <c r="J129" s="64">
        <v>1313</v>
      </c>
      <c r="K129" s="62">
        <v>8</v>
      </c>
      <c r="L129" s="65">
        <f t="shared" si="0"/>
        <v>164.125</v>
      </c>
      <c r="M129" s="266" t="s">
        <v>286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440</v>
      </c>
      <c r="E130" s="63"/>
      <c r="F130" s="263" t="s">
        <v>312</v>
      </c>
      <c r="G130" s="63" t="s">
        <v>118</v>
      </c>
      <c r="H130" s="178" t="s">
        <v>278</v>
      </c>
      <c r="I130" s="263" t="s">
        <v>315</v>
      </c>
      <c r="J130" s="64">
        <v>1512</v>
      </c>
      <c r="K130" s="62">
        <v>8</v>
      </c>
      <c r="L130" s="65">
        <f t="shared" si="0"/>
        <v>189</v>
      </c>
      <c r="M130" s="265" t="s">
        <v>395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440</v>
      </c>
      <c r="E131" s="63"/>
      <c r="F131" s="263" t="s">
        <v>312</v>
      </c>
      <c r="G131" s="63" t="s">
        <v>118</v>
      </c>
      <c r="H131" s="178" t="s">
        <v>307</v>
      </c>
      <c r="I131" s="263" t="s">
        <v>315</v>
      </c>
      <c r="J131" s="64">
        <v>1125</v>
      </c>
      <c r="K131" s="62">
        <v>8</v>
      </c>
      <c r="L131" s="65">
        <f t="shared" ref="L131:L172" si="1">J131/K131</f>
        <v>140.625</v>
      </c>
      <c r="M131" s="265" t="s">
        <v>395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440</v>
      </c>
      <c r="E132" s="63"/>
      <c r="F132" s="263" t="s">
        <v>312</v>
      </c>
      <c r="G132" s="63" t="s">
        <v>118</v>
      </c>
      <c r="H132" s="178" t="s">
        <v>126</v>
      </c>
      <c r="I132" s="263"/>
      <c r="J132" s="64">
        <v>1194</v>
      </c>
      <c r="K132" s="62">
        <v>8</v>
      </c>
      <c r="L132" s="65">
        <f t="shared" si="1"/>
        <v>149.25</v>
      </c>
      <c r="M132" s="265" t="s">
        <v>376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444</v>
      </c>
      <c r="E133" s="63"/>
      <c r="F133" s="263" t="s">
        <v>312</v>
      </c>
      <c r="G133" s="63" t="s">
        <v>118</v>
      </c>
      <c r="H133" s="178" t="s">
        <v>229</v>
      </c>
      <c r="I133" s="263" t="s">
        <v>316</v>
      </c>
      <c r="J133" s="64">
        <v>1217</v>
      </c>
      <c r="K133" s="62">
        <v>8</v>
      </c>
      <c r="L133" s="65">
        <f t="shared" si="1"/>
        <v>152.125</v>
      </c>
      <c r="M133" s="264" t="s">
        <v>284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444</v>
      </c>
      <c r="E134" s="63"/>
      <c r="F134" s="263" t="s">
        <v>312</v>
      </c>
      <c r="G134" s="63" t="s">
        <v>118</v>
      </c>
      <c r="H134" s="178" t="s">
        <v>323</v>
      </c>
      <c r="I134" s="263" t="s">
        <v>316</v>
      </c>
      <c r="J134" s="64">
        <v>1039</v>
      </c>
      <c r="K134" s="62">
        <v>8</v>
      </c>
      <c r="L134" s="65">
        <f t="shared" si="1"/>
        <v>129.875</v>
      </c>
      <c r="M134" s="266" t="s">
        <v>284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450</v>
      </c>
      <c r="E135" s="63"/>
      <c r="F135" s="268" t="s">
        <v>358</v>
      </c>
      <c r="G135" s="63" t="s">
        <v>449</v>
      </c>
      <c r="H135" s="178" t="s">
        <v>245</v>
      </c>
      <c r="I135" s="268"/>
      <c r="J135" s="296">
        <v>1855</v>
      </c>
      <c r="K135" s="64">
        <v>11</v>
      </c>
      <c r="L135" s="65">
        <f t="shared" si="1"/>
        <v>168.63636363636363</v>
      </c>
      <c r="M135" s="270" t="s">
        <v>461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450</v>
      </c>
      <c r="E136" s="63"/>
      <c r="F136" s="268" t="s">
        <v>358</v>
      </c>
      <c r="G136" s="63" t="s">
        <v>449</v>
      </c>
      <c r="H136" s="178" t="s">
        <v>222</v>
      </c>
      <c r="I136" s="268"/>
      <c r="J136" s="268">
        <v>1238</v>
      </c>
      <c r="K136" s="64">
        <v>8</v>
      </c>
      <c r="L136" s="65">
        <f t="shared" si="1"/>
        <v>154.75</v>
      </c>
      <c r="M136" s="270" t="s">
        <v>461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450</v>
      </c>
      <c r="E137" s="63"/>
      <c r="F137" s="268" t="s">
        <v>358</v>
      </c>
      <c r="G137" s="63" t="s">
        <v>449</v>
      </c>
      <c r="H137" s="178" t="s">
        <v>276</v>
      </c>
      <c r="I137" s="268"/>
      <c r="J137" s="268">
        <v>599</v>
      </c>
      <c r="K137" s="64">
        <v>4</v>
      </c>
      <c r="L137" s="65">
        <f t="shared" si="1"/>
        <v>149.75</v>
      </c>
      <c r="M137" s="270" t="s">
        <v>461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450</v>
      </c>
      <c r="E138" s="63"/>
      <c r="F138" s="268" t="s">
        <v>358</v>
      </c>
      <c r="G138" s="63" t="s">
        <v>449</v>
      </c>
      <c r="H138" s="178" t="s">
        <v>122</v>
      </c>
      <c r="I138" s="268"/>
      <c r="J138" s="268">
        <v>1869</v>
      </c>
      <c r="K138" s="64">
        <v>11</v>
      </c>
      <c r="L138" s="65">
        <f t="shared" si="1"/>
        <v>169.90909090909091</v>
      </c>
      <c r="M138" s="270" t="s">
        <v>461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450</v>
      </c>
      <c r="E139" s="63"/>
      <c r="F139" s="268" t="s">
        <v>358</v>
      </c>
      <c r="G139" s="63" t="s">
        <v>449</v>
      </c>
      <c r="H139" s="71" t="s">
        <v>119</v>
      </c>
      <c r="I139" s="268"/>
      <c r="J139" s="268">
        <v>1610</v>
      </c>
      <c r="K139" s="64">
        <v>10</v>
      </c>
      <c r="L139" s="65">
        <f t="shared" si="1"/>
        <v>161</v>
      </c>
      <c r="M139" s="270" t="s">
        <v>461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458</v>
      </c>
      <c r="E140" s="63"/>
      <c r="F140" s="269" t="s">
        <v>406</v>
      </c>
      <c r="G140" s="63" t="s">
        <v>118</v>
      </c>
      <c r="H140" s="71" t="s">
        <v>413</v>
      </c>
      <c r="I140" s="268"/>
      <c r="J140" s="64">
        <v>1609</v>
      </c>
      <c r="K140" s="62">
        <v>8</v>
      </c>
      <c r="L140" s="60">
        <f t="shared" si="1"/>
        <v>201.125</v>
      </c>
      <c r="M140" s="269" t="s">
        <v>459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458</v>
      </c>
      <c r="E141" s="63"/>
      <c r="F141" s="269" t="s">
        <v>406</v>
      </c>
      <c r="G141" s="63" t="s">
        <v>118</v>
      </c>
      <c r="H141" s="178" t="s">
        <v>278</v>
      </c>
      <c r="I141" s="268"/>
      <c r="J141" s="64">
        <v>1707</v>
      </c>
      <c r="K141" s="62">
        <v>9</v>
      </c>
      <c r="L141" s="65">
        <f t="shared" si="1"/>
        <v>189.66666666666666</v>
      </c>
      <c r="M141" s="269" t="s">
        <v>459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458</v>
      </c>
      <c r="E142" s="63"/>
      <c r="F142" s="269" t="s">
        <v>406</v>
      </c>
      <c r="G142" s="63" t="s">
        <v>118</v>
      </c>
      <c r="H142" s="71" t="s">
        <v>121</v>
      </c>
      <c r="I142" s="268"/>
      <c r="J142" s="64">
        <v>1594</v>
      </c>
      <c r="K142" s="62">
        <v>8</v>
      </c>
      <c r="L142" s="230">
        <f t="shared" si="1"/>
        <v>199.25</v>
      </c>
      <c r="M142" s="269" t="s">
        <v>459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458</v>
      </c>
      <c r="E143" s="63"/>
      <c r="F143" s="269" t="s">
        <v>406</v>
      </c>
      <c r="G143" s="63" t="s">
        <v>118</v>
      </c>
      <c r="H143" s="71" t="s">
        <v>127</v>
      </c>
      <c r="I143" s="268"/>
      <c r="J143" s="64">
        <v>1242</v>
      </c>
      <c r="K143" s="62">
        <v>7</v>
      </c>
      <c r="L143" s="65">
        <f t="shared" si="1"/>
        <v>177.42857142857142</v>
      </c>
      <c r="M143" s="269" t="s">
        <v>459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458</v>
      </c>
      <c r="E144" s="63"/>
      <c r="F144" s="269" t="s">
        <v>406</v>
      </c>
      <c r="G144" s="63" t="s">
        <v>118</v>
      </c>
      <c r="H144" s="178" t="s">
        <v>238</v>
      </c>
      <c r="I144" s="268"/>
      <c r="J144" s="64">
        <v>1052</v>
      </c>
      <c r="K144" s="62">
        <v>6</v>
      </c>
      <c r="L144" s="65">
        <f t="shared" si="1"/>
        <v>175.33333333333334</v>
      </c>
      <c r="M144" s="269" t="s">
        <v>459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458</v>
      </c>
      <c r="E145" s="63"/>
      <c r="F145" s="269" t="s">
        <v>406</v>
      </c>
      <c r="G145" s="63" t="s">
        <v>118</v>
      </c>
      <c r="H145" s="178" t="s">
        <v>124</v>
      </c>
      <c r="I145" s="268"/>
      <c r="J145" s="64">
        <v>1289</v>
      </c>
      <c r="K145" s="62">
        <v>7</v>
      </c>
      <c r="L145" s="65">
        <f t="shared" si="1"/>
        <v>184.14285714285714</v>
      </c>
      <c r="M145" s="269" t="s">
        <v>459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460</v>
      </c>
      <c r="E146" s="63"/>
      <c r="F146" s="269" t="s">
        <v>406</v>
      </c>
      <c r="G146" s="63" t="s">
        <v>412</v>
      </c>
      <c r="H146" s="178" t="s">
        <v>137</v>
      </c>
      <c r="I146" s="269"/>
      <c r="J146" s="64">
        <v>831</v>
      </c>
      <c r="K146" s="62">
        <v>5</v>
      </c>
      <c r="L146" s="65">
        <f t="shared" si="1"/>
        <v>166.2</v>
      </c>
      <c r="M146" s="259" t="s">
        <v>451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460</v>
      </c>
      <c r="E147" s="63"/>
      <c r="F147" s="269" t="s">
        <v>406</v>
      </c>
      <c r="G147" s="63" t="s">
        <v>412</v>
      </c>
      <c r="H147" s="178" t="s">
        <v>126</v>
      </c>
      <c r="I147" s="269"/>
      <c r="J147" s="64">
        <v>637</v>
      </c>
      <c r="K147" s="62">
        <v>4</v>
      </c>
      <c r="L147" s="65">
        <f t="shared" si="1"/>
        <v>159.25</v>
      </c>
      <c r="M147" s="259" t="s">
        <v>451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460</v>
      </c>
      <c r="E148" s="63"/>
      <c r="F148" s="269" t="s">
        <v>406</v>
      </c>
      <c r="G148" s="63" t="s">
        <v>412</v>
      </c>
      <c r="H148" s="71" t="s">
        <v>128</v>
      </c>
      <c r="I148" s="269"/>
      <c r="J148" s="64">
        <v>1156</v>
      </c>
      <c r="K148" s="62">
        <v>7</v>
      </c>
      <c r="L148" s="65">
        <f t="shared" si="1"/>
        <v>165.14285714285714</v>
      </c>
      <c r="M148" s="259" t="s">
        <v>451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460</v>
      </c>
      <c r="E149" s="63"/>
      <c r="F149" s="269" t="s">
        <v>406</v>
      </c>
      <c r="G149" s="63" t="s">
        <v>412</v>
      </c>
      <c r="H149" s="178" t="s">
        <v>277</v>
      </c>
      <c r="I149" s="269"/>
      <c r="J149" s="64">
        <v>984</v>
      </c>
      <c r="K149" s="62">
        <v>6</v>
      </c>
      <c r="L149" s="65">
        <f t="shared" si="1"/>
        <v>164</v>
      </c>
      <c r="M149" s="259" t="s">
        <v>451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460</v>
      </c>
      <c r="E150" s="63"/>
      <c r="F150" s="269" t="s">
        <v>406</v>
      </c>
      <c r="G150" s="63" t="s">
        <v>412</v>
      </c>
      <c r="H150" s="178" t="s">
        <v>129</v>
      </c>
      <c r="I150" s="268"/>
      <c r="J150" s="64">
        <v>1019</v>
      </c>
      <c r="K150" s="62">
        <v>6</v>
      </c>
      <c r="L150" s="65">
        <f t="shared" si="1"/>
        <v>169.83333333333334</v>
      </c>
      <c r="M150" s="259" t="s">
        <v>451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473</v>
      </c>
      <c r="E151" s="63"/>
      <c r="F151" s="276" t="s">
        <v>300</v>
      </c>
      <c r="G151" s="63" t="s">
        <v>133</v>
      </c>
      <c r="H151" s="71" t="s">
        <v>119</v>
      </c>
      <c r="I151" s="272"/>
      <c r="J151" s="64">
        <v>1409</v>
      </c>
      <c r="K151" s="62">
        <v>8</v>
      </c>
      <c r="L151" s="65">
        <f t="shared" si="1"/>
        <v>176.125</v>
      </c>
      <c r="M151" s="197" t="s">
        <v>372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473</v>
      </c>
      <c r="E152" s="63"/>
      <c r="F152" s="276" t="s">
        <v>300</v>
      </c>
      <c r="G152" s="63" t="s">
        <v>133</v>
      </c>
      <c r="H152" s="178" t="s">
        <v>278</v>
      </c>
      <c r="I152" s="272"/>
      <c r="J152" s="64">
        <v>1449</v>
      </c>
      <c r="K152" s="62">
        <v>8</v>
      </c>
      <c r="L152" s="65">
        <f t="shared" si="1"/>
        <v>181.125</v>
      </c>
      <c r="M152" s="272" t="s">
        <v>301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473</v>
      </c>
      <c r="E153" s="63"/>
      <c r="F153" s="276" t="s">
        <v>300</v>
      </c>
      <c r="G153" s="63" t="s">
        <v>133</v>
      </c>
      <c r="H153" s="71" t="s">
        <v>121</v>
      </c>
      <c r="I153" s="272"/>
      <c r="J153" s="64">
        <v>1419</v>
      </c>
      <c r="K153" s="62">
        <v>8</v>
      </c>
      <c r="L153" s="65">
        <f t="shared" si="1"/>
        <v>177.375</v>
      </c>
      <c r="M153" s="272" t="s">
        <v>378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474</v>
      </c>
      <c r="E154" s="63"/>
      <c r="F154" s="273" t="s">
        <v>489</v>
      </c>
      <c r="G154" s="63" t="s">
        <v>118</v>
      </c>
      <c r="H154" s="178" t="s">
        <v>223</v>
      </c>
      <c r="I154" s="272"/>
      <c r="J154" s="64">
        <v>1544</v>
      </c>
      <c r="K154" s="62">
        <v>8</v>
      </c>
      <c r="L154" s="230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474</v>
      </c>
      <c r="E155" s="63"/>
      <c r="F155" s="273" t="s">
        <v>489</v>
      </c>
      <c r="G155" s="63" t="s">
        <v>118</v>
      </c>
      <c r="H155" s="178" t="s">
        <v>131</v>
      </c>
      <c r="I155" s="272"/>
      <c r="J155" s="64">
        <v>1376</v>
      </c>
      <c r="K155" s="62">
        <v>8</v>
      </c>
      <c r="L155" s="65">
        <f t="shared" si="1"/>
        <v>172</v>
      </c>
      <c r="M155" s="273" t="s">
        <v>480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474</v>
      </c>
      <c r="E156" s="63"/>
      <c r="F156" s="273" t="s">
        <v>489</v>
      </c>
      <c r="G156" s="63" t="s">
        <v>118</v>
      </c>
      <c r="H156" s="178" t="s">
        <v>124</v>
      </c>
      <c r="I156" s="272"/>
      <c r="J156" s="64">
        <v>1333</v>
      </c>
      <c r="K156" s="62">
        <v>8</v>
      </c>
      <c r="L156" s="65">
        <f t="shared" si="1"/>
        <v>166.625</v>
      </c>
      <c r="M156" s="273" t="s">
        <v>379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474</v>
      </c>
      <c r="E157" s="63"/>
      <c r="F157" s="273" t="s">
        <v>489</v>
      </c>
      <c r="G157" s="63" t="s">
        <v>118</v>
      </c>
      <c r="H157" s="178" t="s">
        <v>138</v>
      </c>
      <c r="I157" s="275" t="s">
        <v>485</v>
      </c>
      <c r="J157" s="64">
        <v>1174</v>
      </c>
      <c r="K157" s="62">
        <v>7</v>
      </c>
      <c r="L157" s="65">
        <f t="shared" si="1"/>
        <v>167.71428571428572</v>
      </c>
      <c r="M157" s="273" t="s">
        <v>482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474</v>
      </c>
      <c r="E158" s="63"/>
      <c r="F158" s="273" t="s">
        <v>489</v>
      </c>
      <c r="G158" s="63" t="s">
        <v>118</v>
      </c>
      <c r="H158" s="178" t="s">
        <v>208</v>
      </c>
      <c r="I158" s="272"/>
      <c r="J158" s="64">
        <v>1183</v>
      </c>
      <c r="K158" s="62">
        <v>8</v>
      </c>
      <c r="L158" s="65">
        <f t="shared" si="1"/>
        <v>147.875</v>
      </c>
      <c r="M158" s="273" t="s">
        <v>481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474</v>
      </c>
      <c r="E159" s="63"/>
      <c r="F159" s="273" t="s">
        <v>489</v>
      </c>
      <c r="G159" s="63" t="s">
        <v>118</v>
      </c>
      <c r="H159" s="178" t="s">
        <v>229</v>
      </c>
      <c r="I159" s="273"/>
      <c r="J159" s="64">
        <v>1127</v>
      </c>
      <c r="K159" s="62">
        <v>8</v>
      </c>
      <c r="L159" s="65">
        <f t="shared" si="1"/>
        <v>140.875</v>
      </c>
      <c r="M159" s="273" t="s">
        <v>483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474</v>
      </c>
      <c r="E160" s="63"/>
      <c r="F160" s="273" t="s">
        <v>489</v>
      </c>
      <c r="G160" s="63" t="s">
        <v>118</v>
      </c>
      <c r="H160" s="178" t="s">
        <v>323</v>
      </c>
      <c r="I160" s="272"/>
      <c r="J160" s="64">
        <v>1140</v>
      </c>
      <c r="K160" s="62">
        <v>8</v>
      </c>
      <c r="L160" s="65">
        <f t="shared" si="1"/>
        <v>142.5</v>
      </c>
      <c r="M160" s="273" t="s">
        <v>376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474</v>
      </c>
      <c r="E161" s="63"/>
      <c r="F161" s="273" t="s">
        <v>489</v>
      </c>
      <c r="G161" s="63" t="s">
        <v>118</v>
      </c>
      <c r="H161" s="178" t="s">
        <v>132</v>
      </c>
      <c r="I161" s="272"/>
      <c r="J161" s="64">
        <v>934</v>
      </c>
      <c r="K161" s="62">
        <v>8</v>
      </c>
      <c r="L161" s="65">
        <f t="shared" si="1"/>
        <v>116.75</v>
      </c>
      <c r="M161" s="273" t="s">
        <v>480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474</v>
      </c>
      <c r="E162" s="63"/>
      <c r="F162" s="273" t="s">
        <v>489</v>
      </c>
      <c r="G162" s="63" t="s">
        <v>118</v>
      </c>
      <c r="H162" s="178" t="s">
        <v>276</v>
      </c>
      <c r="I162" s="272"/>
      <c r="J162" s="64">
        <v>1308</v>
      </c>
      <c r="K162" s="62">
        <v>8</v>
      </c>
      <c r="L162" s="65">
        <f t="shared" si="1"/>
        <v>163.5</v>
      </c>
      <c r="M162" s="197" t="s">
        <v>372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474</v>
      </c>
      <c r="E163" s="63"/>
      <c r="F163" s="273" t="s">
        <v>489</v>
      </c>
      <c r="G163" s="63" t="s">
        <v>118</v>
      </c>
      <c r="H163" s="178" t="s">
        <v>307</v>
      </c>
      <c r="I163" s="273"/>
      <c r="J163" s="64">
        <v>986</v>
      </c>
      <c r="K163" s="62">
        <v>8</v>
      </c>
      <c r="L163" s="65">
        <f t="shared" si="1"/>
        <v>123.25</v>
      </c>
      <c r="M163" s="273" t="s">
        <v>484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490</v>
      </c>
      <c r="E164" s="63"/>
      <c r="F164" s="278" t="s">
        <v>349</v>
      </c>
      <c r="G164" s="63" t="s">
        <v>118</v>
      </c>
      <c r="H164" s="178" t="s">
        <v>132</v>
      </c>
      <c r="I164" s="278"/>
      <c r="J164" s="64">
        <v>1069</v>
      </c>
      <c r="K164" s="62">
        <v>9</v>
      </c>
      <c r="L164" s="65">
        <f t="shared" si="1"/>
        <v>118.77777777777777</v>
      </c>
      <c r="M164" s="278" t="s">
        <v>499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490</v>
      </c>
      <c r="E165" s="63"/>
      <c r="F165" s="278" t="s">
        <v>349</v>
      </c>
      <c r="G165" s="63" t="s">
        <v>118</v>
      </c>
      <c r="H165" s="178" t="s">
        <v>323</v>
      </c>
      <c r="I165" s="278"/>
      <c r="J165" s="64">
        <v>1157</v>
      </c>
      <c r="K165" s="62">
        <v>9</v>
      </c>
      <c r="L165" s="65">
        <f t="shared" si="1"/>
        <v>128.55555555555554</v>
      </c>
      <c r="M165" s="278" t="s">
        <v>499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490</v>
      </c>
      <c r="E166" s="63"/>
      <c r="F166" s="278" t="s">
        <v>349</v>
      </c>
      <c r="G166" s="63" t="s">
        <v>118</v>
      </c>
      <c r="H166" s="178" t="s">
        <v>134</v>
      </c>
      <c r="I166" s="278"/>
      <c r="J166" s="64">
        <v>1585</v>
      </c>
      <c r="K166" s="62">
        <v>9</v>
      </c>
      <c r="L166" s="65">
        <f t="shared" si="1"/>
        <v>176.11111111111111</v>
      </c>
      <c r="M166" s="278" t="s">
        <v>499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492</v>
      </c>
      <c r="E167" s="63"/>
      <c r="F167" s="278" t="s">
        <v>356</v>
      </c>
      <c r="G167" s="63" t="s">
        <v>133</v>
      </c>
      <c r="H167" s="71" t="s">
        <v>125</v>
      </c>
      <c r="I167" s="278"/>
      <c r="J167" s="64">
        <v>1132</v>
      </c>
      <c r="K167" s="62">
        <v>7</v>
      </c>
      <c r="L167" s="65">
        <f t="shared" si="1"/>
        <v>161.71428571428572</v>
      </c>
      <c r="M167" s="279" t="s">
        <v>502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492</v>
      </c>
      <c r="E168" s="63"/>
      <c r="F168" s="279" t="s">
        <v>356</v>
      </c>
      <c r="G168" s="63" t="s">
        <v>133</v>
      </c>
      <c r="H168" s="178" t="s">
        <v>223</v>
      </c>
      <c r="I168" s="278"/>
      <c r="J168" s="64">
        <v>1405</v>
      </c>
      <c r="K168" s="62">
        <v>8</v>
      </c>
      <c r="L168" s="65">
        <f t="shared" si="1"/>
        <v>175.625</v>
      </c>
      <c r="M168" s="279" t="s">
        <v>502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492</v>
      </c>
      <c r="E169" s="63"/>
      <c r="F169" s="279" t="s">
        <v>356</v>
      </c>
      <c r="G169" s="63" t="s">
        <v>133</v>
      </c>
      <c r="H169" s="178" t="s">
        <v>131</v>
      </c>
      <c r="I169" s="278"/>
      <c r="J169" s="64">
        <v>1090</v>
      </c>
      <c r="K169" s="62">
        <v>6</v>
      </c>
      <c r="L169" s="65">
        <f t="shared" si="1"/>
        <v>181.66666666666666</v>
      </c>
      <c r="M169" s="279" t="s">
        <v>502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492</v>
      </c>
      <c r="E170" s="63"/>
      <c r="F170" s="279" t="s">
        <v>356</v>
      </c>
      <c r="G170" s="63" t="s">
        <v>133</v>
      </c>
      <c r="H170" s="178" t="s">
        <v>138</v>
      </c>
      <c r="I170" s="278"/>
      <c r="J170" s="64">
        <v>1462</v>
      </c>
      <c r="K170" s="62">
        <v>8</v>
      </c>
      <c r="L170" s="65">
        <f t="shared" si="1"/>
        <v>182.75</v>
      </c>
      <c r="M170" s="279" t="s">
        <v>502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492</v>
      </c>
      <c r="E171" s="63"/>
      <c r="F171" s="279" t="s">
        <v>356</v>
      </c>
      <c r="G171" s="63" t="s">
        <v>133</v>
      </c>
      <c r="H171" s="178" t="s">
        <v>123</v>
      </c>
      <c r="I171" s="278"/>
      <c r="J171" s="64">
        <v>1409</v>
      </c>
      <c r="K171" s="62">
        <v>8</v>
      </c>
      <c r="L171" s="65">
        <f t="shared" si="1"/>
        <v>176.125</v>
      </c>
      <c r="M171" s="279" t="s">
        <v>502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492</v>
      </c>
      <c r="E172" s="63"/>
      <c r="F172" s="279" t="s">
        <v>356</v>
      </c>
      <c r="G172" s="63" t="s">
        <v>133</v>
      </c>
      <c r="H172" s="178" t="s">
        <v>507</v>
      </c>
      <c r="I172" s="278"/>
      <c r="J172" s="64">
        <v>1521</v>
      </c>
      <c r="K172" s="62">
        <v>8</v>
      </c>
      <c r="L172" s="230">
        <f t="shared" si="1"/>
        <v>190.125</v>
      </c>
      <c r="M172" s="279" t="s">
        <v>502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501</v>
      </c>
      <c r="E173" s="63"/>
      <c r="F173" s="278" t="s">
        <v>406</v>
      </c>
      <c r="G173" s="63" t="s">
        <v>498</v>
      </c>
      <c r="H173" s="178" t="s">
        <v>239</v>
      </c>
      <c r="I173" s="278"/>
      <c r="J173" s="64">
        <v>732</v>
      </c>
      <c r="K173" s="62">
        <v>5</v>
      </c>
      <c r="L173" s="65">
        <f t="shared" ref="L173:L184" si="2">J173/K173</f>
        <v>146.4</v>
      </c>
      <c r="M173" s="279" t="s">
        <v>502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501</v>
      </c>
      <c r="E174" s="63"/>
      <c r="F174" s="279" t="s">
        <v>406</v>
      </c>
      <c r="G174" s="63" t="s">
        <v>498</v>
      </c>
      <c r="H174" s="178" t="s">
        <v>326</v>
      </c>
      <c r="I174" s="278"/>
      <c r="J174" s="64">
        <v>493</v>
      </c>
      <c r="K174" s="62">
        <v>4</v>
      </c>
      <c r="L174" s="65">
        <f t="shared" si="2"/>
        <v>123.25</v>
      </c>
      <c r="M174" s="279" t="s">
        <v>502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501</v>
      </c>
      <c r="E175" s="63"/>
      <c r="F175" s="279" t="s">
        <v>406</v>
      </c>
      <c r="G175" s="63" t="s">
        <v>498</v>
      </c>
      <c r="H175" s="178" t="s">
        <v>328</v>
      </c>
      <c r="I175" s="278"/>
      <c r="J175" s="64">
        <v>432</v>
      </c>
      <c r="K175" s="62">
        <v>4</v>
      </c>
      <c r="L175" s="65">
        <f t="shared" si="2"/>
        <v>108</v>
      </c>
      <c r="M175" s="279" t="s">
        <v>502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501</v>
      </c>
      <c r="E176" s="63"/>
      <c r="F176" s="279" t="s">
        <v>406</v>
      </c>
      <c r="G176" s="63" t="s">
        <v>498</v>
      </c>
      <c r="H176" s="178" t="s">
        <v>208</v>
      </c>
      <c r="I176" s="278"/>
      <c r="J176" s="64">
        <v>249</v>
      </c>
      <c r="K176" s="62">
        <v>2</v>
      </c>
      <c r="L176" s="65">
        <f t="shared" si="2"/>
        <v>124.5</v>
      </c>
      <c r="M176" s="279" t="s">
        <v>502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501</v>
      </c>
      <c r="E177" s="63"/>
      <c r="F177" s="279" t="s">
        <v>406</v>
      </c>
      <c r="G177" s="63" t="s">
        <v>498</v>
      </c>
      <c r="H177" s="178" t="s">
        <v>508</v>
      </c>
      <c r="I177" s="278"/>
      <c r="J177" s="64">
        <v>669</v>
      </c>
      <c r="K177" s="62">
        <v>5</v>
      </c>
      <c r="L177" s="65">
        <f t="shared" si="2"/>
        <v>133.80000000000001</v>
      </c>
      <c r="M177" s="279" t="s">
        <v>502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513</v>
      </c>
      <c r="E178" s="63"/>
      <c r="F178" s="282" t="s">
        <v>304</v>
      </c>
      <c r="G178" s="63" t="s">
        <v>133</v>
      </c>
      <c r="H178" s="178" t="s">
        <v>245</v>
      </c>
      <c r="I178" s="282" t="s">
        <v>120</v>
      </c>
      <c r="J178" s="64">
        <v>1960</v>
      </c>
      <c r="K178" s="62">
        <v>11</v>
      </c>
      <c r="L178" s="65">
        <f t="shared" si="2"/>
        <v>178.18181818181819</v>
      </c>
      <c r="M178" s="259" t="s">
        <v>514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513</v>
      </c>
      <c r="E179" s="63"/>
      <c r="F179" s="282" t="s">
        <v>304</v>
      </c>
      <c r="G179" s="63" t="s">
        <v>133</v>
      </c>
      <c r="H179" s="178" t="s">
        <v>278</v>
      </c>
      <c r="I179" s="282" t="s">
        <v>120</v>
      </c>
      <c r="J179" s="64">
        <v>2054</v>
      </c>
      <c r="K179" s="62">
        <v>11</v>
      </c>
      <c r="L179" s="65">
        <f t="shared" si="2"/>
        <v>186.72727272727272</v>
      </c>
      <c r="M179" s="259" t="s">
        <v>514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518</v>
      </c>
      <c r="E180" s="63"/>
      <c r="F180" s="284" t="s">
        <v>519</v>
      </c>
      <c r="G180" s="63" t="s">
        <v>118</v>
      </c>
      <c r="H180" s="71" t="s">
        <v>119</v>
      </c>
      <c r="I180" s="284" t="s">
        <v>120</v>
      </c>
      <c r="J180" s="64">
        <v>2587</v>
      </c>
      <c r="K180" s="62">
        <v>14</v>
      </c>
      <c r="L180" s="65">
        <f t="shared" si="2"/>
        <v>184.78571428571428</v>
      </c>
      <c r="M180" s="284" t="s">
        <v>521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518</v>
      </c>
      <c r="E181" s="63"/>
      <c r="F181" s="284" t="s">
        <v>519</v>
      </c>
      <c r="G181" s="63" t="s">
        <v>118</v>
      </c>
      <c r="H181" s="178" t="s">
        <v>276</v>
      </c>
      <c r="I181" s="284" t="s">
        <v>120</v>
      </c>
      <c r="J181" s="64">
        <v>2324</v>
      </c>
      <c r="K181" s="62">
        <v>14</v>
      </c>
      <c r="L181" s="65">
        <f t="shared" si="2"/>
        <v>166</v>
      </c>
      <c r="M181" s="284" t="s">
        <v>521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518</v>
      </c>
      <c r="E182" s="63"/>
      <c r="F182" s="284" t="s">
        <v>519</v>
      </c>
      <c r="G182" s="63" t="s">
        <v>118</v>
      </c>
      <c r="H182" s="71" t="s">
        <v>121</v>
      </c>
      <c r="I182" s="284"/>
      <c r="J182" s="64">
        <v>2760</v>
      </c>
      <c r="K182" s="62">
        <v>14</v>
      </c>
      <c r="L182" s="230">
        <f t="shared" si="2"/>
        <v>197.14285714285714</v>
      </c>
      <c r="M182" s="284" t="s">
        <v>520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524</v>
      </c>
      <c r="E183" s="63"/>
      <c r="F183" s="286" t="s">
        <v>18</v>
      </c>
      <c r="G183" s="63" t="s">
        <v>118</v>
      </c>
      <c r="H183" s="71" t="s">
        <v>127</v>
      </c>
      <c r="I183" s="286" t="s">
        <v>120</v>
      </c>
      <c r="J183" s="64">
        <v>1093</v>
      </c>
      <c r="K183" s="62">
        <v>6</v>
      </c>
      <c r="L183" s="65">
        <f t="shared" si="2"/>
        <v>182.16666666666666</v>
      </c>
      <c r="M183" s="287" t="s">
        <v>526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524</v>
      </c>
      <c r="E184" s="63"/>
      <c r="F184" s="286" t="s">
        <v>18</v>
      </c>
      <c r="G184" s="63" t="s">
        <v>118</v>
      </c>
      <c r="H184" s="178" t="s">
        <v>122</v>
      </c>
      <c r="I184" s="286" t="s">
        <v>120</v>
      </c>
      <c r="J184" s="64">
        <v>1003</v>
      </c>
      <c r="K184" s="62">
        <v>6</v>
      </c>
      <c r="L184" s="65">
        <f t="shared" si="2"/>
        <v>167.16666666666666</v>
      </c>
      <c r="M184" s="287" t="s">
        <v>526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524</v>
      </c>
      <c r="E185" s="63"/>
      <c r="F185" s="286" t="s">
        <v>18</v>
      </c>
      <c r="G185" s="63" t="s">
        <v>118</v>
      </c>
      <c r="H185" s="178" t="s">
        <v>123</v>
      </c>
      <c r="I185" s="286" t="s">
        <v>120</v>
      </c>
      <c r="J185" s="64">
        <v>1276</v>
      </c>
      <c r="K185" s="62">
        <v>6</v>
      </c>
      <c r="L185" s="60">
        <f t="shared" ref="L185:L281" si="3">J185/K185</f>
        <v>212.66666666666666</v>
      </c>
      <c r="M185" s="287" t="s">
        <v>526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524</v>
      </c>
      <c r="E186" s="63"/>
      <c r="F186" s="286" t="s">
        <v>18</v>
      </c>
      <c r="G186" s="63" t="s">
        <v>118</v>
      </c>
      <c r="H186" s="178" t="s">
        <v>278</v>
      </c>
      <c r="I186" s="286" t="s">
        <v>225</v>
      </c>
      <c r="J186" s="64">
        <v>1078</v>
      </c>
      <c r="K186" s="62">
        <v>6</v>
      </c>
      <c r="L186" s="65">
        <f t="shared" si="3"/>
        <v>179.66666666666666</v>
      </c>
      <c r="M186" s="287" t="s">
        <v>527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524</v>
      </c>
      <c r="E187" s="63"/>
      <c r="F187" s="286" t="s">
        <v>18</v>
      </c>
      <c r="G187" s="63" t="s">
        <v>118</v>
      </c>
      <c r="H187" s="178" t="s">
        <v>245</v>
      </c>
      <c r="I187" s="286" t="s">
        <v>225</v>
      </c>
      <c r="J187" s="64">
        <v>1216</v>
      </c>
      <c r="K187" s="62">
        <v>6</v>
      </c>
      <c r="L187" s="60">
        <f t="shared" si="3"/>
        <v>202.66666666666666</v>
      </c>
      <c r="M187" s="287" t="s">
        <v>527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524</v>
      </c>
      <c r="E188" s="63"/>
      <c r="F188" s="286" t="s">
        <v>18</v>
      </c>
      <c r="G188" s="63" t="s">
        <v>118</v>
      </c>
      <c r="H188" s="178" t="s">
        <v>307</v>
      </c>
      <c r="I188" s="286" t="s">
        <v>225</v>
      </c>
      <c r="J188" s="64">
        <v>775</v>
      </c>
      <c r="K188" s="62">
        <v>6</v>
      </c>
      <c r="L188" s="65">
        <f t="shared" si="3"/>
        <v>129.16666666666666</v>
      </c>
      <c r="M188" s="287" t="s">
        <v>527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524</v>
      </c>
      <c r="E189" s="63"/>
      <c r="F189" s="286" t="s">
        <v>18</v>
      </c>
      <c r="G189" s="63" t="s">
        <v>118</v>
      </c>
      <c r="H189" s="178" t="s">
        <v>138</v>
      </c>
      <c r="I189" s="286" t="s">
        <v>224</v>
      </c>
      <c r="J189" s="64">
        <v>1019</v>
      </c>
      <c r="K189" s="62">
        <v>6</v>
      </c>
      <c r="L189" s="65">
        <f t="shared" si="3"/>
        <v>169.83333333333334</v>
      </c>
      <c r="M189" s="287" t="s">
        <v>525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524</v>
      </c>
      <c r="E190" s="63"/>
      <c r="F190" s="286" t="s">
        <v>18</v>
      </c>
      <c r="G190" s="63" t="s">
        <v>118</v>
      </c>
      <c r="H190" s="178" t="s">
        <v>508</v>
      </c>
      <c r="I190" s="286" t="s">
        <v>224</v>
      </c>
      <c r="J190" s="64">
        <v>1029</v>
      </c>
      <c r="K190" s="62">
        <v>6</v>
      </c>
      <c r="L190" s="289">
        <f t="shared" si="3"/>
        <v>171.5</v>
      </c>
      <c r="M190" s="287" t="s">
        <v>525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524</v>
      </c>
      <c r="E191" s="63"/>
      <c r="F191" s="286" t="s">
        <v>18</v>
      </c>
      <c r="G191" s="63" t="s">
        <v>118</v>
      </c>
      <c r="H191" s="178" t="s">
        <v>134</v>
      </c>
      <c r="I191" s="286" t="s">
        <v>224</v>
      </c>
      <c r="J191" s="64">
        <v>984</v>
      </c>
      <c r="K191" s="62">
        <v>6</v>
      </c>
      <c r="L191" s="289">
        <f t="shared" si="3"/>
        <v>164</v>
      </c>
      <c r="M191" s="287" t="s">
        <v>525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524</v>
      </c>
      <c r="E192" s="63"/>
      <c r="F192" s="286" t="s">
        <v>18</v>
      </c>
      <c r="G192" s="63" t="s">
        <v>118</v>
      </c>
      <c r="H192" s="71" t="s">
        <v>119</v>
      </c>
      <c r="I192" s="286" t="s">
        <v>315</v>
      </c>
      <c r="J192" s="64">
        <v>1022</v>
      </c>
      <c r="K192" s="62">
        <v>6</v>
      </c>
      <c r="L192" s="65">
        <f t="shared" si="3"/>
        <v>170.33333333333334</v>
      </c>
      <c r="M192" s="287" t="s">
        <v>528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524</v>
      </c>
      <c r="E193" s="63"/>
      <c r="F193" s="286" t="s">
        <v>18</v>
      </c>
      <c r="G193" s="63" t="s">
        <v>118</v>
      </c>
      <c r="H193" s="178" t="s">
        <v>223</v>
      </c>
      <c r="I193" s="286" t="s">
        <v>315</v>
      </c>
      <c r="J193" s="64">
        <v>1005</v>
      </c>
      <c r="K193" s="62">
        <v>6</v>
      </c>
      <c r="L193" s="65">
        <f t="shared" si="3"/>
        <v>167.5</v>
      </c>
      <c r="M193" s="287" t="s">
        <v>528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524</v>
      </c>
      <c r="E194" s="63"/>
      <c r="F194" s="286" t="s">
        <v>18</v>
      </c>
      <c r="G194" s="63" t="s">
        <v>118</v>
      </c>
      <c r="H194" s="178" t="s">
        <v>131</v>
      </c>
      <c r="I194" s="286" t="s">
        <v>315</v>
      </c>
      <c r="J194" s="64">
        <v>1110</v>
      </c>
      <c r="K194" s="62">
        <v>6</v>
      </c>
      <c r="L194" s="65">
        <f t="shared" si="3"/>
        <v>185</v>
      </c>
      <c r="M194" s="287" t="s">
        <v>528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524</v>
      </c>
      <c r="E195" s="63"/>
      <c r="F195" s="286" t="s">
        <v>18</v>
      </c>
      <c r="G195" s="63" t="s">
        <v>118</v>
      </c>
      <c r="H195" s="178" t="s">
        <v>132</v>
      </c>
      <c r="I195" s="286" t="s">
        <v>316</v>
      </c>
      <c r="J195" s="64">
        <v>761</v>
      </c>
      <c r="K195" s="62">
        <v>6</v>
      </c>
      <c r="L195" s="65">
        <f t="shared" si="3"/>
        <v>126.83333333333333</v>
      </c>
      <c r="M195" s="287" t="s">
        <v>529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524</v>
      </c>
      <c r="E196" s="63"/>
      <c r="F196" s="286" t="s">
        <v>18</v>
      </c>
      <c r="G196" s="63" t="s">
        <v>118</v>
      </c>
      <c r="H196" s="71" t="s">
        <v>121</v>
      </c>
      <c r="I196" s="286" t="s">
        <v>316</v>
      </c>
      <c r="J196" s="64">
        <v>1075</v>
      </c>
      <c r="K196" s="62">
        <v>6</v>
      </c>
      <c r="L196" s="65">
        <f t="shared" si="3"/>
        <v>179.16666666666666</v>
      </c>
      <c r="M196" s="287" t="s">
        <v>529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524</v>
      </c>
      <c r="E197" s="63"/>
      <c r="F197" s="286" t="s">
        <v>18</v>
      </c>
      <c r="G197" s="63" t="s">
        <v>118</v>
      </c>
      <c r="H197" s="178" t="s">
        <v>238</v>
      </c>
      <c r="I197" s="286" t="s">
        <v>316</v>
      </c>
      <c r="J197" s="64">
        <v>1045</v>
      </c>
      <c r="K197" s="62">
        <v>6</v>
      </c>
      <c r="L197" s="65">
        <f t="shared" si="3"/>
        <v>174.16666666666666</v>
      </c>
      <c r="M197" s="287" t="s">
        <v>529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524</v>
      </c>
      <c r="E198" s="63"/>
      <c r="F198" s="286" t="s">
        <v>18</v>
      </c>
      <c r="G198" s="63" t="s">
        <v>118</v>
      </c>
      <c r="H198" s="178" t="s">
        <v>124</v>
      </c>
      <c r="I198" s="286" t="s">
        <v>319</v>
      </c>
      <c r="J198" s="64">
        <v>1065</v>
      </c>
      <c r="K198" s="62">
        <v>6</v>
      </c>
      <c r="L198" s="65">
        <f t="shared" si="3"/>
        <v>177.5</v>
      </c>
      <c r="M198" s="287" t="s">
        <v>530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524</v>
      </c>
      <c r="E199" s="63"/>
      <c r="F199" s="286" t="s">
        <v>18</v>
      </c>
      <c r="G199" s="63" t="s">
        <v>118</v>
      </c>
      <c r="H199" s="178" t="s">
        <v>229</v>
      </c>
      <c r="I199" s="286" t="s">
        <v>319</v>
      </c>
      <c r="J199" s="64">
        <v>798</v>
      </c>
      <c r="K199" s="62">
        <v>6</v>
      </c>
      <c r="L199" s="65">
        <f t="shared" si="3"/>
        <v>133</v>
      </c>
      <c r="M199" s="288" t="s">
        <v>530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524</v>
      </c>
      <c r="E200" s="63"/>
      <c r="F200" s="286" t="s">
        <v>18</v>
      </c>
      <c r="G200" s="63" t="s">
        <v>118</v>
      </c>
      <c r="H200" s="178" t="s">
        <v>323</v>
      </c>
      <c r="I200" s="286" t="s">
        <v>319</v>
      </c>
      <c r="J200" s="64">
        <v>835</v>
      </c>
      <c r="K200" s="62">
        <v>6</v>
      </c>
      <c r="L200" s="65">
        <f t="shared" si="3"/>
        <v>139.16666666666666</v>
      </c>
      <c r="M200" s="288" t="s">
        <v>530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537</v>
      </c>
      <c r="E201" s="63"/>
      <c r="F201" s="291" t="s">
        <v>304</v>
      </c>
      <c r="G201" s="63" t="s">
        <v>118</v>
      </c>
      <c r="H201" s="178" t="s">
        <v>131</v>
      </c>
      <c r="I201" s="291" t="s">
        <v>120</v>
      </c>
      <c r="J201" s="64">
        <v>3303</v>
      </c>
      <c r="K201" s="62">
        <v>18</v>
      </c>
      <c r="L201" s="65">
        <f t="shared" si="3"/>
        <v>183.5</v>
      </c>
      <c r="M201" s="292" t="s">
        <v>539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537</v>
      </c>
      <c r="E202" s="63"/>
      <c r="F202" s="291" t="s">
        <v>304</v>
      </c>
      <c r="G202" s="63" t="s">
        <v>118</v>
      </c>
      <c r="H202" s="71" t="s">
        <v>121</v>
      </c>
      <c r="I202" s="291" t="s">
        <v>120</v>
      </c>
      <c r="J202" s="64">
        <v>3400</v>
      </c>
      <c r="K202" s="62">
        <v>18</v>
      </c>
      <c r="L202" s="65">
        <f t="shared" si="3"/>
        <v>188.88888888888889</v>
      </c>
      <c r="M202" s="292" t="s">
        <v>539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537</v>
      </c>
      <c r="E203" s="63"/>
      <c r="F203" s="291" t="s">
        <v>304</v>
      </c>
      <c r="G203" s="63" t="s">
        <v>118</v>
      </c>
      <c r="H203" s="178" t="s">
        <v>223</v>
      </c>
      <c r="I203" s="291" t="s">
        <v>225</v>
      </c>
      <c r="J203" s="64">
        <v>3407</v>
      </c>
      <c r="K203" s="62">
        <v>18</v>
      </c>
      <c r="L203" s="65">
        <f t="shared" si="3"/>
        <v>189.27777777777777</v>
      </c>
      <c r="M203" s="292" t="s">
        <v>530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537</v>
      </c>
      <c r="E204" s="63"/>
      <c r="F204" s="291" t="s">
        <v>304</v>
      </c>
      <c r="G204" s="63" t="s">
        <v>118</v>
      </c>
      <c r="H204" s="71" t="s">
        <v>119</v>
      </c>
      <c r="I204" s="291" t="s">
        <v>225</v>
      </c>
      <c r="J204" s="64">
        <v>3182</v>
      </c>
      <c r="K204" s="62">
        <v>18</v>
      </c>
      <c r="L204" s="65">
        <f t="shared" si="3"/>
        <v>176.77777777777777</v>
      </c>
      <c r="M204" s="292" t="s">
        <v>530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537</v>
      </c>
      <c r="E205" s="63"/>
      <c r="F205" s="291" t="s">
        <v>304</v>
      </c>
      <c r="G205" s="63" t="s">
        <v>118</v>
      </c>
      <c r="H205" s="178" t="s">
        <v>124</v>
      </c>
      <c r="I205" s="291" t="s">
        <v>224</v>
      </c>
      <c r="J205" s="64">
        <v>2193</v>
      </c>
      <c r="K205" s="62">
        <v>12</v>
      </c>
      <c r="L205" s="65">
        <f t="shared" si="3"/>
        <v>182.75</v>
      </c>
      <c r="M205" s="292" t="s">
        <v>538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537</v>
      </c>
      <c r="E206" s="63"/>
      <c r="F206" s="291" t="s">
        <v>304</v>
      </c>
      <c r="G206" s="63" t="s">
        <v>118</v>
      </c>
      <c r="H206" s="178" t="s">
        <v>276</v>
      </c>
      <c r="I206" s="291" t="s">
        <v>224</v>
      </c>
      <c r="J206" s="64">
        <v>1931</v>
      </c>
      <c r="K206" s="62">
        <v>12</v>
      </c>
      <c r="L206" s="65">
        <f t="shared" si="3"/>
        <v>160.91666666666666</v>
      </c>
      <c r="M206" s="292" t="s">
        <v>538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537</v>
      </c>
      <c r="E207" s="63"/>
      <c r="F207" s="291" t="s">
        <v>304</v>
      </c>
      <c r="G207" s="63" t="s">
        <v>118</v>
      </c>
      <c r="H207" s="178" t="s">
        <v>126</v>
      </c>
      <c r="I207" s="291"/>
      <c r="J207" s="64">
        <v>2762</v>
      </c>
      <c r="K207" s="62">
        <v>18</v>
      </c>
      <c r="L207" s="65">
        <f t="shared" si="3"/>
        <v>153.44444444444446</v>
      </c>
      <c r="M207" s="292" t="s">
        <v>529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542</v>
      </c>
      <c r="E208" s="63"/>
      <c r="F208" s="294" t="s">
        <v>349</v>
      </c>
      <c r="G208" s="63" t="s">
        <v>133</v>
      </c>
      <c r="H208" s="178" t="s">
        <v>132</v>
      </c>
      <c r="I208" s="294"/>
      <c r="J208" s="64">
        <v>961</v>
      </c>
      <c r="K208" s="62">
        <v>7</v>
      </c>
      <c r="L208" s="65">
        <f t="shared" si="3"/>
        <v>137.28571428571428</v>
      </c>
      <c r="M208" s="295" t="s">
        <v>544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542</v>
      </c>
      <c r="E209" s="63"/>
      <c r="F209" s="294" t="s">
        <v>349</v>
      </c>
      <c r="G209" s="63" t="s">
        <v>133</v>
      </c>
      <c r="H209" s="178" t="s">
        <v>323</v>
      </c>
      <c r="I209" s="294"/>
      <c r="J209" s="64">
        <v>916</v>
      </c>
      <c r="K209" s="62">
        <v>7</v>
      </c>
      <c r="L209" s="65">
        <f t="shared" si="3"/>
        <v>130.85714285714286</v>
      </c>
      <c r="M209" s="299" t="s">
        <v>544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542</v>
      </c>
      <c r="E210" s="63"/>
      <c r="F210" s="294" t="s">
        <v>349</v>
      </c>
      <c r="G210" s="63" t="s">
        <v>133</v>
      </c>
      <c r="H210" s="178" t="s">
        <v>307</v>
      </c>
      <c r="I210" s="294"/>
      <c r="J210" s="64">
        <v>897</v>
      </c>
      <c r="K210" s="62">
        <v>7</v>
      </c>
      <c r="L210" s="65">
        <f t="shared" si="3"/>
        <v>128.14285714285714</v>
      </c>
      <c r="M210" s="299" t="s">
        <v>544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542</v>
      </c>
      <c r="E211" s="63"/>
      <c r="F211" s="294" t="s">
        <v>349</v>
      </c>
      <c r="G211" s="63" t="s">
        <v>133</v>
      </c>
      <c r="H211" s="178" t="s">
        <v>134</v>
      </c>
      <c r="I211" s="294"/>
      <c r="J211" s="64">
        <v>1030</v>
      </c>
      <c r="K211" s="62">
        <v>6</v>
      </c>
      <c r="L211" s="65">
        <f t="shared" si="3"/>
        <v>171.66666666666666</v>
      </c>
      <c r="M211" s="299" t="s">
        <v>544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546</v>
      </c>
      <c r="E212" s="63"/>
      <c r="F212" s="298" t="s">
        <v>358</v>
      </c>
      <c r="G212" s="63" t="s">
        <v>228</v>
      </c>
      <c r="H212" s="178" t="s">
        <v>239</v>
      </c>
      <c r="I212" s="298"/>
      <c r="J212" s="64">
        <v>730</v>
      </c>
      <c r="K212" s="62">
        <v>5</v>
      </c>
      <c r="L212" s="65">
        <f t="shared" si="3"/>
        <v>146</v>
      </c>
      <c r="M212" s="299" t="s">
        <v>544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546</v>
      </c>
      <c r="E213" s="63"/>
      <c r="F213" s="298" t="s">
        <v>358</v>
      </c>
      <c r="G213" s="63" t="s">
        <v>228</v>
      </c>
      <c r="H213" s="178" t="s">
        <v>326</v>
      </c>
      <c r="I213" s="298"/>
      <c r="J213" s="64">
        <v>606</v>
      </c>
      <c r="K213" s="62">
        <v>5</v>
      </c>
      <c r="L213" s="65">
        <f t="shared" si="3"/>
        <v>121.2</v>
      </c>
      <c r="M213" s="299" t="s">
        <v>544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546</v>
      </c>
      <c r="E214" s="63"/>
      <c r="F214" s="298" t="s">
        <v>358</v>
      </c>
      <c r="G214" s="63" t="s">
        <v>228</v>
      </c>
      <c r="H214" s="178" t="s">
        <v>328</v>
      </c>
      <c r="I214" s="291"/>
      <c r="J214" s="64">
        <v>721</v>
      </c>
      <c r="K214" s="62">
        <v>5</v>
      </c>
      <c r="L214" s="65">
        <f t="shared" si="3"/>
        <v>144.19999999999999</v>
      </c>
      <c r="M214" s="299" t="s">
        <v>544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546</v>
      </c>
      <c r="E215" s="63"/>
      <c r="F215" s="298" t="s">
        <v>358</v>
      </c>
      <c r="G215" s="63" t="s">
        <v>228</v>
      </c>
      <c r="H215" s="178" t="s">
        <v>208</v>
      </c>
      <c r="I215" s="286"/>
      <c r="J215" s="64">
        <v>733</v>
      </c>
      <c r="K215" s="62">
        <v>5</v>
      </c>
      <c r="L215" s="65">
        <f t="shared" si="3"/>
        <v>146.6</v>
      </c>
      <c r="M215" s="299" t="s">
        <v>544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553</v>
      </c>
      <c r="E216" s="63"/>
      <c r="F216" s="301" t="s">
        <v>356</v>
      </c>
      <c r="G216" s="63" t="s">
        <v>118</v>
      </c>
      <c r="H216" s="71" t="s">
        <v>125</v>
      </c>
      <c r="I216" s="301"/>
      <c r="J216" s="64">
        <v>1215</v>
      </c>
      <c r="K216" s="62">
        <v>7</v>
      </c>
      <c r="L216" s="65">
        <f t="shared" si="3"/>
        <v>173.57142857142858</v>
      </c>
      <c r="M216" s="303" t="s">
        <v>554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553</v>
      </c>
      <c r="E217" s="63"/>
      <c r="F217" s="301" t="s">
        <v>356</v>
      </c>
      <c r="G217" s="63" t="s">
        <v>118</v>
      </c>
      <c r="H217" s="178" t="s">
        <v>223</v>
      </c>
      <c r="I217" s="301"/>
      <c r="J217" s="64">
        <v>1236</v>
      </c>
      <c r="K217" s="62">
        <v>7</v>
      </c>
      <c r="L217" s="65">
        <f t="shared" si="3"/>
        <v>176.57142857142858</v>
      </c>
      <c r="M217" s="303" t="s">
        <v>554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553</v>
      </c>
      <c r="E218" s="63"/>
      <c r="F218" s="301" t="s">
        <v>356</v>
      </c>
      <c r="G218" s="63" t="s">
        <v>118</v>
      </c>
      <c r="H218" s="178" t="s">
        <v>131</v>
      </c>
      <c r="I218" s="301"/>
      <c r="J218" s="64">
        <v>1722</v>
      </c>
      <c r="K218" s="62">
        <v>9</v>
      </c>
      <c r="L218" s="230">
        <f t="shared" si="3"/>
        <v>191.33333333333334</v>
      </c>
      <c r="M218" s="303" t="s">
        <v>554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553</v>
      </c>
      <c r="E219" s="63"/>
      <c r="F219" s="301" t="s">
        <v>356</v>
      </c>
      <c r="G219" s="63" t="s">
        <v>118</v>
      </c>
      <c r="H219" s="178" t="s">
        <v>138</v>
      </c>
      <c r="I219" s="301"/>
      <c r="J219" s="64">
        <v>1691</v>
      </c>
      <c r="K219" s="62">
        <v>9</v>
      </c>
      <c r="L219" s="65">
        <f t="shared" si="3"/>
        <v>187.88888888888889</v>
      </c>
      <c r="M219" s="303" t="s">
        <v>554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553</v>
      </c>
      <c r="E220" s="63"/>
      <c r="F220" s="301" t="s">
        <v>356</v>
      </c>
      <c r="G220" s="63" t="s">
        <v>118</v>
      </c>
      <c r="H220" s="178" t="s">
        <v>123</v>
      </c>
      <c r="I220" s="301"/>
      <c r="J220" s="64">
        <v>1873</v>
      </c>
      <c r="K220" s="62">
        <v>9</v>
      </c>
      <c r="L220" s="60">
        <f t="shared" si="3"/>
        <v>208.11111111111111</v>
      </c>
      <c r="M220" s="303" t="s">
        <v>554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553</v>
      </c>
      <c r="E221" s="63"/>
      <c r="F221" s="301" t="s">
        <v>356</v>
      </c>
      <c r="G221" s="63" t="s">
        <v>118</v>
      </c>
      <c r="H221" s="178" t="s">
        <v>507</v>
      </c>
      <c r="I221" s="301"/>
      <c r="J221" s="64">
        <v>767</v>
      </c>
      <c r="K221" s="62">
        <v>4</v>
      </c>
      <c r="L221" s="230">
        <f t="shared" si="3"/>
        <v>191.75</v>
      </c>
      <c r="M221" s="303" t="s">
        <v>554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563</v>
      </c>
      <c r="E222" s="63"/>
      <c r="F222" s="305" t="s">
        <v>312</v>
      </c>
      <c r="G222" s="63" t="s">
        <v>232</v>
      </c>
      <c r="H222" s="178" t="s">
        <v>124</v>
      </c>
      <c r="I222" s="305" t="s">
        <v>120</v>
      </c>
      <c r="J222" s="64">
        <v>1440</v>
      </c>
      <c r="K222" s="62">
        <v>8</v>
      </c>
      <c r="L222" s="65">
        <f t="shared" si="3"/>
        <v>180</v>
      </c>
      <c r="M222" s="306" t="s">
        <v>564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563</v>
      </c>
      <c r="E223" s="63"/>
      <c r="F223" s="305" t="s">
        <v>312</v>
      </c>
      <c r="G223" s="63" t="s">
        <v>232</v>
      </c>
      <c r="H223" s="178" t="s">
        <v>276</v>
      </c>
      <c r="I223" s="305" t="s">
        <v>120</v>
      </c>
      <c r="J223" s="64">
        <v>1386</v>
      </c>
      <c r="K223" s="62">
        <v>8</v>
      </c>
      <c r="L223" s="65">
        <f t="shared" si="3"/>
        <v>173.25</v>
      </c>
      <c r="M223" s="306" t="s">
        <v>564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563</v>
      </c>
      <c r="E224" s="63"/>
      <c r="F224" s="305" t="s">
        <v>312</v>
      </c>
      <c r="G224" s="63" t="s">
        <v>232</v>
      </c>
      <c r="H224" s="178" t="s">
        <v>126</v>
      </c>
      <c r="I224" s="305"/>
      <c r="J224" s="64">
        <v>1253</v>
      </c>
      <c r="K224" s="62">
        <v>8</v>
      </c>
      <c r="L224" s="65">
        <f t="shared" si="3"/>
        <v>156.625</v>
      </c>
      <c r="M224" s="259" t="s">
        <v>514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565</v>
      </c>
      <c r="E225" s="63"/>
      <c r="F225" s="308" t="s">
        <v>358</v>
      </c>
      <c r="G225" s="63" t="s">
        <v>566</v>
      </c>
      <c r="H225" s="178" t="s">
        <v>245</v>
      </c>
      <c r="I225" s="308"/>
      <c r="J225" s="64">
        <v>1797</v>
      </c>
      <c r="K225" s="62">
        <v>11</v>
      </c>
      <c r="L225" s="65">
        <f t="shared" si="3"/>
        <v>163.36363636363637</v>
      </c>
      <c r="M225" s="259" t="s">
        <v>582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565</v>
      </c>
      <c r="E226" s="63"/>
      <c r="F226" s="308" t="s">
        <v>358</v>
      </c>
      <c r="G226" s="63" t="s">
        <v>566</v>
      </c>
      <c r="H226" s="178" t="s">
        <v>222</v>
      </c>
      <c r="I226" s="308"/>
      <c r="J226" s="64">
        <v>449</v>
      </c>
      <c r="K226" s="62">
        <v>3</v>
      </c>
      <c r="L226" s="65">
        <f t="shared" si="3"/>
        <v>149.66666666666666</v>
      </c>
      <c r="M226" s="259" t="s">
        <v>582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565</v>
      </c>
      <c r="E227" s="63"/>
      <c r="F227" s="308" t="s">
        <v>358</v>
      </c>
      <c r="G227" s="63" t="s">
        <v>566</v>
      </c>
      <c r="H227" s="178" t="s">
        <v>276</v>
      </c>
      <c r="I227" s="308"/>
      <c r="J227" s="64">
        <v>1332</v>
      </c>
      <c r="K227" s="62">
        <v>8</v>
      </c>
      <c r="L227" s="65">
        <f t="shared" si="3"/>
        <v>166.5</v>
      </c>
      <c r="M227" s="259" t="s">
        <v>582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565</v>
      </c>
      <c r="E228" s="63"/>
      <c r="F228" s="308" t="s">
        <v>358</v>
      </c>
      <c r="G228" s="63" t="s">
        <v>566</v>
      </c>
      <c r="H228" s="178" t="s">
        <v>122</v>
      </c>
      <c r="I228" s="308"/>
      <c r="J228" s="64">
        <v>2008</v>
      </c>
      <c r="K228" s="62">
        <v>11</v>
      </c>
      <c r="L228" s="65">
        <f t="shared" si="3"/>
        <v>182.54545454545453</v>
      </c>
      <c r="M228" s="259" t="s">
        <v>582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565</v>
      </c>
      <c r="E229" s="63"/>
      <c r="F229" s="308" t="s">
        <v>358</v>
      </c>
      <c r="G229" s="63" t="s">
        <v>566</v>
      </c>
      <c r="H229" s="71" t="s">
        <v>119</v>
      </c>
      <c r="I229" s="308"/>
      <c r="J229" s="64">
        <v>1943</v>
      </c>
      <c r="K229" s="62">
        <v>11</v>
      </c>
      <c r="L229" s="65">
        <f t="shared" si="3"/>
        <v>176.63636363636363</v>
      </c>
      <c r="M229" s="259" t="s">
        <v>582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567</v>
      </c>
      <c r="E230" s="63"/>
      <c r="F230" s="308" t="s">
        <v>406</v>
      </c>
      <c r="G230" s="63" t="s">
        <v>568</v>
      </c>
      <c r="H230" s="178" t="s">
        <v>137</v>
      </c>
      <c r="I230" s="308"/>
      <c r="J230" s="64">
        <v>1127</v>
      </c>
      <c r="K230" s="62">
        <v>7</v>
      </c>
      <c r="L230" s="65">
        <f t="shared" si="3"/>
        <v>161</v>
      </c>
      <c r="M230" s="303" t="s">
        <v>583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567</v>
      </c>
      <c r="E231" s="63"/>
      <c r="F231" s="308" t="s">
        <v>406</v>
      </c>
      <c r="G231" s="63" t="s">
        <v>568</v>
      </c>
      <c r="H231" s="178" t="s">
        <v>126</v>
      </c>
      <c r="I231" s="308"/>
      <c r="J231" s="64">
        <v>389</v>
      </c>
      <c r="K231" s="62">
        <v>3</v>
      </c>
      <c r="L231" s="65">
        <f t="shared" si="3"/>
        <v>129.66666666666666</v>
      </c>
      <c r="M231" s="303" t="s">
        <v>583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567</v>
      </c>
      <c r="E232" s="63"/>
      <c r="F232" s="308" t="s">
        <v>406</v>
      </c>
      <c r="G232" s="63" t="s">
        <v>568</v>
      </c>
      <c r="H232" s="71" t="s">
        <v>128</v>
      </c>
      <c r="I232" s="308"/>
      <c r="J232" s="64">
        <v>1238</v>
      </c>
      <c r="K232" s="62">
        <v>7</v>
      </c>
      <c r="L232" s="65">
        <f t="shared" si="3"/>
        <v>176.85714285714286</v>
      </c>
      <c r="M232" s="303" t="s">
        <v>583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567</v>
      </c>
      <c r="E233" s="63"/>
      <c r="F233" s="308" t="s">
        <v>406</v>
      </c>
      <c r="G233" s="63" t="s">
        <v>568</v>
      </c>
      <c r="H233" s="178" t="s">
        <v>277</v>
      </c>
      <c r="I233" s="308"/>
      <c r="J233" s="64">
        <v>1189</v>
      </c>
      <c r="K233" s="62">
        <v>7</v>
      </c>
      <c r="L233" s="65">
        <f t="shared" si="3"/>
        <v>169.85714285714286</v>
      </c>
      <c r="M233" s="303" t="s">
        <v>583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567</v>
      </c>
      <c r="E234" s="63"/>
      <c r="F234" s="308" t="s">
        <v>406</v>
      </c>
      <c r="G234" s="63" t="s">
        <v>568</v>
      </c>
      <c r="H234" s="178" t="s">
        <v>129</v>
      </c>
      <c r="I234" s="308"/>
      <c r="J234" s="64">
        <v>705</v>
      </c>
      <c r="K234" s="62">
        <v>4</v>
      </c>
      <c r="L234" s="65">
        <f t="shared" si="3"/>
        <v>176.25</v>
      </c>
      <c r="M234" s="303" t="s">
        <v>583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569</v>
      </c>
      <c r="E235" s="63"/>
      <c r="F235" s="308" t="s">
        <v>406</v>
      </c>
      <c r="G235" s="63" t="s">
        <v>570</v>
      </c>
      <c r="H235" s="71" t="s">
        <v>413</v>
      </c>
      <c r="I235" s="308"/>
      <c r="J235" s="64">
        <v>1722</v>
      </c>
      <c r="K235" s="62">
        <v>9</v>
      </c>
      <c r="L235" s="230">
        <f t="shared" si="3"/>
        <v>191.33333333333334</v>
      </c>
      <c r="M235" s="309" t="s">
        <v>584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569</v>
      </c>
      <c r="E236" s="63"/>
      <c r="F236" s="308" t="s">
        <v>406</v>
      </c>
      <c r="G236" s="63" t="s">
        <v>570</v>
      </c>
      <c r="H236" s="178" t="s">
        <v>278</v>
      </c>
      <c r="I236" s="308"/>
      <c r="J236" s="64">
        <v>1592</v>
      </c>
      <c r="K236" s="62">
        <v>8</v>
      </c>
      <c r="L236" s="230">
        <f t="shared" si="3"/>
        <v>199</v>
      </c>
      <c r="M236" s="309" t="s">
        <v>584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569</v>
      </c>
      <c r="E237" s="63"/>
      <c r="F237" s="308" t="s">
        <v>406</v>
      </c>
      <c r="G237" s="63" t="s">
        <v>570</v>
      </c>
      <c r="H237" s="71" t="s">
        <v>121</v>
      </c>
      <c r="I237" s="308"/>
      <c r="J237" s="64">
        <v>1146</v>
      </c>
      <c r="K237" s="62">
        <v>7</v>
      </c>
      <c r="L237" s="65">
        <f t="shared" si="3"/>
        <v>163.71428571428572</v>
      </c>
      <c r="M237" s="309" t="s">
        <v>584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569</v>
      </c>
      <c r="E238" s="63"/>
      <c r="F238" s="308" t="s">
        <v>406</v>
      </c>
      <c r="G238" s="63" t="s">
        <v>570</v>
      </c>
      <c r="H238" s="71" t="s">
        <v>127</v>
      </c>
      <c r="I238" s="308"/>
      <c r="J238" s="64">
        <v>1433</v>
      </c>
      <c r="K238" s="62">
        <v>8</v>
      </c>
      <c r="L238" s="65">
        <f t="shared" si="3"/>
        <v>179.125</v>
      </c>
      <c r="M238" s="309" t="s">
        <v>584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569</v>
      </c>
      <c r="E239" s="63"/>
      <c r="F239" s="308" t="s">
        <v>406</v>
      </c>
      <c r="G239" s="63" t="s">
        <v>570</v>
      </c>
      <c r="H239" s="178" t="s">
        <v>238</v>
      </c>
      <c r="I239" s="308"/>
      <c r="J239" s="64">
        <v>1012</v>
      </c>
      <c r="K239" s="62">
        <v>6</v>
      </c>
      <c r="L239" s="65">
        <f t="shared" si="3"/>
        <v>168.66666666666666</v>
      </c>
      <c r="M239" s="309" t="s">
        <v>584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569</v>
      </c>
      <c r="E240" s="63"/>
      <c r="F240" s="308" t="s">
        <v>406</v>
      </c>
      <c r="G240" s="63" t="s">
        <v>570</v>
      </c>
      <c r="H240" s="178" t="s">
        <v>124</v>
      </c>
      <c r="I240" s="308"/>
      <c r="J240" s="64">
        <v>1210</v>
      </c>
      <c r="K240" s="62">
        <v>7</v>
      </c>
      <c r="L240" s="65">
        <f t="shared" si="3"/>
        <v>172.85714285714286</v>
      </c>
      <c r="M240" s="309" t="s">
        <v>584</v>
      </c>
    </row>
    <row r="241" spans="1:13" x14ac:dyDescent="0.25">
      <c r="A241" s="62">
        <v>9</v>
      </c>
      <c r="B241" s="62">
        <v>3</v>
      </c>
      <c r="C241" s="62">
        <v>2023</v>
      </c>
      <c r="D241" s="63" t="s">
        <v>596</v>
      </c>
      <c r="E241" s="63"/>
      <c r="F241" s="313" t="s">
        <v>18</v>
      </c>
      <c r="G241" s="63" t="s">
        <v>594</v>
      </c>
      <c r="H241" s="178" t="s">
        <v>131</v>
      </c>
      <c r="I241" s="313"/>
      <c r="J241" s="64">
        <v>1864</v>
      </c>
      <c r="K241" s="62">
        <v>11</v>
      </c>
      <c r="L241" s="65">
        <f t="shared" si="3"/>
        <v>169.45454545454547</v>
      </c>
      <c r="M241" s="314" t="s">
        <v>595</v>
      </c>
    </row>
    <row r="242" spans="1:13" x14ac:dyDescent="0.25">
      <c r="A242" s="62">
        <v>9</v>
      </c>
      <c r="B242" s="62">
        <v>3</v>
      </c>
      <c r="C242" s="62">
        <v>2023</v>
      </c>
      <c r="D242" s="63" t="s">
        <v>596</v>
      </c>
      <c r="E242" s="63"/>
      <c r="F242" s="313" t="s">
        <v>18</v>
      </c>
      <c r="G242" s="63" t="s">
        <v>594</v>
      </c>
      <c r="H242" s="178" t="s">
        <v>223</v>
      </c>
      <c r="I242" s="313"/>
      <c r="J242" s="64">
        <v>1942</v>
      </c>
      <c r="K242" s="62">
        <v>11</v>
      </c>
      <c r="L242" s="65">
        <f t="shared" si="3"/>
        <v>176.54545454545453</v>
      </c>
      <c r="M242" s="314" t="s">
        <v>595</v>
      </c>
    </row>
    <row r="243" spans="1:13" x14ac:dyDescent="0.25">
      <c r="A243" s="62">
        <v>9</v>
      </c>
      <c r="B243" s="62">
        <v>3</v>
      </c>
      <c r="C243" s="62">
        <v>2023</v>
      </c>
      <c r="D243" s="63" t="s">
        <v>596</v>
      </c>
      <c r="E243" s="63"/>
      <c r="F243" s="313" t="s">
        <v>18</v>
      </c>
      <c r="G243" s="63" t="s">
        <v>594</v>
      </c>
      <c r="H243" s="178" t="s">
        <v>593</v>
      </c>
      <c r="I243" s="313"/>
      <c r="J243" s="64">
        <v>1707</v>
      </c>
      <c r="K243" s="62">
        <v>11</v>
      </c>
      <c r="L243" s="65">
        <f t="shared" si="3"/>
        <v>155.18181818181819</v>
      </c>
      <c r="M243" s="314" t="s">
        <v>595</v>
      </c>
    </row>
    <row r="244" spans="1:13" x14ac:dyDescent="0.25">
      <c r="A244" s="62">
        <v>15</v>
      </c>
      <c r="B244" s="62">
        <v>4</v>
      </c>
      <c r="C244" s="62">
        <v>2023</v>
      </c>
      <c r="D244" s="63" t="s">
        <v>600</v>
      </c>
      <c r="E244" s="63"/>
      <c r="F244" s="318" t="s">
        <v>300</v>
      </c>
      <c r="G244" s="63" t="s">
        <v>118</v>
      </c>
      <c r="H244" s="178" t="s">
        <v>237</v>
      </c>
      <c r="I244" s="318"/>
      <c r="J244" s="64">
        <v>962</v>
      </c>
      <c r="K244" s="62">
        <v>8</v>
      </c>
      <c r="L244" s="65">
        <f t="shared" si="3"/>
        <v>120.25</v>
      </c>
      <c r="M244" s="319" t="s">
        <v>378</v>
      </c>
    </row>
    <row r="245" spans="1:13" x14ac:dyDescent="0.25">
      <c r="A245" s="62">
        <v>16</v>
      </c>
      <c r="B245" s="62">
        <v>4</v>
      </c>
      <c r="C245" s="62">
        <v>2023</v>
      </c>
      <c r="D245" s="63" t="s">
        <v>602</v>
      </c>
      <c r="E245" s="63"/>
      <c r="F245" s="320" t="s">
        <v>304</v>
      </c>
      <c r="G245" s="63" t="s">
        <v>118</v>
      </c>
      <c r="H245" s="178" t="s">
        <v>276</v>
      </c>
      <c r="I245" s="320" t="s">
        <v>120</v>
      </c>
      <c r="J245" s="64">
        <v>1460</v>
      </c>
      <c r="K245" s="62">
        <v>8</v>
      </c>
      <c r="L245" s="65">
        <f t="shared" si="3"/>
        <v>182.5</v>
      </c>
      <c r="M245" s="197" t="s">
        <v>313</v>
      </c>
    </row>
    <row r="246" spans="1:13" x14ac:dyDescent="0.25">
      <c r="A246" s="62">
        <v>16</v>
      </c>
      <c r="B246" s="62">
        <v>4</v>
      </c>
      <c r="C246" s="62">
        <v>2023</v>
      </c>
      <c r="D246" s="63" t="s">
        <v>602</v>
      </c>
      <c r="E246" s="63"/>
      <c r="F246" s="320" t="s">
        <v>304</v>
      </c>
      <c r="G246" s="63" t="s">
        <v>118</v>
      </c>
      <c r="H246" s="71" t="s">
        <v>119</v>
      </c>
      <c r="I246" s="320" t="s">
        <v>120</v>
      </c>
      <c r="J246" s="64">
        <v>1400</v>
      </c>
      <c r="K246" s="62">
        <v>8</v>
      </c>
      <c r="L246" s="65">
        <f t="shared" si="3"/>
        <v>175</v>
      </c>
      <c r="M246" s="197" t="s">
        <v>313</v>
      </c>
    </row>
    <row r="247" spans="1:13" x14ac:dyDescent="0.25">
      <c r="A247" s="62">
        <v>16</v>
      </c>
      <c r="B247" s="62">
        <v>4</v>
      </c>
      <c r="C247" s="62">
        <v>2023</v>
      </c>
      <c r="D247" s="63" t="s">
        <v>603</v>
      </c>
      <c r="E247" s="63"/>
      <c r="F247" s="320" t="s">
        <v>304</v>
      </c>
      <c r="G247" s="63" t="s">
        <v>118</v>
      </c>
      <c r="H247" s="71" t="s">
        <v>121</v>
      </c>
      <c r="I247" s="320" t="s">
        <v>225</v>
      </c>
      <c r="J247" s="64">
        <v>1370</v>
      </c>
      <c r="K247" s="62">
        <v>8</v>
      </c>
      <c r="L247" s="65">
        <f t="shared" si="3"/>
        <v>171.25</v>
      </c>
      <c r="M247" s="325" t="s">
        <v>606</v>
      </c>
    </row>
    <row r="248" spans="1:13" x14ac:dyDescent="0.25">
      <c r="A248" s="62">
        <v>16</v>
      </c>
      <c r="B248" s="62">
        <v>4</v>
      </c>
      <c r="C248" s="62">
        <v>2023</v>
      </c>
      <c r="D248" s="63" t="s">
        <v>603</v>
      </c>
      <c r="E248" s="63"/>
      <c r="F248" s="320" t="s">
        <v>304</v>
      </c>
      <c r="G248" s="63" t="s">
        <v>118</v>
      </c>
      <c r="H248" s="178" t="s">
        <v>238</v>
      </c>
      <c r="I248" s="320" t="s">
        <v>225</v>
      </c>
      <c r="J248" s="64">
        <v>1396</v>
      </c>
      <c r="K248" s="62">
        <v>8</v>
      </c>
      <c r="L248" s="65">
        <f t="shared" si="3"/>
        <v>174.5</v>
      </c>
      <c r="M248" s="325" t="s">
        <v>606</v>
      </c>
    </row>
    <row r="249" spans="1:13" x14ac:dyDescent="0.25">
      <c r="A249" s="62">
        <v>16</v>
      </c>
      <c r="B249" s="62">
        <v>4</v>
      </c>
      <c r="C249" s="62">
        <v>2023</v>
      </c>
      <c r="D249" s="63" t="s">
        <v>604</v>
      </c>
      <c r="E249" s="63"/>
      <c r="F249" s="320" t="s">
        <v>304</v>
      </c>
      <c r="G249" s="63" t="s">
        <v>118</v>
      </c>
      <c r="H249" s="178" t="s">
        <v>138</v>
      </c>
      <c r="I249" s="320" t="s">
        <v>224</v>
      </c>
      <c r="J249" s="64">
        <v>1321</v>
      </c>
      <c r="K249" s="62">
        <v>8</v>
      </c>
      <c r="L249" s="65">
        <f t="shared" si="3"/>
        <v>165.125</v>
      </c>
      <c r="M249" s="321" t="s">
        <v>564</v>
      </c>
    </row>
    <row r="250" spans="1:13" x14ac:dyDescent="0.25">
      <c r="A250" s="62">
        <v>16</v>
      </c>
      <c r="B250" s="62">
        <v>4</v>
      </c>
      <c r="C250" s="62">
        <v>2023</v>
      </c>
      <c r="D250" s="63" t="s">
        <v>604</v>
      </c>
      <c r="E250" s="63"/>
      <c r="F250" s="320" t="s">
        <v>304</v>
      </c>
      <c r="G250" s="63" t="s">
        <v>118</v>
      </c>
      <c r="H250" s="178" t="s">
        <v>508</v>
      </c>
      <c r="I250" s="320" t="s">
        <v>224</v>
      </c>
      <c r="J250" s="64">
        <v>1286</v>
      </c>
      <c r="K250" s="62">
        <v>8</v>
      </c>
      <c r="L250" s="65">
        <f t="shared" si="3"/>
        <v>160.75</v>
      </c>
      <c r="M250" s="321" t="s">
        <v>564</v>
      </c>
    </row>
    <row r="251" spans="1:13" x14ac:dyDescent="0.25">
      <c r="A251" s="62">
        <v>16</v>
      </c>
      <c r="B251" s="62">
        <v>4</v>
      </c>
      <c r="C251" s="62">
        <v>2023</v>
      </c>
      <c r="D251" s="63" t="s">
        <v>604</v>
      </c>
      <c r="E251" s="63"/>
      <c r="F251" s="320" t="s">
        <v>304</v>
      </c>
      <c r="G251" s="63" t="s">
        <v>118</v>
      </c>
      <c r="H251" s="178" t="s">
        <v>223</v>
      </c>
      <c r="I251" s="320" t="s">
        <v>315</v>
      </c>
      <c r="J251" s="64">
        <v>1376</v>
      </c>
      <c r="K251" s="62">
        <v>8</v>
      </c>
      <c r="L251" s="65">
        <f t="shared" si="3"/>
        <v>172</v>
      </c>
      <c r="M251" s="321" t="s">
        <v>606</v>
      </c>
    </row>
    <row r="252" spans="1:13" x14ac:dyDescent="0.25">
      <c r="A252" s="62">
        <v>16</v>
      </c>
      <c r="B252" s="62">
        <v>4</v>
      </c>
      <c r="C252" s="62">
        <v>2023</v>
      </c>
      <c r="D252" s="63" t="s">
        <v>604</v>
      </c>
      <c r="E252" s="63"/>
      <c r="F252" s="320" t="s">
        <v>304</v>
      </c>
      <c r="G252" s="63" t="s">
        <v>118</v>
      </c>
      <c r="H252" s="178" t="s">
        <v>131</v>
      </c>
      <c r="I252" s="320" t="s">
        <v>315</v>
      </c>
      <c r="J252" s="64">
        <v>1311</v>
      </c>
      <c r="K252" s="62">
        <v>8</v>
      </c>
      <c r="L252" s="65">
        <f t="shared" si="3"/>
        <v>163.875</v>
      </c>
      <c r="M252" s="321" t="s">
        <v>606</v>
      </c>
    </row>
    <row r="253" spans="1:13" x14ac:dyDescent="0.25">
      <c r="A253" s="62">
        <v>16</v>
      </c>
      <c r="B253" s="62">
        <v>4</v>
      </c>
      <c r="C253" s="62">
        <v>2023</v>
      </c>
      <c r="D253" s="63" t="s">
        <v>604</v>
      </c>
      <c r="E253" s="63"/>
      <c r="F253" s="320" t="s">
        <v>304</v>
      </c>
      <c r="G253" s="63" t="s">
        <v>118</v>
      </c>
      <c r="H253" s="178" t="s">
        <v>124</v>
      </c>
      <c r="I253" s="320"/>
      <c r="J253" s="64">
        <v>716</v>
      </c>
      <c r="K253" s="62">
        <v>4</v>
      </c>
      <c r="L253" s="65">
        <f t="shared" si="3"/>
        <v>179</v>
      </c>
      <c r="M253" s="321" t="s">
        <v>613</v>
      </c>
    </row>
    <row r="254" spans="1:13" x14ac:dyDescent="0.25">
      <c r="A254" s="62">
        <v>16</v>
      </c>
      <c r="B254" s="62">
        <v>4</v>
      </c>
      <c r="C254" s="62">
        <v>2023</v>
      </c>
      <c r="D254" s="63" t="s">
        <v>611</v>
      </c>
      <c r="E254" s="63"/>
      <c r="F254" s="323" t="s">
        <v>304</v>
      </c>
      <c r="G254" s="63" t="s">
        <v>228</v>
      </c>
      <c r="H254" s="178" t="s">
        <v>323</v>
      </c>
      <c r="I254" s="323" t="s">
        <v>316</v>
      </c>
      <c r="J254" s="64">
        <v>1097</v>
      </c>
      <c r="K254" s="62">
        <v>8</v>
      </c>
      <c r="L254" s="65">
        <f t="shared" si="3"/>
        <v>137.125</v>
      </c>
      <c r="M254" s="324" t="s">
        <v>564</v>
      </c>
    </row>
    <row r="255" spans="1:13" x14ac:dyDescent="0.25">
      <c r="A255" s="62">
        <v>16</v>
      </c>
      <c r="B255" s="62">
        <v>4</v>
      </c>
      <c r="C255" s="62">
        <v>2023</v>
      </c>
      <c r="D255" s="63" t="s">
        <v>611</v>
      </c>
      <c r="E255" s="63"/>
      <c r="F255" s="323" t="s">
        <v>304</v>
      </c>
      <c r="G255" s="63" t="s">
        <v>228</v>
      </c>
      <c r="H255" s="178" t="s">
        <v>307</v>
      </c>
      <c r="I255" s="323" t="s">
        <v>316</v>
      </c>
      <c r="J255" s="64">
        <v>1022</v>
      </c>
      <c r="K255" s="62">
        <v>8</v>
      </c>
      <c r="L255" s="65">
        <f t="shared" si="3"/>
        <v>127.75</v>
      </c>
      <c r="M255" s="324" t="s">
        <v>564</v>
      </c>
    </row>
    <row r="256" spans="1:13" x14ac:dyDescent="0.25">
      <c r="A256" s="62">
        <v>30</v>
      </c>
      <c r="B256" s="62">
        <v>4</v>
      </c>
      <c r="C256" s="62">
        <v>2023</v>
      </c>
      <c r="D256" s="63" t="s">
        <v>614</v>
      </c>
      <c r="E256" s="63"/>
      <c r="F256" s="328" t="s">
        <v>300</v>
      </c>
      <c r="G256" s="63" t="s">
        <v>228</v>
      </c>
      <c r="H256" s="178" t="s">
        <v>239</v>
      </c>
      <c r="I256" s="328"/>
      <c r="J256" s="64">
        <v>1305</v>
      </c>
      <c r="K256" s="62">
        <v>8</v>
      </c>
      <c r="L256" s="65">
        <f t="shared" si="3"/>
        <v>163.125</v>
      </c>
      <c r="M256" s="303" t="s">
        <v>135</v>
      </c>
    </row>
    <row r="257" spans="1:13" x14ac:dyDescent="0.25">
      <c r="A257" s="62">
        <v>30</v>
      </c>
      <c r="B257" s="62">
        <v>4</v>
      </c>
      <c r="C257" s="62">
        <v>2023</v>
      </c>
      <c r="D257" s="63" t="s">
        <v>614</v>
      </c>
      <c r="E257" s="63"/>
      <c r="F257" s="328" t="s">
        <v>300</v>
      </c>
      <c r="G257" s="63" t="s">
        <v>228</v>
      </c>
      <c r="H257" s="178" t="s">
        <v>605</v>
      </c>
      <c r="I257" s="328"/>
      <c r="J257" s="64">
        <v>1189</v>
      </c>
      <c r="K257" s="62">
        <v>8</v>
      </c>
      <c r="L257" s="65">
        <f t="shared" si="3"/>
        <v>148.625</v>
      </c>
      <c r="M257" s="329" t="s">
        <v>283</v>
      </c>
    </row>
    <row r="258" spans="1:13" x14ac:dyDescent="0.25">
      <c r="A258" s="62">
        <v>30</v>
      </c>
      <c r="B258" s="62">
        <v>4</v>
      </c>
      <c r="C258" s="62">
        <v>2023</v>
      </c>
      <c r="D258" s="63" t="s">
        <v>614</v>
      </c>
      <c r="E258" s="63"/>
      <c r="F258" s="328" t="s">
        <v>300</v>
      </c>
      <c r="G258" s="63" t="s">
        <v>228</v>
      </c>
      <c r="H258" s="178" t="s">
        <v>208</v>
      </c>
      <c r="I258" s="328"/>
      <c r="J258" s="64">
        <v>1160</v>
      </c>
      <c r="K258" s="62">
        <v>8</v>
      </c>
      <c r="L258" s="65">
        <f t="shared" si="3"/>
        <v>145</v>
      </c>
      <c r="M258" s="329" t="s">
        <v>274</v>
      </c>
    </row>
    <row r="259" spans="1:13" x14ac:dyDescent="0.25">
      <c r="A259" s="62">
        <v>30</v>
      </c>
      <c r="B259" s="62">
        <v>4</v>
      </c>
      <c r="C259" s="62">
        <v>2023</v>
      </c>
      <c r="D259" s="63" t="s">
        <v>615</v>
      </c>
      <c r="E259" s="63"/>
      <c r="F259" s="328" t="s">
        <v>300</v>
      </c>
      <c r="G259" s="63" t="s">
        <v>118</v>
      </c>
      <c r="H259" s="178" t="s">
        <v>278</v>
      </c>
      <c r="I259" s="328"/>
      <c r="J259" s="64">
        <v>1566</v>
      </c>
      <c r="K259" s="62">
        <v>8</v>
      </c>
      <c r="L259" s="65">
        <f t="shared" si="3"/>
        <v>195.75</v>
      </c>
      <c r="M259" s="329" t="s">
        <v>616</v>
      </c>
    </row>
    <row r="260" spans="1:13" x14ac:dyDescent="0.25">
      <c r="A260" s="62">
        <v>30</v>
      </c>
      <c r="B260" s="62">
        <v>4</v>
      </c>
      <c r="C260" s="62">
        <v>2023</v>
      </c>
      <c r="D260" s="63" t="s">
        <v>615</v>
      </c>
      <c r="E260" s="63"/>
      <c r="F260" s="328" t="s">
        <v>300</v>
      </c>
      <c r="G260" s="63" t="s">
        <v>118</v>
      </c>
      <c r="H260" s="71" t="s">
        <v>125</v>
      </c>
      <c r="I260" s="328"/>
      <c r="J260" s="64">
        <v>1536</v>
      </c>
      <c r="K260" s="62">
        <v>8</v>
      </c>
      <c r="L260" s="65">
        <f t="shared" si="3"/>
        <v>192</v>
      </c>
      <c r="M260" s="329" t="s">
        <v>617</v>
      </c>
    </row>
    <row r="261" spans="1:13" x14ac:dyDescent="0.25">
      <c r="A261" s="62">
        <v>30</v>
      </c>
      <c r="B261" s="62">
        <v>4</v>
      </c>
      <c r="C261" s="62">
        <v>2023</v>
      </c>
      <c r="D261" s="63" t="s">
        <v>615</v>
      </c>
      <c r="E261" s="63"/>
      <c r="F261" s="333" t="s">
        <v>300</v>
      </c>
      <c r="G261" s="63" t="s">
        <v>118</v>
      </c>
      <c r="H261" s="178" t="s">
        <v>238</v>
      </c>
      <c r="I261" s="333"/>
      <c r="J261" s="64">
        <v>1348</v>
      </c>
      <c r="K261" s="62">
        <v>8</v>
      </c>
      <c r="L261" s="65">
        <f t="shared" si="3"/>
        <v>168.5</v>
      </c>
      <c r="M261" s="334" t="s">
        <v>625</v>
      </c>
    </row>
    <row r="262" spans="1:13" x14ac:dyDescent="0.25">
      <c r="A262" s="62">
        <v>30</v>
      </c>
      <c r="B262" s="62">
        <v>4</v>
      </c>
      <c r="C262" s="62">
        <v>2023</v>
      </c>
      <c r="D262" s="63" t="s">
        <v>615</v>
      </c>
      <c r="E262" s="63"/>
      <c r="F262" s="328" t="s">
        <v>300</v>
      </c>
      <c r="G262" s="63" t="s">
        <v>118</v>
      </c>
      <c r="H262" s="178" t="s">
        <v>245</v>
      </c>
      <c r="I262" s="328"/>
      <c r="J262" s="64">
        <v>1511</v>
      </c>
      <c r="K262" s="62">
        <v>8</v>
      </c>
      <c r="L262" s="65">
        <f t="shared" si="3"/>
        <v>188.875</v>
      </c>
      <c r="M262" s="197" t="s">
        <v>372</v>
      </c>
    </row>
    <row r="263" spans="1:13" x14ac:dyDescent="0.25">
      <c r="A263" s="62">
        <v>30</v>
      </c>
      <c r="B263" s="62">
        <v>4</v>
      </c>
      <c r="C263" s="62">
        <v>2023</v>
      </c>
      <c r="D263" s="63" t="s">
        <v>615</v>
      </c>
      <c r="E263" s="63"/>
      <c r="F263" s="328" t="s">
        <v>300</v>
      </c>
      <c r="G263" s="63" t="s">
        <v>118</v>
      </c>
      <c r="H263" s="71" t="s">
        <v>119</v>
      </c>
      <c r="I263" s="328"/>
      <c r="J263" s="64">
        <v>1505</v>
      </c>
      <c r="K263" s="62">
        <v>8</v>
      </c>
      <c r="L263" s="65">
        <f t="shared" si="3"/>
        <v>188.125</v>
      </c>
      <c r="M263" s="303" t="s">
        <v>135</v>
      </c>
    </row>
    <row r="264" spans="1:13" x14ac:dyDescent="0.25">
      <c r="A264" s="62">
        <v>30</v>
      </c>
      <c r="B264" s="62">
        <v>4</v>
      </c>
      <c r="C264" s="62">
        <v>2023</v>
      </c>
      <c r="D264" s="63" t="s">
        <v>615</v>
      </c>
      <c r="E264" s="63"/>
      <c r="F264" s="328" t="s">
        <v>300</v>
      </c>
      <c r="G264" s="63" t="s">
        <v>118</v>
      </c>
      <c r="H264" s="178" t="s">
        <v>276</v>
      </c>
      <c r="I264" s="328"/>
      <c r="J264" s="64">
        <v>1334</v>
      </c>
      <c r="K264" s="62">
        <v>8</v>
      </c>
      <c r="L264" s="65">
        <f t="shared" si="3"/>
        <v>166.75</v>
      </c>
      <c r="M264" s="329" t="s">
        <v>618</v>
      </c>
    </row>
    <row r="265" spans="1:13" x14ac:dyDescent="0.25">
      <c r="A265" s="62">
        <v>30</v>
      </c>
      <c r="B265" s="62">
        <v>4</v>
      </c>
      <c r="C265" s="62">
        <v>2023</v>
      </c>
      <c r="D265" s="63" t="s">
        <v>615</v>
      </c>
      <c r="E265" s="63"/>
      <c r="F265" s="328" t="s">
        <v>300</v>
      </c>
      <c r="G265" s="63" t="s">
        <v>118</v>
      </c>
      <c r="H265" s="178" t="s">
        <v>222</v>
      </c>
      <c r="I265" s="328"/>
      <c r="J265" s="64">
        <v>1245</v>
      </c>
      <c r="K265" s="62">
        <v>8</v>
      </c>
      <c r="L265" s="65">
        <f t="shared" si="3"/>
        <v>155.625</v>
      </c>
      <c r="M265" s="329" t="s">
        <v>617</v>
      </c>
    </row>
    <row r="266" spans="1:13" x14ac:dyDescent="0.25">
      <c r="A266" s="62">
        <v>30</v>
      </c>
      <c r="B266" s="62">
        <v>4</v>
      </c>
      <c r="C266" s="62">
        <v>2023</v>
      </c>
      <c r="D266" s="63" t="s">
        <v>621</v>
      </c>
      <c r="E266" s="63"/>
      <c r="F266" s="331" t="s">
        <v>300</v>
      </c>
      <c r="G266" s="63" t="s">
        <v>622</v>
      </c>
      <c r="H266" s="178" t="s">
        <v>123</v>
      </c>
      <c r="I266" s="331"/>
      <c r="J266" s="64">
        <v>2597</v>
      </c>
      <c r="K266" s="62">
        <v>14</v>
      </c>
      <c r="L266" s="65">
        <f t="shared" si="3"/>
        <v>185.5</v>
      </c>
      <c r="M266" s="332" t="s">
        <v>283</v>
      </c>
    </row>
    <row r="267" spans="1:13" x14ac:dyDescent="0.25">
      <c r="A267" s="62">
        <v>30</v>
      </c>
      <c r="B267" s="62">
        <v>4</v>
      </c>
      <c r="C267" s="62">
        <v>2023</v>
      </c>
      <c r="D267" s="63" t="s">
        <v>621</v>
      </c>
      <c r="E267" s="63"/>
      <c r="F267" s="331" t="s">
        <v>300</v>
      </c>
      <c r="G267" s="63" t="s">
        <v>622</v>
      </c>
      <c r="H267" s="178" t="s">
        <v>122</v>
      </c>
      <c r="I267" s="328"/>
      <c r="J267" s="64">
        <v>2297</v>
      </c>
      <c r="K267" s="62">
        <v>14</v>
      </c>
      <c r="L267" s="65">
        <f t="shared" si="3"/>
        <v>164.07142857142858</v>
      </c>
      <c r="M267" s="259" t="s">
        <v>620</v>
      </c>
    </row>
    <row r="268" spans="1:13" x14ac:dyDescent="0.25">
      <c r="A268" s="62">
        <v>7</v>
      </c>
      <c r="B268" s="62">
        <v>5</v>
      </c>
      <c r="C268" s="62">
        <v>2023</v>
      </c>
      <c r="D268" s="63" t="s">
        <v>627</v>
      </c>
      <c r="E268" s="63"/>
      <c r="F268" s="336" t="s">
        <v>312</v>
      </c>
      <c r="G268" s="63" t="s">
        <v>133</v>
      </c>
      <c r="H268" s="178" t="s">
        <v>323</v>
      </c>
      <c r="I268" s="336" t="s">
        <v>120</v>
      </c>
      <c r="J268" s="64">
        <v>1167</v>
      </c>
      <c r="K268" s="62">
        <v>8</v>
      </c>
      <c r="L268" s="65">
        <f t="shared" si="3"/>
        <v>145.875</v>
      </c>
      <c r="M268" s="337" t="s">
        <v>628</v>
      </c>
    </row>
    <row r="269" spans="1:13" x14ac:dyDescent="0.25">
      <c r="A269" s="62">
        <v>7</v>
      </c>
      <c r="B269" s="62">
        <v>5</v>
      </c>
      <c r="C269" s="62">
        <v>2023</v>
      </c>
      <c r="D269" s="63" t="s">
        <v>627</v>
      </c>
      <c r="E269" s="63"/>
      <c r="F269" s="336" t="s">
        <v>312</v>
      </c>
      <c r="G269" s="63" t="s">
        <v>133</v>
      </c>
      <c r="H269" s="178" t="s">
        <v>132</v>
      </c>
      <c r="I269" s="336" t="s">
        <v>120</v>
      </c>
      <c r="J269" s="64">
        <v>1130</v>
      </c>
      <c r="K269" s="62">
        <v>8</v>
      </c>
      <c r="L269" s="65">
        <f t="shared" si="3"/>
        <v>141.25</v>
      </c>
      <c r="M269" s="337" t="s">
        <v>628</v>
      </c>
    </row>
    <row r="270" spans="1:13" x14ac:dyDescent="0.25">
      <c r="A270" s="62">
        <v>7</v>
      </c>
      <c r="B270" s="62">
        <v>5</v>
      </c>
      <c r="C270" s="62">
        <v>2023</v>
      </c>
      <c r="D270" s="63" t="s">
        <v>627</v>
      </c>
      <c r="E270" s="63"/>
      <c r="F270" s="336" t="s">
        <v>312</v>
      </c>
      <c r="G270" s="63" t="s">
        <v>133</v>
      </c>
      <c r="H270" s="178" t="s">
        <v>307</v>
      </c>
      <c r="I270" s="336" t="s">
        <v>225</v>
      </c>
      <c r="J270" s="64">
        <v>1029</v>
      </c>
      <c r="K270" s="62">
        <v>8</v>
      </c>
      <c r="L270" s="65">
        <f t="shared" si="3"/>
        <v>128.625</v>
      </c>
      <c r="M270" s="337" t="s">
        <v>395</v>
      </c>
    </row>
    <row r="271" spans="1:13" x14ac:dyDescent="0.25">
      <c r="A271" s="62">
        <v>7</v>
      </c>
      <c r="B271" s="62">
        <v>5</v>
      </c>
      <c r="C271" s="62">
        <v>2023</v>
      </c>
      <c r="D271" s="63" t="s">
        <v>627</v>
      </c>
      <c r="E271" s="63"/>
      <c r="F271" s="336" t="s">
        <v>312</v>
      </c>
      <c r="G271" s="63" t="s">
        <v>133</v>
      </c>
      <c r="H271" s="178" t="s">
        <v>248</v>
      </c>
      <c r="I271" s="336" t="s">
        <v>225</v>
      </c>
      <c r="J271" s="64">
        <v>1249</v>
      </c>
      <c r="K271" s="62">
        <v>8</v>
      </c>
      <c r="L271" s="65">
        <f t="shared" si="3"/>
        <v>156.125</v>
      </c>
      <c r="M271" s="337" t="s">
        <v>395</v>
      </c>
    </row>
    <row r="272" spans="1:13" x14ac:dyDescent="0.25">
      <c r="A272" s="62">
        <v>7</v>
      </c>
      <c r="B272" s="62">
        <v>5</v>
      </c>
      <c r="C272" s="62">
        <v>2023</v>
      </c>
      <c r="D272" s="63" t="s">
        <v>627</v>
      </c>
      <c r="E272" s="63"/>
      <c r="F272" s="336" t="s">
        <v>312</v>
      </c>
      <c r="G272" s="63" t="s">
        <v>133</v>
      </c>
      <c r="H272" s="178" t="s">
        <v>229</v>
      </c>
      <c r="I272" s="336" t="s">
        <v>224</v>
      </c>
      <c r="J272" s="64">
        <v>1167</v>
      </c>
      <c r="K272" s="62">
        <v>8</v>
      </c>
      <c r="L272" s="65">
        <f t="shared" si="3"/>
        <v>145.875</v>
      </c>
      <c r="M272" s="337" t="s">
        <v>629</v>
      </c>
    </row>
    <row r="273" spans="1:13" x14ac:dyDescent="0.25">
      <c r="A273" s="62">
        <v>7</v>
      </c>
      <c r="B273" s="62">
        <v>5</v>
      </c>
      <c r="C273" s="62">
        <v>2023</v>
      </c>
      <c r="D273" s="63" t="s">
        <v>627</v>
      </c>
      <c r="E273" s="63"/>
      <c r="F273" s="336" t="s">
        <v>312</v>
      </c>
      <c r="G273" s="63" t="s">
        <v>133</v>
      </c>
      <c r="H273" s="178" t="s">
        <v>208</v>
      </c>
      <c r="I273" s="336" t="s">
        <v>224</v>
      </c>
      <c r="J273" s="64">
        <v>1201</v>
      </c>
      <c r="K273" s="62">
        <v>8</v>
      </c>
      <c r="L273" s="65">
        <f t="shared" si="3"/>
        <v>150.125</v>
      </c>
      <c r="M273" s="337" t="s">
        <v>629</v>
      </c>
    </row>
    <row r="274" spans="1:13" x14ac:dyDescent="0.25">
      <c r="A274" s="62">
        <v>7</v>
      </c>
      <c r="B274" s="62">
        <v>5</v>
      </c>
      <c r="C274" s="62">
        <v>2023</v>
      </c>
      <c r="D274" s="63" t="s">
        <v>634</v>
      </c>
      <c r="E274" s="63"/>
      <c r="F274" s="339" t="s">
        <v>312</v>
      </c>
      <c r="G274" s="63" t="s">
        <v>633</v>
      </c>
      <c r="H274" s="178" t="s">
        <v>129</v>
      </c>
      <c r="I274" s="339" t="s">
        <v>315</v>
      </c>
      <c r="J274" s="64">
        <v>1292</v>
      </c>
      <c r="K274" s="62">
        <v>8</v>
      </c>
      <c r="L274" s="65">
        <f t="shared" si="3"/>
        <v>161.5</v>
      </c>
      <c r="M274" s="303" t="s">
        <v>203</v>
      </c>
    </row>
    <row r="275" spans="1:13" x14ac:dyDescent="0.25">
      <c r="A275" s="62">
        <v>7</v>
      </c>
      <c r="B275" s="62">
        <v>5</v>
      </c>
      <c r="C275" s="62">
        <v>2023</v>
      </c>
      <c r="D275" s="63" t="s">
        <v>634</v>
      </c>
      <c r="E275" s="63"/>
      <c r="F275" s="339" t="s">
        <v>312</v>
      </c>
      <c r="G275" s="63" t="s">
        <v>633</v>
      </c>
      <c r="H275" s="178" t="s">
        <v>222</v>
      </c>
      <c r="I275" s="339" t="s">
        <v>315</v>
      </c>
      <c r="J275" s="64">
        <v>1344</v>
      </c>
      <c r="K275" s="62">
        <v>8</v>
      </c>
      <c r="L275" s="65">
        <f t="shared" si="3"/>
        <v>168</v>
      </c>
      <c r="M275" s="303" t="s">
        <v>203</v>
      </c>
    </row>
    <row r="276" spans="1:13" x14ac:dyDescent="0.25">
      <c r="A276" s="62">
        <v>7</v>
      </c>
      <c r="B276" s="62">
        <v>5</v>
      </c>
      <c r="C276" s="62">
        <v>2023</v>
      </c>
      <c r="D276" s="63" t="s">
        <v>634</v>
      </c>
      <c r="E276" s="63"/>
      <c r="F276" s="341" t="s">
        <v>312</v>
      </c>
      <c r="G276" s="63" t="s">
        <v>232</v>
      </c>
      <c r="H276" s="178" t="s">
        <v>131</v>
      </c>
      <c r="I276" s="341" t="s">
        <v>316</v>
      </c>
      <c r="J276" s="64">
        <v>1362</v>
      </c>
      <c r="K276" s="62">
        <v>8</v>
      </c>
      <c r="L276" s="65">
        <f t="shared" si="3"/>
        <v>170.25</v>
      </c>
      <c r="M276" s="342" t="s">
        <v>327</v>
      </c>
    </row>
    <row r="277" spans="1:13" x14ac:dyDescent="0.25">
      <c r="A277" s="62">
        <v>7</v>
      </c>
      <c r="B277" s="62">
        <v>5</v>
      </c>
      <c r="C277" s="62">
        <v>2023</v>
      </c>
      <c r="D277" s="63" t="s">
        <v>634</v>
      </c>
      <c r="E277" s="63"/>
      <c r="F277" s="341" t="s">
        <v>312</v>
      </c>
      <c r="G277" s="63" t="s">
        <v>232</v>
      </c>
      <c r="H277" s="71" t="s">
        <v>125</v>
      </c>
      <c r="I277" s="341" t="s">
        <v>316</v>
      </c>
      <c r="J277" s="64">
        <v>1349</v>
      </c>
      <c r="K277" s="62">
        <v>8</v>
      </c>
      <c r="L277" s="65">
        <f t="shared" si="3"/>
        <v>168.625</v>
      </c>
      <c r="M277" s="342" t="s">
        <v>327</v>
      </c>
    </row>
    <row r="278" spans="1:13" x14ac:dyDescent="0.25">
      <c r="A278" s="62">
        <v>7</v>
      </c>
      <c r="B278" s="62">
        <v>5</v>
      </c>
      <c r="C278" s="62">
        <v>2023</v>
      </c>
      <c r="D278" s="63" t="s">
        <v>637</v>
      </c>
      <c r="E278" s="63"/>
      <c r="F278" s="344" t="s">
        <v>312</v>
      </c>
      <c r="G278" s="63" t="s">
        <v>638</v>
      </c>
      <c r="H278" s="71" t="s">
        <v>119</v>
      </c>
      <c r="I278" s="344" t="s">
        <v>319</v>
      </c>
      <c r="J278" s="64">
        <v>2028</v>
      </c>
      <c r="K278" s="62">
        <v>12</v>
      </c>
      <c r="L278" s="65">
        <f t="shared" si="3"/>
        <v>169</v>
      </c>
      <c r="M278" s="345" t="s">
        <v>639</v>
      </c>
    </row>
    <row r="279" spans="1:13" x14ac:dyDescent="0.25">
      <c r="A279" s="62">
        <v>7</v>
      </c>
      <c r="B279" s="62">
        <v>5</v>
      </c>
      <c r="C279" s="62">
        <v>2023</v>
      </c>
      <c r="D279" s="63" t="s">
        <v>637</v>
      </c>
      <c r="E279" s="63"/>
      <c r="F279" s="344" t="s">
        <v>312</v>
      </c>
      <c r="G279" s="63" t="s">
        <v>638</v>
      </c>
      <c r="H279" s="178" t="s">
        <v>245</v>
      </c>
      <c r="I279" s="344" t="s">
        <v>319</v>
      </c>
      <c r="J279" s="64">
        <v>1983</v>
      </c>
      <c r="K279" s="62">
        <v>12</v>
      </c>
      <c r="L279" s="65">
        <f t="shared" si="3"/>
        <v>165.25</v>
      </c>
      <c r="M279" s="345" t="s">
        <v>639</v>
      </c>
    </row>
    <row r="280" spans="1:13" x14ac:dyDescent="0.25">
      <c r="A280" s="62">
        <v>7</v>
      </c>
      <c r="B280" s="62">
        <v>5</v>
      </c>
      <c r="C280" s="62">
        <v>2023</v>
      </c>
      <c r="D280" s="63" t="s">
        <v>637</v>
      </c>
      <c r="E280" s="63"/>
      <c r="F280" s="344" t="s">
        <v>312</v>
      </c>
      <c r="G280" s="63" t="s">
        <v>638</v>
      </c>
      <c r="H280" s="178" t="s">
        <v>277</v>
      </c>
      <c r="I280" s="344" t="s">
        <v>320</v>
      </c>
      <c r="J280" s="64">
        <v>988</v>
      </c>
      <c r="K280" s="62">
        <v>6</v>
      </c>
      <c r="L280" s="65">
        <f t="shared" si="3"/>
        <v>164.66666666666666</v>
      </c>
      <c r="M280" s="345" t="s">
        <v>640</v>
      </c>
    </row>
    <row r="281" spans="1:13" x14ac:dyDescent="0.25">
      <c r="A281" s="62">
        <v>7</v>
      </c>
      <c r="B281" s="62">
        <v>5</v>
      </c>
      <c r="C281" s="62">
        <v>2023</v>
      </c>
      <c r="D281" s="63" t="s">
        <v>637</v>
      </c>
      <c r="E281" s="63"/>
      <c r="F281" s="344" t="s">
        <v>312</v>
      </c>
      <c r="G281" s="63" t="s">
        <v>638</v>
      </c>
      <c r="H281" s="178" t="s">
        <v>122</v>
      </c>
      <c r="I281" s="344" t="s">
        <v>320</v>
      </c>
      <c r="J281" s="64">
        <v>996</v>
      </c>
      <c r="K281" s="62">
        <v>6</v>
      </c>
      <c r="L281" s="65">
        <f t="shared" si="3"/>
        <v>166</v>
      </c>
      <c r="M281" s="345" t="s">
        <v>640</v>
      </c>
    </row>
    <row r="282" spans="1:13" x14ac:dyDescent="0.25">
      <c r="A282" s="62">
        <v>14</v>
      </c>
      <c r="B282" s="62">
        <v>5</v>
      </c>
      <c r="C282" s="62">
        <v>2023</v>
      </c>
      <c r="D282" s="63" t="s">
        <v>642</v>
      </c>
      <c r="E282" s="63"/>
      <c r="F282" s="347" t="s">
        <v>304</v>
      </c>
      <c r="G282" s="63" t="s">
        <v>118</v>
      </c>
      <c r="H282" s="178" t="s">
        <v>276</v>
      </c>
      <c r="I282" s="347" t="s">
        <v>120</v>
      </c>
      <c r="J282" s="64">
        <v>2272</v>
      </c>
      <c r="K282" s="62">
        <v>14</v>
      </c>
      <c r="L282" s="65">
        <f t="shared" ref="L282:L326" si="4">J282/K282</f>
        <v>162.28571428571428</v>
      </c>
      <c r="M282" s="348" t="s">
        <v>643</v>
      </c>
    </row>
    <row r="283" spans="1:13" x14ac:dyDescent="0.25">
      <c r="A283" s="62">
        <v>14</v>
      </c>
      <c r="B283" s="62">
        <v>5</v>
      </c>
      <c r="C283" s="62">
        <v>2023</v>
      </c>
      <c r="D283" s="63" t="s">
        <v>642</v>
      </c>
      <c r="E283" s="63"/>
      <c r="F283" s="347" t="s">
        <v>304</v>
      </c>
      <c r="G283" s="63" t="s">
        <v>118</v>
      </c>
      <c r="H283" s="178" t="s">
        <v>278</v>
      </c>
      <c r="I283" s="347" t="s">
        <v>120</v>
      </c>
      <c r="J283" s="64">
        <v>2646</v>
      </c>
      <c r="K283" s="62">
        <v>14</v>
      </c>
      <c r="L283" s="65">
        <f t="shared" si="4"/>
        <v>189</v>
      </c>
      <c r="M283" s="348" t="s">
        <v>643</v>
      </c>
    </row>
    <row r="284" spans="1:13" x14ac:dyDescent="0.25">
      <c r="A284" s="62">
        <v>14</v>
      </c>
      <c r="B284" s="62">
        <v>5</v>
      </c>
      <c r="C284" s="62">
        <v>2023</v>
      </c>
      <c r="D284" s="63" t="s">
        <v>642</v>
      </c>
      <c r="E284" s="63"/>
      <c r="F284" s="347" t="s">
        <v>304</v>
      </c>
      <c r="G284" s="63" t="s">
        <v>118</v>
      </c>
      <c r="H284" s="71" t="s">
        <v>119</v>
      </c>
      <c r="I284" s="347"/>
      <c r="J284" s="64">
        <v>2473</v>
      </c>
      <c r="K284" s="62">
        <v>14</v>
      </c>
      <c r="L284" s="65">
        <f t="shared" si="4"/>
        <v>176.64285714285714</v>
      </c>
      <c r="M284" s="348" t="s">
        <v>644</v>
      </c>
    </row>
    <row r="285" spans="1:13" x14ac:dyDescent="0.25">
      <c r="A285" s="62">
        <v>14</v>
      </c>
      <c r="B285" s="62">
        <v>5</v>
      </c>
      <c r="C285" s="62">
        <v>2023</v>
      </c>
      <c r="D285" s="63" t="s">
        <v>642</v>
      </c>
      <c r="E285" s="63"/>
      <c r="F285" s="347" t="s">
        <v>304</v>
      </c>
      <c r="G285" s="63" t="s">
        <v>118</v>
      </c>
      <c r="H285" s="71" t="s">
        <v>121</v>
      </c>
      <c r="I285" s="347" t="s">
        <v>225</v>
      </c>
      <c r="J285" s="64">
        <v>2549</v>
      </c>
      <c r="K285" s="62">
        <v>14</v>
      </c>
      <c r="L285" s="65">
        <f t="shared" si="4"/>
        <v>182.07142857142858</v>
      </c>
      <c r="M285" s="348" t="s">
        <v>645</v>
      </c>
    </row>
    <row r="286" spans="1:13" x14ac:dyDescent="0.25">
      <c r="A286" s="62">
        <v>14</v>
      </c>
      <c r="B286" s="62">
        <v>5</v>
      </c>
      <c r="C286" s="62">
        <v>2023</v>
      </c>
      <c r="D286" s="63" t="s">
        <v>642</v>
      </c>
      <c r="E286" s="63"/>
      <c r="F286" s="347" t="s">
        <v>304</v>
      </c>
      <c r="G286" s="63" t="s">
        <v>118</v>
      </c>
      <c r="H286" s="178" t="s">
        <v>131</v>
      </c>
      <c r="I286" s="347" t="s">
        <v>225</v>
      </c>
      <c r="J286" s="64">
        <v>2312</v>
      </c>
      <c r="K286" s="62">
        <v>14</v>
      </c>
      <c r="L286" s="65">
        <f t="shared" si="4"/>
        <v>165.14285714285714</v>
      </c>
      <c r="M286" s="348" t="s">
        <v>645</v>
      </c>
    </row>
    <row r="287" spans="1:13" x14ac:dyDescent="0.25">
      <c r="A287" s="62">
        <v>21</v>
      </c>
      <c r="B287" s="62">
        <v>5</v>
      </c>
      <c r="C287" s="62">
        <v>2023</v>
      </c>
      <c r="D287" s="63" t="s">
        <v>647</v>
      </c>
      <c r="E287" s="63"/>
      <c r="F287" s="351" t="s">
        <v>648</v>
      </c>
      <c r="G287" s="63" t="s">
        <v>133</v>
      </c>
      <c r="H287" s="71" t="s">
        <v>125</v>
      </c>
      <c r="I287" s="351" t="s">
        <v>120</v>
      </c>
      <c r="J287" s="64">
        <v>3292</v>
      </c>
      <c r="K287" s="62">
        <v>17</v>
      </c>
      <c r="L287" s="65">
        <f t="shared" si="4"/>
        <v>193.64705882352942</v>
      </c>
      <c r="M287" s="352" t="s">
        <v>649</v>
      </c>
    </row>
    <row r="288" spans="1:13" x14ac:dyDescent="0.25">
      <c r="A288" s="62">
        <v>21</v>
      </c>
      <c r="B288" s="62">
        <v>5</v>
      </c>
      <c r="C288" s="62">
        <v>2023</v>
      </c>
      <c r="D288" s="63" t="s">
        <v>647</v>
      </c>
      <c r="E288" s="63"/>
      <c r="F288" s="351" t="s">
        <v>648</v>
      </c>
      <c r="G288" s="63" t="s">
        <v>133</v>
      </c>
      <c r="H288" s="71" t="s">
        <v>119</v>
      </c>
      <c r="I288" s="351" t="s">
        <v>120</v>
      </c>
      <c r="J288" s="64">
        <v>2904</v>
      </c>
      <c r="K288" s="62">
        <v>17</v>
      </c>
      <c r="L288" s="65">
        <f t="shared" si="4"/>
        <v>170.8235294117647</v>
      </c>
      <c r="M288" s="352" t="s">
        <v>649</v>
      </c>
    </row>
    <row r="289" spans="1:13" x14ac:dyDescent="0.25">
      <c r="A289" s="62">
        <v>21</v>
      </c>
      <c r="B289" s="62">
        <v>5</v>
      </c>
      <c r="C289" s="62">
        <v>2023</v>
      </c>
      <c r="D289" s="63" t="s">
        <v>647</v>
      </c>
      <c r="E289" s="63"/>
      <c r="F289" s="351" t="s">
        <v>648</v>
      </c>
      <c r="G289" s="63" t="s">
        <v>133</v>
      </c>
      <c r="H289" s="71" t="s">
        <v>121</v>
      </c>
      <c r="I289" s="351" t="s">
        <v>120</v>
      </c>
      <c r="J289" s="64">
        <v>3112</v>
      </c>
      <c r="K289" s="62">
        <v>17</v>
      </c>
      <c r="L289" s="65">
        <f t="shared" si="4"/>
        <v>183.05882352941177</v>
      </c>
      <c r="M289" s="352" t="s">
        <v>649</v>
      </c>
    </row>
    <row r="290" spans="1:13" x14ac:dyDescent="0.25">
      <c r="A290" s="62">
        <v>21</v>
      </c>
      <c r="B290" s="62">
        <v>5</v>
      </c>
      <c r="C290" s="62">
        <v>2023</v>
      </c>
      <c r="D290" s="63" t="s">
        <v>647</v>
      </c>
      <c r="E290" s="63"/>
      <c r="F290" s="351" t="s">
        <v>648</v>
      </c>
      <c r="G290" s="63" t="s">
        <v>133</v>
      </c>
      <c r="H290" s="178" t="s">
        <v>223</v>
      </c>
      <c r="I290" s="351" t="s">
        <v>120</v>
      </c>
      <c r="J290" s="64">
        <v>3002</v>
      </c>
      <c r="K290" s="62">
        <v>17</v>
      </c>
      <c r="L290" s="65">
        <f t="shared" si="4"/>
        <v>176.58823529411765</v>
      </c>
      <c r="M290" s="352" t="s">
        <v>649</v>
      </c>
    </row>
    <row r="291" spans="1:13" x14ac:dyDescent="0.25">
      <c r="A291" s="62">
        <v>21</v>
      </c>
      <c r="B291" s="62">
        <v>5</v>
      </c>
      <c r="C291" s="62">
        <v>2023</v>
      </c>
      <c r="D291" s="63" t="s">
        <v>647</v>
      </c>
      <c r="E291" s="63"/>
      <c r="F291" s="351" t="s">
        <v>648</v>
      </c>
      <c r="G291" s="63" t="s">
        <v>133</v>
      </c>
      <c r="H291" s="178" t="s">
        <v>278</v>
      </c>
      <c r="I291" s="351" t="s">
        <v>225</v>
      </c>
      <c r="J291" s="64">
        <v>3143</v>
      </c>
      <c r="K291" s="62">
        <v>17</v>
      </c>
      <c r="L291" s="65">
        <f t="shared" si="4"/>
        <v>184.88235294117646</v>
      </c>
      <c r="M291" s="352" t="s">
        <v>650</v>
      </c>
    </row>
    <row r="292" spans="1:13" x14ac:dyDescent="0.25">
      <c r="A292" s="62">
        <v>21</v>
      </c>
      <c r="B292" s="62">
        <v>5</v>
      </c>
      <c r="C292" s="62">
        <v>2023</v>
      </c>
      <c r="D292" s="63" t="s">
        <v>647</v>
      </c>
      <c r="E292" s="63"/>
      <c r="F292" s="351" t="s">
        <v>648</v>
      </c>
      <c r="G292" s="63" t="s">
        <v>133</v>
      </c>
      <c r="H292" s="178" t="s">
        <v>245</v>
      </c>
      <c r="I292" s="351" t="s">
        <v>225</v>
      </c>
      <c r="J292" s="64">
        <v>3106</v>
      </c>
      <c r="K292" s="62">
        <v>17</v>
      </c>
      <c r="L292" s="65">
        <f t="shared" si="4"/>
        <v>182.70588235294119</v>
      </c>
      <c r="M292" s="352" t="s">
        <v>650</v>
      </c>
    </row>
    <row r="293" spans="1:13" x14ac:dyDescent="0.25">
      <c r="A293" s="62">
        <v>28</v>
      </c>
      <c r="B293" s="62">
        <v>5</v>
      </c>
      <c r="C293" s="62">
        <v>2023</v>
      </c>
      <c r="D293" s="63" t="s">
        <v>655</v>
      </c>
      <c r="E293" s="63"/>
      <c r="F293" s="354" t="s">
        <v>648</v>
      </c>
      <c r="G293" s="63" t="s">
        <v>273</v>
      </c>
      <c r="H293" s="178" t="s">
        <v>131</v>
      </c>
      <c r="I293" s="354"/>
      <c r="J293" s="64">
        <v>3369</v>
      </c>
      <c r="K293" s="62">
        <v>18</v>
      </c>
      <c r="L293" s="65">
        <f t="shared" si="4"/>
        <v>187.16666666666666</v>
      </c>
      <c r="M293" s="355"/>
    </row>
    <row r="294" spans="1:13" x14ac:dyDescent="0.25">
      <c r="A294" s="62">
        <v>28</v>
      </c>
      <c r="B294" s="62">
        <v>5</v>
      </c>
      <c r="C294" s="62">
        <v>2023</v>
      </c>
      <c r="D294" s="63" t="s">
        <v>656</v>
      </c>
      <c r="E294" s="63"/>
      <c r="F294" s="354" t="s">
        <v>300</v>
      </c>
      <c r="G294" s="63" t="s">
        <v>118</v>
      </c>
      <c r="H294" s="178" t="s">
        <v>237</v>
      </c>
      <c r="I294" s="354"/>
      <c r="J294" s="64">
        <v>989</v>
      </c>
      <c r="K294" s="62">
        <v>8</v>
      </c>
      <c r="L294" s="65">
        <f t="shared" si="4"/>
        <v>123.625</v>
      </c>
      <c r="M294" s="355" t="s">
        <v>283</v>
      </c>
    </row>
    <row r="295" spans="1:13" x14ac:dyDescent="0.25">
      <c r="A295" s="62">
        <v>4</v>
      </c>
      <c r="B295" s="62">
        <v>6</v>
      </c>
      <c r="C295" s="62">
        <v>2023</v>
      </c>
      <c r="D295" s="63" t="s">
        <v>661</v>
      </c>
      <c r="E295" s="63"/>
      <c r="F295" s="358" t="s">
        <v>300</v>
      </c>
      <c r="G295" s="63" t="s">
        <v>133</v>
      </c>
      <c r="H295" s="178" t="s">
        <v>278</v>
      </c>
      <c r="I295" s="358"/>
      <c r="J295" s="64">
        <v>1473</v>
      </c>
      <c r="K295" s="62">
        <v>8</v>
      </c>
      <c r="L295" s="65">
        <f t="shared" si="4"/>
        <v>184.125</v>
      </c>
      <c r="M295" s="359" t="s">
        <v>666</v>
      </c>
    </row>
    <row r="296" spans="1:13" x14ac:dyDescent="0.25">
      <c r="A296" s="62">
        <v>4</v>
      </c>
      <c r="B296" s="62">
        <v>6</v>
      </c>
      <c r="C296" s="62">
        <v>2023</v>
      </c>
      <c r="D296" s="63" t="s">
        <v>661</v>
      </c>
      <c r="E296" s="63"/>
      <c r="F296" s="358" t="s">
        <v>300</v>
      </c>
      <c r="G296" s="63" t="s">
        <v>133</v>
      </c>
      <c r="H296" s="71" t="s">
        <v>125</v>
      </c>
      <c r="I296" s="358"/>
      <c r="J296" s="64">
        <v>1454</v>
      </c>
      <c r="K296" s="62">
        <v>8</v>
      </c>
      <c r="L296" s="65">
        <f t="shared" si="4"/>
        <v>181.75</v>
      </c>
      <c r="M296" s="359" t="s">
        <v>665</v>
      </c>
    </row>
    <row r="297" spans="1:13" x14ac:dyDescent="0.25">
      <c r="A297" s="62">
        <v>4</v>
      </c>
      <c r="B297" s="62">
        <v>6</v>
      </c>
      <c r="C297" s="62">
        <v>2023</v>
      </c>
      <c r="D297" s="63" t="s">
        <v>662</v>
      </c>
      <c r="E297" s="63"/>
      <c r="F297" s="358" t="s">
        <v>300</v>
      </c>
      <c r="G297" s="63" t="s">
        <v>430</v>
      </c>
      <c r="H297" s="178" t="s">
        <v>239</v>
      </c>
      <c r="I297" s="358"/>
      <c r="J297" s="64">
        <v>1231</v>
      </c>
      <c r="K297" s="62">
        <v>8</v>
      </c>
      <c r="L297" s="65">
        <f t="shared" si="4"/>
        <v>153.875</v>
      </c>
      <c r="M297" s="359" t="s">
        <v>663</v>
      </c>
    </row>
    <row r="298" spans="1:13" x14ac:dyDescent="0.25">
      <c r="A298" s="62">
        <v>4</v>
      </c>
      <c r="B298" s="62">
        <v>6</v>
      </c>
      <c r="C298" s="62">
        <v>2023</v>
      </c>
      <c r="D298" s="63" t="s">
        <v>662</v>
      </c>
      <c r="E298" s="63"/>
      <c r="F298" s="358" t="s">
        <v>300</v>
      </c>
      <c r="G298" s="63" t="s">
        <v>430</v>
      </c>
      <c r="H298" s="178" t="s">
        <v>208</v>
      </c>
      <c r="I298" s="358"/>
      <c r="J298" s="64">
        <v>1084</v>
      </c>
      <c r="K298" s="62">
        <v>8</v>
      </c>
      <c r="L298" s="65">
        <f t="shared" si="4"/>
        <v>135.5</v>
      </c>
      <c r="M298" s="359" t="s">
        <v>664</v>
      </c>
    </row>
    <row r="299" spans="1:13" x14ac:dyDescent="0.25">
      <c r="A299" s="62">
        <v>4</v>
      </c>
      <c r="B299" s="62">
        <v>6</v>
      </c>
      <c r="C299" s="62">
        <v>2023</v>
      </c>
      <c r="D299" s="63" t="s">
        <v>661</v>
      </c>
      <c r="E299" s="63"/>
      <c r="F299" s="358" t="s">
        <v>300</v>
      </c>
      <c r="G299" s="63" t="s">
        <v>633</v>
      </c>
      <c r="H299" s="178" t="s">
        <v>245</v>
      </c>
      <c r="I299" s="358"/>
      <c r="J299" s="64">
        <v>1448</v>
      </c>
      <c r="K299" s="62">
        <v>8</v>
      </c>
      <c r="L299" s="65">
        <f t="shared" si="4"/>
        <v>181</v>
      </c>
      <c r="M299" s="197" t="s">
        <v>372</v>
      </c>
    </row>
    <row r="300" spans="1:13" x14ac:dyDescent="0.25">
      <c r="A300" s="62">
        <v>4</v>
      </c>
      <c r="B300" s="62">
        <v>6</v>
      </c>
      <c r="C300" s="62">
        <v>2023</v>
      </c>
      <c r="D300" s="63" t="s">
        <v>661</v>
      </c>
      <c r="E300" s="63"/>
      <c r="F300" s="358" t="s">
        <v>300</v>
      </c>
      <c r="G300" s="63" t="s">
        <v>633</v>
      </c>
      <c r="H300" s="71" t="s">
        <v>119</v>
      </c>
      <c r="I300" s="358"/>
      <c r="J300" s="64">
        <v>1371</v>
      </c>
      <c r="K300" s="62">
        <v>8</v>
      </c>
      <c r="L300" s="65">
        <f t="shared" si="4"/>
        <v>171.375</v>
      </c>
      <c r="M300" s="303" t="s">
        <v>135</v>
      </c>
    </row>
    <row r="301" spans="1:13" x14ac:dyDescent="0.25">
      <c r="A301" s="62">
        <v>4</v>
      </c>
      <c r="B301" s="62">
        <v>6</v>
      </c>
      <c r="C301" s="62">
        <v>2023</v>
      </c>
      <c r="D301" s="63" t="s">
        <v>661</v>
      </c>
      <c r="E301" s="63"/>
      <c r="F301" s="358" t="s">
        <v>300</v>
      </c>
      <c r="G301" s="63" t="s">
        <v>633</v>
      </c>
      <c r="H301" s="178" t="s">
        <v>276</v>
      </c>
      <c r="I301" s="358"/>
      <c r="J301" s="64">
        <v>1243</v>
      </c>
      <c r="K301" s="62">
        <v>8</v>
      </c>
      <c r="L301" s="65">
        <f t="shared" si="4"/>
        <v>155.375</v>
      </c>
      <c r="M301" s="259" t="s">
        <v>620</v>
      </c>
    </row>
    <row r="302" spans="1:13" x14ac:dyDescent="0.25">
      <c r="A302" s="62">
        <v>4</v>
      </c>
      <c r="B302" s="62">
        <v>6</v>
      </c>
      <c r="C302" s="62">
        <v>2023</v>
      </c>
      <c r="D302" s="63" t="s">
        <v>661</v>
      </c>
      <c r="E302" s="63"/>
      <c r="F302" s="358" t="s">
        <v>300</v>
      </c>
      <c r="G302" s="63" t="s">
        <v>633</v>
      </c>
      <c r="H302" s="178" t="s">
        <v>222</v>
      </c>
      <c r="I302" s="358"/>
      <c r="J302" s="64">
        <v>1115</v>
      </c>
      <c r="K302" s="62">
        <v>8</v>
      </c>
      <c r="L302" s="65">
        <f t="shared" si="4"/>
        <v>139.375</v>
      </c>
      <c r="M302" s="359" t="s">
        <v>376</v>
      </c>
    </row>
    <row r="303" spans="1:13" x14ac:dyDescent="0.25">
      <c r="A303" s="62">
        <v>11</v>
      </c>
      <c r="B303" s="62">
        <v>6</v>
      </c>
      <c r="C303" s="62">
        <v>2023</v>
      </c>
      <c r="D303" s="63" t="s">
        <v>676</v>
      </c>
      <c r="E303" s="63"/>
      <c r="F303" s="367" t="s">
        <v>677</v>
      </c>
      <c r="G303" s="63" t="s">
        <v>405</v>
      </c>
      <c r="H303" s="71" t="s">
        <v>119</v>
      </c>
      <c r="I303" s="367"/>
      <c r="J303" s="64">
        <v>2378</v>
      </c>
      <c r="K303" s="62">
        <v>14</v>
      </c>
      <c r="L303" s="65">
        <f t="shared" si="4"/>
        <v>169.85714285714286</v>
      </c>
      <c r="M303" s="368" t="s">
        <v>376</v>
      </c>
    </row>
    <row r="304" spans="1:13" x14ac:dyDescent="0.25">
      <c r="A304" s="62">
        <v>11</v>
      </c>
      <c r="B304" s="62">
        <v>6</v>
      </c>
      <c r="C304" s="62">
        <v>2023</v>
      </c>
      <c r="D304" s="63" t="s">
        <v>678</v>
      </c>
      <c r="E304" s="63"/>
      <c r="F304" s="367" t="s">
        <v>677</v>
      </c>
      <c r="G304" s="63" t="s">
        <v>405</v>
      </c>
      <c r="H304" s="178" t="s">
        <v>276</v>
      </c>
      <c r="I304" s="367"/>
      <c r="J304" s="64">
        <v>1188</v>
      </c>
      <c r="K304" s="62">
        <v>8</v>
      </c>
      <c r="L304" s="65">
        <f t="shared" si="4"/>
        <v>148.5</v>
      </c>
      <c r="M304" s="368" t="s">
        <v>285</v>
      </c>
    </row>
    <row r="305" spans="1:13" x14ac:dyDescent="0.25">
      <c r="A305" s="62">
        <v>11</v>
      </c>
      <c r="B305" s="62">
        <v>6</v>
      </c>
      <c r="C305" s="62">
        <v>2023</v>
      </c>
      <c r="D305" s="63" t="s">
        <v>679</v>
      </c>
      <c r="E305" s="63"/>
      <c r="F305" s="367" t="s">
        <v>312</v>
      </c>
      <c r="G305" s="63" t="s">
        <v>118</v>
      </c>
      <c r="H305" s="178" t="s">
        <v>245</v>
      </c>
      <c r="I305" s="367" t="s">
        <v>120</v>
      </c>
      <c r="J305" s="64">
        <v>3392</v>
      </c>
      <c r="K305" s="62">
        <v>18</v>
      </c>
      <c r="L305" s="65">
        <f t="shared" si="4"/>
        <v>188.44444444444446</v>
      </c>
      <c r="M305" s="368" t="s">
        <v>564</v>
      </c>
    </row>
    <row r="306" spans="1:13" x14ac:dyDescent="0.25">
      <c r="A306" s="62">
        <v>11</v>
      </c>
      <c r="B306" s="62">
        <v>6</v>
      </c>
      <c r="C306" s="62">
        <v>2023</v>
      </c>
      <c r="D306" s="63" t="s">
        <v>679</v>
      </c>
      <c r="E306" s="63"/>
      <c r="F306" s="367" t="s">
        <v>312</v>
      </c>
      <c r="G306" s="63" t="s">
        <v>118</v>
      </c>
      <c r="H306" s="178" t="s">
        <v>278</v>
      </c>
      <c r="I306" s="367" t="s">
        <v>120</v>
      </c>
      <c r="J306" s="64">
        <v>3447</v>
      </c>
      <c r="K306" s="62">
        <v>18</v>
      </c>
      <c r="L306" s="230">
        <f t="shared" si="4"/>
        <v>191.5</v>
      </c>
      <c r="M306" s="368" t="s">
        <v>564</v>
      </c>
    </row>
    <row r="307" spans="1:13" x14ac:dyDescent="0.25">
      <c r="A307" s="62">
        <v>11</v>
      </c>
      <c r="B307" s="62">
        <v>6</v>
      </c>
      <c r="C307" s="62">
        <v>2023</v>
      </c>
      <c r="D307" s="63" t="s">
        <v>679</v>
      </c>
      <c r="E307" s="63"/>
      <c r="F307" s="367" t="s">
        <v>312</v>
      </c>
      <c r="G307" s="63" t="s">
        <v>118</v>
      </c>
      <c r="H307" s="178" t="s">
        <v>123</v>
      </c>
      <c r="I307" s="367" t="s">
        <v>225</v>
      </c>
      <c r="J307" s="64">
        <v>3727</v>
      </c>
      <c r="K307" s="62">
        <v>18</v>
      </c>
      <c r="L307" s="60">
        <f t="shared" si="4"/>
        <v>207.05555555555554</v>
      </c>
      <c r="M307" s="368" t="s">
        <v>628</v>
      </c>
    </row>
    <row r="308" spans="1:13" x14ac:dyDescent="0.25">
      <c r="A308" s="62">
        <v>11</v>
      </c>
      <c r="B308" s="62">
        <v>6</v>
      </c>
      <c r="C308" s="62">
        <v>2023</v>
      </c>
      <c r="D308" s="63" t="s">
        <v>679</v>
      </c>
      <c r="E308" s="63"/>
      <c r="F308" s="367" t="s">
        <v>312</v>
      </c>
      <c r="G308" s="63" t="s">
        <v>118</v>
      </c>
      <c r="H308" s="178" t="s">
        <v>122</v>
      </c>
      <c r="I308" s="367" t="s">
        <v>225</v>
      </c>
      <c r="J308" s="64">
        <v>3140</v>
      </c>
      <c r="K308" s="62">
        <v>18</v>
      </c>
      <c r="L308" s="65">
        <f t="shared" si="4"/>
        <v>174.44444444444446</v>
      </c>
      <c r="M308" s="368" t="s">
        <v>628</v>
      </c>
    </row>
    <row r="309" spans="1:13" x14ac:dyDescent="0.25">
      <c r="A309" s="62">
        <v>11</v>
      </c>
      <c r="B309" s="62">
        <v>6</v>
      </c>
      <c r="C309" s="62">
        <v>2023</v>
      </c>
      <c r="D309" s="63" t="s">
        <v>679</v>
      </c>
      <c r="E309" s="63"/>
      <c r="F309" s="367" t="s">
        <v>312</v>
      </c>
      <c r="G309" s="63" t="s">
        <v>118</v>
      </c>
      <c r="H309" s="178" t="s">
        <v>508</v>
      </c>
      <c r="I309" s="367" t="s">
        <v>224</v>
      </c>
      <c r="J309" s="64">
        <v>1401</v>
      </c>
      <c r="K309" s="62">
        <v>9</v>
      </c>
      <c r="L309" s="65">
        <f t="shared" si="4"/>
        <v>155.66666666666666</v>
      </c>
      <c r="M309" s="368" t="s">
        <v>680</v>
      </c>
    </row>
    <row r="310" spans="1:13" x14ac:dyDescent="0.25">
      <c r="A310" s="62">
        <v>11</v>
      </c>
      <c r="B310" s="62">
        <v>6</v>
      </c>
      <c r="C310" s="62">
        <v>2023</v>
      </c>
      <c r="D310" s="63" t="s">
        <v>679</v>
      </c>
      <c r="E310" s="63"/>
      <c r="F310" s="367" t="s">
        <v>312</v>
      </c>
      <c r="G310" s="63" t="s">
        <v>118</v>
      </c>
      <c r="H310" s="178" t="s">
        <v>277</v>
      </c>
      <c r="I310" s="367" t="s">
        <v>224</v>
      </c>
      <c r="J310" s="64">
        <v>1344</v>
      </c>
      <c r="K310" s="62">
        <v>9</v>
      </c>
      <c r="L310" s="65">
        <f t="shared" si="4"/>
        <v>149.33333333333334</v>
      </c>
      <c r="M310" s="368" t="s">
        <v>680</v>
      </c>
    </row>
    <row r="311" spans="1:13" x14ac:dyDescent="0.25">
      <c r="A311" s="62">
        <v>11</v>
      </c>
      <c r="B311" s="62">
        <v>6</v>
      </c>
      <c r="C311" s="62">
        <v>2023</v>
      </c>
      <c r="D311" s="63" t="s">
        <v>688</v>
      </c>
      <c r="E311" s="63"/>
      <c r="F311" s="371" t="s">
        <v>312</v>
      </c>
      <c r="G311" s="63" t="s">
        <v>405</v>
      </c>
      <c r="H311" s="71" t="s">
        <v>119</v>
      </c>
      <c r="I311" s="371" t="s">
        <v>120</v>
      </c>
      <c r="J311" s="64">
        <v>1364</v>
      </c>
      <c r="K311" s="62">
        <v>8</v>
      </c>
      <c r="L311" s="65">
        <f t="shared" si="4"/>
        <v>170.5</v>
      </c>
      <c r="M311" s="372" t="s">
        <v>689</v>
      </c>
    </row>
    <row r="312" spans="1:13" x14ac:dyDescent="0.25">
      <c r="A312" s="62">
        <v>11</v>
      </c>
      <c r="B312" s="62">
        <v>6</v>
      </c>
      <c r="C312" s="62">
        <v>2023</v>
      </c>
      <c r="D312" s="63" t="s">
        <v>688</v>
      </c>
      <c r="E312" s="63"/>
      <c r="F312" s="371" t="s">
        <v>312</v>
      </c>
      <c r="G312" s="63" t="s">
        <v>405</v>
      </c>
      <c r="H312" s="178" t="s">
        <v>276</v>
      </c>
      <c r="I312" s="371" t="s">
        <v>120</v>
      </c>
      <c r="J312" s="64">
        <v>1286</v>
      </c>
      <c r="K312" s="62">
        <v>8</v>
      </c>
      <c r="L312" s="65">
        <f t="shared" si="4"/>
        <v>160.75</v>
      </c>
      <c r="M312" s="372" t="s">
        <v>689</v>
      </c>
    </row>
    <row r="313" spans="1:13" x14ac:dyDescent="0.25">
      <c r="A313" s="62">
        <v>11</v>
      </c>
      <c r="B313" s="62">
        <v>6</v>
      </c>
      <c r="C313" s="62">
        <v>2023</v>
      </c>
      <c r="D313" s="63" t="s">
        <v>688</v>
      </c>
      <c r="E313" s="63"/>
      <c r="F313" s="371" t="s">
        <v>312</v>
      </c>
      <c r="G313" s="63" t="s">
        <v>405</v>
      </c>
      <c r="H313" s="178" t="s">
        <v>323</v>
      </c>
      <c r="I313" s="371" t="s">
        <v>225</v>
      </c>
      <c r="J313" s="64">
        <v>1101</v>
      </c>
      <c r="K313" s="62">
        <v>8</v>
      </c>
      <c r="L313" s="65">
        <f t="shared" si="4"/>
        <v>137.625</v>
      </c>
      <c r="M313" s="372" t="s">
        <v>644</v>
      </c>
    </row>
    <row r="314" spans="1:13" x14ac:dyDescent="0.25">
      <c r="A314" s="62">
        <v>11</v>
      </c>
      <c r="B314" s="62">
        <v>6</v>
      </c>
      <c r="C314" s="62">
        <v>2023</v>
      </c>
      <c r="D314" s="63" t="s">
        <v>688</v>
      </c>
      <c r="E314" s="63"/>
      <c r="F314" s="371" t="s">
        <v>312</v>
      </c>
      <c r="G314" s="63" t="s">
        <v>405</v>
      </c>
      <c r="H314" s="178" t="s">
        <v>307</v>
      </c>
      <c r="I314" s="371" t="s">
        <v>225</v>
      </c>
      <c r="J314" s="64">
        <v>953</v>
      </c>
      <c r="K314" s="62">
        <v>8</v>
      </c>
      <c r="L314" s="65">
        <f t="shared" si="4"/>
        <v>119.125</v>
      </c>
      <c r="M314" s="372" t="s">
        <v>644</v>
      </c>
    </row>
    <row r="315" spans="1:13" x14ac:dyDescent="0.25">
      <c r="A315" s="62">
        <v>25</v>
      </c>
      <c r="B315" s="62">
        <v>6</v>
      </c>
      <c r="C315" s="62">
        <v>2023</v>
      </c>
      <c r="D315" s="63" t="s">
        <v>691</v>
      </c>
      <c r="E315" s="63"/>
      <c r="F315" s="374" t="s">
        <v>18</v>
      </c>
      <c r="G315" s="63" t="s">
        <v>118</v>
      </c>
      <c r="H315" s="71" t="s">
        <v>127</v>
      </c>
      <c r="I315" s="374" t="s">
        <v>120</v>
      </c>
      <c r="J315" s="64">
        <v>1226</v>
      </c>
      <c r="K315" s="62">
        <v>6</v>
      </c>
      <c r="L315" s="60">
        <f t="shared" si="4"/>
        <v>204.33333333333334</v>
      </c>
      <c r="M315" s="375" t="s">
        <v>606</v>
      </c>
    </row>
    <row r="316" spans="1:13" x14ac:dyDescent="0.25">
      <c r="A316" s="62">
        <v>25</v>
      </c>
      <c r="B316" s="62">
        <v>6</v>
      </c>
      <c r="C316" s="62">
        <v>2023</v>
      </c>
      <c r="D316" s="63" t="s">
        <v>691</v>
      </c>
      <c r="E316" s="63"/>
      <c r="F316" s="374" t="s">
        <v>18</v>
      </c>
      <c r="G316" s="63" t="s">
        <v>118</v>
      </c>
      <c r="H316" s="178" t="s">
        <v>122</v>
      </c>
      <c r="I316" s="374" t="s">
        <v>120</v>
      </c>
      <c r="J316" s="64">
        <v>1037</v>
      </c>
      <c r="K316" s="62">
        <v>6</v>
      </c>
      <c r="L316" s="65">
        <f t="shared" si="4"/>
        <v>172.83333333333334</v>
      </c>
      <c r="M316" s="375" t="s">
        <v>606</v>
      </c>
    </row>
    <row r="317" spans="1:13" x14ac:dyDescent="0.25">
      <c r="A317" s="62">
        <v>25</v>
      </c>
      <c r="B317" s="62">
        <v>6</v>
      </c>
      <c r="C317" s="62">
        <v>2023</v>
      </c>
      <c r="D317" s="63" t="s">
        <v>691</v>
      </c>
      <c r="E317" s="63"/>
      <c r="F317" s="374" t="s">
        <v>18</v>
      </c>
      <c r="G317" s="63" t="s">
        <v>118</v>
      </c>
      <c r="H317" s="178" t="s">
        <v>123</v>
      </c>
      <c r="I317" s="374" t="s">
        <v>120</v>
      </c>
      <c r="J317" s="64">
        <v>1055</v>
      </c>
      <c r="K317" s="62">
        <v>6</v>
      </c>
      <c r="L317" s="65">
        <f t="shared" si="4"/>
        <v>175.83333333333334</v>
      </c>
      <c r="M317" s="375" t="s">
        <v>606</v>
      </c>
    </row>
    <row r="318" spans="1:13" x14ac:dyDescent="0.25">
      <c r="A318" s="62">
        <v>2</v>
      </c>
      <c r="B318" s="62">
        <v>7</v>
      </c>
      <c r="C318" s="62">
        <v>2023</v>
      </c>
      <c r="D318" s="63" t="s">
        <v>537</v>
      </c>
      <c r="E318" s="63"/>
      <c r="F318" s="377" t="s">
        <v>304</v>
      </c>
      <c r="G318" s="63" t="s">
        <v>697</v>
      </c>
      <c r="H318" s="71" t="s">
        <v>119</v>
      </c>
      <c r="I318" s="377" t="s">
        <v>120</v>
      </c>
      <c r="J318" s="64">
        <v>2207</v>
      </c>
      <c r="K318" s="62">
        <v>12</v>
      </c>
      <c r="L318" s="65">
        <f t="shared" si="4"/>
        <v>183.91666666666666</v>
      </c>
      <c r="M318" s="378" t="s">
        <v>400</v>
      </c>
    </row>
    <row r="319" spans="1:13" x14ac:dyDescent="0.25">
      <c r="A319" s="62">
        <v>2</v>
      </c>
      <c r="B319" s="62">
        <v>7</v>
      </c>
      <c r="C319" s="62">
        <v>2023</v>
      </c>
      <c r="D319" s="63" t="s">
        <v>537</v>
      </c>
      <c r="E319" s="63"/>
      <c r="F319" s="377" t="s">
        <v>304</v>
      </c>
      <c r="G319" s="63" t="s">
        <v>697</v>
      </c>
      <c r="H319" s="178" t="s">
        <v>307</v>
      </c>
      <c r="I319" s="377" t="s">
        <v>120</v>
      </c>
      <c r="J319" s="64">
        <v>1550</v>
      </c>
      <c r="K319" s="62">
        <v>12</v>
      </c>
      <c r="L319" s="65">
        <f t="shared" si="4"/>
        <v>129.16666666666666</v>
      </c>
      <c r="M319" s="378" t="s">
        <v>400</v>
      </c>
    </row>
    <row r="320" spans="1:13" x14ac:dyDescent="0.25">
      <c r="A320" s="62">
        <v>2</v>
      </c>
      <c r="B320" s="62">
        <v>7</v>
      </c>
      <c r="C320" s="62">
        <v>2023</v>
      </c>
      <c r="D320" s="63" t="s">
        <v>537</v>
      </c>
      <c r="E320" s="63"/>
      <c r="F320" s="377" t="s">
        <v>304</v>
      </c>
      <c r="G320" s="63" t="s">
        <v>697</v>
      </c>
      <c r="H320" s="178" t="s">
        <v>278</v>
      </c>
      <c r="I320" s="377" t="s">
        <v>225</v>
      </c>
      <c r="J320" s="64">
        <v>2404</v>
      </c>
      <c r="K320" s="62">
        <v>12</v>
      </c>
      <c r="L320" s="60">
        <f t="shared" si="4"/>
        <v>200.33333333333334</v>
      </c>
      <c r="M320" s="378" t="s">
        <v>564</v>
      </c>
    </row>
    <row r="321" spans="1:13" x14ac:dyDescent="0.25">
      <c r="A321" s="62">
        <v>2</v>
      </c>
      <c r="B321" s="62">
        <v>7</v>
      </c>
      <c r="C321" s="62">
        <v>2023</v>
      </c>
      <c r="D321" s="63" t="s">
        <v>537</v>
      </c>
      <c r="E321" s="63"/>
      <c r="F321" s="377" t="s">
        <v>304</v>
      </c>
      <c r="G321" s="63" t="s">
        <v>697</v>
      </c>
      <c r="H321" s="178" t="s">
        <v>245</v>
      </c>
      <c r="I321" s="377" t="s">
        <v>225</v>
      </c>
      <c r="J321" s="64">
        <v>2142</v>
      </c>
      <c r="K321" s="62">
        <v>12</v>
      </c>
      <c r="L321" s="65">
        <f t="shared" si="4"/>
        <v>178.5</v>
      </c>
      <c r="M321" s="378" t="s">
        <v>564</v>
      </c>
    </row>
    <row r="322" spans="1:13" x14ac:dyDescent="0.25">
      <c r="A322" s="62">
        <v>2</v>
      </c>
      <c r="B322" s="62">
        <v>7</v>
      </c>
      <c r="C322" s="62">
        <v>2023</v>
      </c>
      <c r="D322" s="63" t="s">
        <v>700</v>
      </c>
      <c r="E322" s="63"/>
      <c r="F322" s="380" t="s">
        <v>300</v>
      </c>
      <c r="G322" s="63" t="s">
        <v>701</v>
      </c>
      <c r="H322" s="178" t="s">
        <v>123</v>
      </c>
      <c r="I322" s="380"/>
      <c r="J322" s="64">
        <v>2750</v>
      </c>
      <c r="K322" s="62">
        <v>14</v>
      </c>
      <c r="L322" s="65">
        <f t="shared" si="4"/>
        <v>196.42857142857142</v>
      </c>
      <c r="M322" s="381" t="s">
        <v>702</v>
      </c>
    </row>
    <row r="323" spans="1:13" x14ac:dyDescent="0.25">
      <c r="A323" s="62">
        <v>22</v>
      </c>
      <c r="B323" s="62">
        <v>7</v>
      </c>
      <c r="C323" s="62">
        <v>2023</v>
      </c>
      <c r="D323" s="63" t="s">
        <v>708</v>
      </c>
      <c r="E323" s="63"/>
      <c r="F323" s="383" t="s">
        <v>709</v>
      </c>
      <c r="G323" s="63" t="s">
        <v>707</v>
      </c>
      <c r="H323" s="178" t="s">
        <v>245</v>
      </c>
      <c r="I323" s="383" t="s">
        <v>120</v>
      </c>
      <c r="J323" s="64">
        <v>3291</v>
      </c>
      <c r="K323" s="62">
        <v>18</v>
      </c>
      <c r="L323" s="65">
        <f t="shared" si="4"/>
        <v>182.83333333333334</v>
      </c>
      <c r="M323" s="259" t="s">
        <v>514</v>
      </c>
    </row>
    <row r="324" spans="1:13" x14ac:dyDescent="0.25">
      <c r="A324" s="62">
        <v>22</v>
      </c>
      <c r="B324" s="62">
        <v>7</v>
      </c>
      <c r="C324" s="62">
        <v>2023</v>
      </c>
      <c r="D324" s="63" t="s">
        <v>708</v>
      </c>
      <c r="E324" s="63"/>
      <c r="F324" s="383" t="s">
        <v>709</v>
      </c>
      <c r="G324" s="63" t="s">
        <v>707</v>
      </c>
      <c r="H324" s="71" t="s">
        <v>119</v>
      </c>
      <c r="I324" s="383" t="s">
        <v>120</v>
      </c>
      <c r="J324" s="64">
        <v>3073</v>
      </c>
      <c r="K324" s="62">
        <v>18</v>
      </c>
      <c r="L324" s="65">
        <f t="shared" si="4"/>
        <v>170.72222222222223</v>
      </c>
      <c r="M324" s="259" t="s">
        <v>514</v>
      </c>
    </row>
    <row r="325" spans="1:13" x14ac:dyDescent="0.25">
      <c r="A325" s="62">
        <v>22</v>
      </c>
      <c r="B325" s="62">
        <v>7</v>
      </c>
      <c r="C325" s="62">
        <v>2023</v>
      </c>
      <c r="D325" s="63" t="s">
        <v>708</v>
      </c>
      <c r="E325" s="63"/>
      <c r="F325" s="383" t="s">
        <v>709</v>
      </c>
      <c r="G325" s="63" t="s">
        <v>707</v>
      </c>
      <c r="H325" s="178" t="s">
        <v>278</v>
      </c>
      <c r="I325" s="383" t="s">
        <v>120</v>
      </c>
      <c r="J325" s="64">
        <v>3418</v>
      </c>
      <c r="K325" s="62">
        <v>18</v>
      </c>
      <c r="L325" s="65">
        <f t="shared" si="4"/>
        <v>189.88888888888889</v>
      </c>
      <c r="M325" s="259" t="s">
        <v>514</v>
      </c>
    </row>
    <row r="326" spans="1:13" x14ac:dyDescent="0.25">
      <c r="A326" s="62">
        <v>22</v>
      </c>
      <c r="B326" s="62">
        <v>7</v>
      </c>
      <c r="C326" s="62">
        <v>2023</v>
      </c>
      <c r="D326" s="63" t="s">
        <v>708</v>
      </c>
      <c r="E326" s="63"/>
      <c r="F326" s="383" t="s">
        <v>709</v>
      </c>
      <c r="G326" s="63" t="s">
        <v>707</v>
      </c>
      <c r="H326" s="71" t="s">
        <v>121</v>
      </c>
      <c r="I326" s="383" t="s">
        <v>120</v>
      </c>
      <c r="J326" s="64">
        <v>3292</v>
      </c>
      <c r="K326" s="62">
        <v>18</v>
      </c>
      <c r="L326" s="65">
        <f t="shared" si="4"/>
        <v>182.88888888888889</v>
      </c>
      <c r="M326" s="259" t="s">
        <v>514</v>
      </c>
    </row>
    <row r="327" spans="1:13" x14ac:dyDescent="0.25">
      <c r="A327" s="51"/>
      <c r="B327" s="51"/>
      <c r="C327" s="51"/>
      <c r="D327" s="32"/>
      <c r="E327" s="32"/>
      <c r="F327" s="53"/>
      <c r="G327" s="58"/>
      <c r="H327" s="70">
        <f>COUNTA(H7:H326)</f>
        <v>320</v>
      </c>
      <c r="I327" s="70"/>
      <c r="J327" s="157">
        <f>SUBTOTAL(9,J7:J326)</f>
        <v>497698</v>
      </c>
      <c r="K327" s="78">
        <f>SUBTOTAL(9,K7:K326)</f>
        <v>2940</v>
      </c>
      <c r="L327" s="158">
        <f t="shared" ref="L327" si="5">J327/K327</f>
        <v>169.28503401360544</v>
      </c>
    </row>
    <row r="329" spans="1:13" x14ac:dyDescent="0.25">
      <c r="C329" s="275" t="s">
        <v>485</v>
      </c>
      <c r="D329" t="s">
        <v>487</v>
      </c>
    </row>
    <row r="330" spans="1:13" x14ac:dyDescent="0.25">
      <c r="D330" t="s">
        <v>488</v>
      </c>
    </row>
    <row r="331" spans="1:13" x14ac:dyDescent="0.25">
      <c r="C331" s="296">
        <v>1855</v>
      </c>
      <c r="D331" t="s">
        <v>541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0"/>
  <sheetViews>
    <sheetView topLeftCell="A23" workbookViewId="0">
      <selection activeCell="D43" sqref="D43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87" t="s">
        <v>266</v>
      </c>
      <c r="B2" s="388"/>
      <c r="C2" s="388"/>
      <c r="D2" s="388"/>
      <c r="E2" s="388"/>
      <c r="F2" s="388"/>
      <c r="G2" s="388"/>
      <c r="H2" s="388"/>
      <c r="I2" s="389"/>
    </row>
    <row r="4" spans="1:10" x14ac:dyDescent="0.25">
      <c r="J4" s="62" t="s">
        <v>139</v>
      </c>
    </row>
    <row r="5" spans="1:10" ht="15.75" x14ac:dyDescent="0.25">
      <c r="A5" s="72" t="s">
        <v>673</v>
      </c>
    </row>
    <row r="6" spans="1:10" x14ac:dyDescent="0.25">
      <c r="A6" s="63" t="s">
        <v>311</v>
      </c>
      <c r="C6" s="62"/>
      <c r="D6" s="63" t="s">
        <v>337</v>
      </c>
      <c r="J6" s="51">
        <v>2</v>
      </c>
    </row>
    <row r="7" spans="1:10" x14ac:dyDescent="0.25">
      <c r="A7" s="63" t="s">
        <v>387</v>
      </c>
      <c r="B7" s="76"/>
      <c r="C7" s="62"/>
      <c r="D7" s="66" t="s">
        <v>385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387</v>
      </c>
      <c r="B8" s="76"/>
      <c r="C8" s="62"/>
      <c r="D8" s="66" t="s">
        <v>386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388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388</v>
      </c>
      <c r="B10" s="76"/>
      <c r="C10" s="51"/>
      <c r="D10" s="66" t="s">
        <v>391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478</v>
      </c>
      <c r="B11" s="76"/>
      <c r="C11" s="51"/>
      <c r="D11" s="66" t="s">
        <v>386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486</v>
      </c>
      <c r="B12" s="76"/>
      <c r="C12" s="51"/>
      <c r="D12" s="66" t="s">
        <v>391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63" t="s">
        <v>610</v>
      </c>
      <c r="B13" s="76"/>
      <c r="C13" s="51"/>
      <c r="D13" s="66" t="s">
        <v>609</v>
      </c>
      <c r="E13" s="71"/>
      <c r="F13" s="76"/>
      <c r="G13" s="76"/>
      <c r="H13" s="76"/>
      <c r="I13" s="76"/>
      <c r="J13" s="62">
        <v>2</v>
      </c>
    </row>
    <row r="14" spans="1:10" x14ac:dyDescent="0.25">
      <c r="A14" s="63" t="s">
        <v>615</v>
      </c>
      <c r="B14" s="76"/>
      <c r="C14" s="51"/>
      <c r="D14" s="66" t="s">
        <v>214</v>
      </c>
      <c r="E14" s="71"/>
      <c r="F14" s="76"/>
      <c r="G14" s="76"/>
      <c r="H14" s="76"/>
      <c r="I14" s="76"/>
      <c r="J14" s="62">
        <v>1</v>
      </c>
    </row>
    <row r="15" spans="1:10" x14ac:dyDescent="0.25">
      <c r="A15" s="63" t="s">
        <v>672</v>
      </c>
      <c r="B15" s="76"/>
      <c r="C15" s="51"/>
      <c r="D15" s="66" t="s">
        <v>214</v>
      </c>
      <c r="E15" s="71"/>
      <c r="F15" s="76"/>
      <c r="G15" s="76"/>
      <c r="H15" s="76"/>
      <c r="I15" s="76"/>
      <c r="J15" s="62">
        <v>1</v>
      </c>
    </row>
    <row r="16" spans="1:10" x14ac:dyDescent="0.25">
      <c r="A16" s="71"/>
      <c r="B16" s="76"/>
      <c r="C16" s="76"/>
      <c r="D16" s="77"/>
      <c r="E16" s="71"/>
      <c r="F16" s="76"/>
      <c r="G16" s="76"/>
      <c r="H16" s="76"/>
      <c r="I16" s="76"/>
      <c r="J16" s="78">
        <f>SUM(J6:J15)</f>
        <v>12</v>
      </c>
    </row>
    <row r="17" spans="1:10" ht="15.75" x14ac:dyDescent="0.25">
      <c r="A17" s="72" t="s">
        <v>219</v>
      </c>
      <c r="D17" s="76"/>
      <c r="H17" s="62"/>
      <c r="I17" s="62"/>
      <c r="J17" s="62"/>
    </row>
    <row r="18" spans="1:10" x14ac:dyDescent="0.25">
      <c r="D18" s="76"/>
      <c r="J18" s="62"/>
    </row>
    <row r="19" spans="1:10" x14ac:dyDescent="0.25">
      <c r="A19" s="32"/>
      <c r="D19" s="53"/>
      <c r="E19" s="32"/>
      <c r="J19" s="62"/>
    </row>
    <row r="20" spans="1:10" ht="15.75" x14ac:dyDescent="0.25">
      <c r="A20" s="72" t="s">
        <v>199</v>
      </c>
      <c r="D20" s="53"/>
      <c r="E20" s="32"/>
      <c r="J20" s="62"/>
    </row>
    <row r="21" spans="1:10" ht="15.75" x14ac:dyDescent="0.25">
      <c r="A21" s="54"/>
      <c r="C21" s="62"/>
      <c r="D21" s="66"/>
      <c r="E21" s="32"/>
      <c r="J21" s="62"/>
    </row>
    <row r="22" spans="1:10" ht="15.75" x14ac:dyDescent="0.25">
      <c r="A22" s="72"/>
      <c r="D22" s="53"/>
      <c r="E22" s="32"/>
      <c r="J22" s="62"/>
    </row>
    <row r="23" spans="1:10" x14ac:dyDescent="0.25">
      <c r="B23" s="32"/>
      <c r="D23" s="32"/>
      <c r="F23" s="32"/>
      <c r="J23" s="78">
        <f>SUM(J21:J22)</f>
        <v>0</v>
      </c>
    </row>
    <row r="24" spans="1:10" ht="15.75" x14ac:dyDescent="0.25">
      <c r="A24" s="72" t="s">
        <v>213</v>
      </c>
      <c r="B24" s="32"/>
      <c r="D24" s="32"/>
      <c r="F24" s="32"/>
      <c r="J24" s="62"/>
    </row>
    <row r="25" spans="1:10" ht="15.75" x14ac:dyDescent="0.25">
      <c r="A25" s="72"/>
      <c r="B25" s="32"/>
      <c r="D25" s="32"/>
      <c r="F25" s="32"/>
      <c r="J25" s="62"/>
    </row>
    <row r="26" spans="1:10" x14ac:dyDescent="0.25">
      <c r="A26" s="390"/>
      <c r="B26" s="390"/>
      <c r="C26" s="71"/>
      <c r="D26" s="70"/>
      <c r="E26" s="71"/>
      <c r="F26" s="71"/>
      <c r="G26" s="76"/>
      <c r="H26" s="76"/>
      <c r="I26" s="76"/>
      <c r="J26" s="62"/>
    </row>
    <row r="27" spans="1:10" x14ac:dyDescent="0.25">
      <c r="A27" s="79"/>
      <c r="B27" s="71"/>
      <c r="C27" s="76"/>
      <c r="D27" s="70"/>
      <c r="E27" s="71"/>
      <c r="F27" s="71"/>
      <c r="G27" s="76"/>
      <c r="H27" s="76"/>
      <c r="I27" s="76"/>
      <c r="J27" s="78">
        <f>SUM(J26:J26)</f>
        <v>0</v>
      </c>
    </row>
    <row r="28" spans="1:10" x14ac:dyDescent="0.25">
      <c r="A28" s="73" t="s">
        <v>198</v>
      </c>
      <c r="B28" s="71"/>
      <c r="C28" s="76"/>
      <c r="D28" s="70"/>
      <c r="E28" s="71"/>
      <c r="F28" s="71"/>
      <c r="G28" s="76"/>
      <c r="H28" s="76"/>
      <c r="I28" s="76"/>
      <c r="J28" s="77"/>
    </row>
    <row r="29" spans="1:10" ht="15.75" x14ac:dyDescent="0.25">
      <c r="A29" s="54" t="s">
        <v>200</v>
      </c>
      <c r="C29" s="62" t="s">
        <v>231</v>
      </c>
      <c r="D29" s="66" t="s">
        <v>265</v>
      </c>
      <c r="E29" s="32"/>
      <c r="F29" s="32"/>
      <c r="J29" s="62">
        <v>3</v>
      </c>
    </row>
    <row r="30" spans="1:10" x14ac:dyDescent="0.25">
      <c r="J30" s="62"/>
    </row>
    <row r="31" spans="1:10" x14ac:dyDescent="0.25">
      <c r="J31" s="78">
        <f>SUM(J29:J30)</f>
        <v>3</v>
      </c>
    </row>
    <row r="32" spans="1:10" ht="15.75" x14ac:dyDescent="0.25">
      <c r="A32" s="72" t="s">
        <v>675</v>
      </c>
      <c r="J32" s="51"/>
    </row>
    <row r="33" spans="1:12" x14ac:dyDescent="0.25">
      <c r="J33" s="51"/>
    </row>
    <row r="34" spans="1:12" x14ac:dyDescent="0.25">
      <c r="A34" s="185" t="s">
        <v>674</v>
      </c>
      <c r="B34" s="80"/>
      <c r="C34" s="161"/>
      <c r="D34" s="66"/>
      <c r="E34" s="71"/>
      <c r="F34" s="63"/>
      <c r="G34" s="63"/>
      <c r="H34" s="63"/>
      <c r="I34" s="63"/>
      <c r="J34" s="62"/>
    </row>
    <row r="35" spans="1:12" x14ac:dyDescent="0.25">
      <c r="A35" s="162" t="s">
        <v>216</v>
      </c>
      <c r="B35" s="80"/>
      <c r="C35" s="62" t="s">
        <v>231</v>
      </c>
      <c r="D35" s="66" t="s">
        <v>227</v>
      </c>
      <c r="E35" s="71"/>
      <c r="F35" s="63"/>
      <c r="G35" s="63"/>
      <c r="H35" s="63"/>
      <c r="I35" s="63"/>
      <c r="J35" s="62">
        <v>2</v>
      </c>
    </row>
    <row r="36" spans="1:12" x14ac:dyDescent="0.25">
      <c r="A36" s="63" t="s">
        <v>311</v>
      </c>
      <c r="B36" s="80"/>
      <c r="C36" s="62" t="s">
        <v>133</v>
      </c>
      <c r="D36" s="66" t="s">
        <v>338</v>
      </c>
      <c r="E36" s="71"/>
      <c r="F36" s="63"/>
      <c r="G36" s="63"/>
      <c r="H36" s="63"/>
      <c r="I36" s="63"/>
      <c r="J36" s="62">
        <v>2</v>
      </c>
    </row>
    <row r="37" spans="1:12" x14ac:dyDescent="0.25">
      <c r="A37" s="63" t="s">
        <v>329</v>
      </c>
      <c r="B37" s="80"/>
      <c r="C37" s="62" t="s">
        <v>118</v>
      </c>
      <c r="D37" s="66" t="s">
        <v>339</v>
      </c>
      <c r="E37" s="71"/>
      <c r="F37" s="63"/>
      <c r="G37" s="63"/>
      <c r="H37" s="63"/>
      <c r="I37" s="63"/>
      <c r="J37" s="62">
        <v>2</v>
      </c>
    </row>
    <row r="38" spans="1:12" x14ac:dyDescent="0.25">
      <c r="A38" s="63" t="s">
        <v>329</v>
      </c>
      <c r="B38" s="80"/>
      <c r="C38" s="62" t="s">
        <v>118</v>
      </c>
      <c r="D38" s="66" t="s">
        <v>340</v>
      </c>
      <c r="E38" s="71"/>
      <c r="F38" s="63"/>
      <c r="G38" s="63"/>
      <c r="H38" s="63"/>
      <c r="I38" s="63"/>
      <c r="J38" s="62">
        <v>2</v>
      </c>
    </row>
    <row r="39" spans="1:12" x14ac:dyDescent="0.25">
      <c r="A39" s="63" t="s">
        <v>322</v>
      </c>
      <c r="B39" s="80"/>
      <c r="C39" s="62" t="s">
        <v>231</v>
      </c>
      <c r="D39" s="66" t="s">
        <v>341</v>
      </c>
      <c r="E39" s="71"/>
      <c r="F39" s="63"/>
      <c r="G39" s="63"/>
      <c r="H39" s="63"/>
      <c r="I39" s="63"/>
      <c r="J39" s="62">
        <v>2</v>
      </c>
    </row>
    <row r="40" spans="1:12" x14ac:dyDescent="0.25">
      <c r="A40" s="63" t="s">
        <v>322</v>
      </c>
      <c r="B40" s="80"/>
      <c r="C40" s="62" t="s">
        <v>231</v>
      </c>
      <c r="D40" s="66" t="s">
        <v>342</v>
      </c>
      <c r="E40" s="71"/>
      <c r="F40" s="63"/>
      <c r="G40" s="63"/>
      <c r="H40" s="63"/>
      <c r="I40" s="63"/>
      <c r="J40" s="62">
        <v>2</v>
      </c>
      <c r="K40" s="63" t="s">
        <v>388</v>
      </c>
    </row>
    <row r="41" spans="1:12" x14ac:dyDescent="0.25">
      <c r="A41" s="63" t="s">
        <v>366</v>
      </c>
      <c r="B41" s="80"/>
      <c r="C41" s="62" t="s">
        <v>118</v>
      </c>
      <c r="D41" s="63" t="s">
        <v>421</v>
      </c>
      <c r="E41" s="71"/>
      <c r="F41" s="63"/>
      <c r="G41" s="63"/>
      <c r="H41" s="63"/>
      <c r="I41" s="63"/>
      <c r="J41" s="62">
        <v>6</v>
      </c>
    </row>
    <row r="42" spans="1:12" x14ac:dyDescent="0.25">
      <c r="A42" s="63" t="s">
        <v>387</v>
      </c>
      <c r="B42" s="80"/>
      <c r="C42" s="62" t="s">
        <v>231</v>
      </c>
      <c r="D42" s="66" t="s">
        <v>150</v>
      </c>
      <c r="E42" s="71"/>
      <c r="F42" s="63"/>
      <c r="G42" s="63"/>
      <c r="H42" s="63"/>
      <c r="I42" s="63"/>
      <c r="J42" s="62">
        <v>1</v>
      </c>
    </row>
    <row r="43" spans="1:12" x14ac:dyDescent="0.25">
      <c r="A43" s="63" t="s">
        <v>388</v>
      </c>
      <c r="B43" s="80"/>
      <c r="C43" s="62" t="s">
        <v>231</v>
      </c>
      <c r="D43" s="66" t="s">
        <v>389</v>
      </c>
      <c r="E43" s="71"/>
      <c r="F43" s="63"/>
      <c r="G43" s="63"/>
      <c r="H43" s="63"/>
      <c r="I43" s="63"/>
      <c r="J43" s="62">
        <v>1</v>
      </c>
    </row>
    <row r="44" spans="1:12" x14ac:dyDescent="0.25">
      <c r="A44" s="63" t="s">
        <v>431</v>
      </c>
      <c r="B44" s="80"/>
      <c r="C44" s="62" t="s">
        <v>430</v>
      </c>
      <c r="D44" s="66" t="s">
        <v>437</v>
      </c>
      <c r="E44" s="71"/>
      <c r="F44" s="63"/>
      <c r="G44" s="63"/>
      <c r="H44" s="63"/>
      <c r="I44" s="63"/>
      <c r="J44" s="62">
        <v>2</v>
      </c>
      <c r="L44" s="66"/>
    </row>
    <row r="45" spans="1:12" x14ac:dyDescent="0.25">
      <c r="A45" s="63" t="s">
        <v>440</v>
      </c>
      <c r="B45" s="80"/>
      <c r="C45" s="62" t="s">
        <v>118</v>
      </c>
      <c r="D45" s="66" t="s">
        <v>445</v>
      </c>
      <c r="E45" s="71"/>
      <c r="F45" s="63"/>
      <c r="G45" s="63"/>
      <c r="H45" s="63"/>
      <c r="I45" s="63"/>
      <c r="J45" s="62">
        <v>2</v>
      </c>
    </row>
    <row r="46" spans="1:12" x14ac:dyDescent="0.25">
      <c r="A46" s="63" t="s">
        <v>486</v>
      </c>
      <c r="B46" s="80"/>
      <c r="C46" s="62" t="s">
        <v>118</v>
      </c>
      <c r="D46" s="63" t="s">
        <v>175</v>
      </c>
      <c r="E46" s="71"/>
      <c r="F46" s="63"/>
      <c r="G46" s="63"/>
      <c r="H46" s="63"/>
      <c r="I46" s="63"/>
      <c r="J46" s="62">
        <v>1</v>
      </c>
    </row>
    <row r="47" spans="1:12" x14ac:dyDescent="0.25">
      <c r="A47" s="63" t="s">
        <v>555</v>
      </c>
      <c r="B47" s="80"/>
      <c r="C47" s="62" t="s">
        <v>118</v>
      </c>
      <c r="D47" s="63" t="s">
        <v>552</v>
      </c>
      <c r="E47" s="71"/>
      <c r="F47" s="63"/>
      <c r="G47" s="63"/>
      <c r="H47" s="63"/>
      <c r="I47" s="63"/>
      <c r="J47" s="99">
        <v>6</v>
      </c>
    </row>
    <row r="48" spans="1:12" x14ac:dyDescent="0.25">
      <c r="A48" s="63" t="s">
        <v>615</v>
      </c>
      <c r="B48" s="80"/>
      <c r="C48" s="62" t="s">
        <v>118</v>
      </c>
      <c r="D48" s="66" t="s">
        <v>619</v>
      </c>
      <c r="E48" s="71"/>
      <c r="F48" s="63"/>
      <c r="G48" s="63"/>
      <c r="H48" s="63"/>
      <c r="I48" s="63"/>
      <c r="J48" s="99">
        <v>1</v>
      </c>
    </row>
    <row r="49" spans="1:16" x14ac:dyDescent="0.25">
      <c r="A49" s="63" t="s">
        <v>614</v>
      </c>
      <c r="B49" s="80"/>
      <c r="C49" s="62" t="s">
        <v>231</v>
      </c>
      <c r="D49" s="66" t="s">
        <v>247</v>
      </c>
      <c r="E49" s="71"/>
      <c r="F49" s="63"/>
      <c r="G49" s="63"/>
      <c r="H49" s="63"/>
      <c r="I49" s="63"/>
      <c r="J49" s="99">
        <v>1</v>
      </c>
    </row>
    <row r="50" spans="1:16" x14ac:dyDescent="0.25">
      <c r="A50" s="63" t="s">
        <v>634</v>
      </c>
      <c r="B50" s="80"/>
      <c r="C50" s="62" t="s">
        <v>633</v>
      </c>
      <c r="D50" s="66" t="s">
        <v>339</v>
      </c>
      <c r="E50" s="71"/>
      <c r="F50" s="63"/>
      <c r="G50" s="63"/>
      <c r="H50" s="63"/>
      <c r="I50" s="63"/>
      <c r="J50" s="99">
        <v>2</v>
      </c>
    </row>
    <row r="51" spans="1:16" x14ac:dyDescent="0.25">
      <c r="A51" s="63" t="s">
        <v>672</v>
      </c>
      <c r="B51" s="80"/>
      <c r="C51" s="62" t="s">
        <v>633</v>
      </c>
      <c r="D51" s="66" t="s">
        <v>619</v>
      </c>
      <c r="E51" s="71"/>
      <c r="F51" s="63"/>
      <c r="G51" s="63"/>
      <c r="H51" s="63"/>
      <c r="I51" s="63"/>
      <c r="J51" s="99">
        <v>1</v>
      </c>
    </row>
    <row r="52" spans="1:16" x14ac:dyDescent="0.25">
      <c r="A52" s="63"/>
      <c r="B52" s="80"/>
      <c r="C52" s="63"/>
      <c r="D52" s="62"/>
      <c r="E52" s="66"/>
      <c r="F52" s="63"/>
      <c r="G52" s="63"/>
      <c r="H52" s="62"/>
      <c r="I52" s="62"/>
      <c r="J52" s="78">
        <f>SUM(J35:J51)</f>
        <v>36</v>
      </c>
    </row>
    <row r="53" spans="1:16" x14ac:dyDescent="0.25">
      <c r="A53" s="63"/>
      <c r="B53" s="80"/>
      <c r="C53" s="62"/>
      <c r="D53" s="199"/>
      <c r="E53" s="71"/>
      <c r="F53" s="63"/>
      <c r="G53" s="63"/>
      <c r="H53" s="63"/>
      <c r="I53" s="189"/>
      <c r="J53" s="99"/>
    </row>
    <row r="54" spans="1:16" x14ac:dyDescent="0.25">
      <c r="A54" s="185" t="s">
        <v>713</v>
      </c>
      <c r="B54" s="80"/>
      <c r="C54" s="190"/>
      <c r="D54" s="66"/>
      <c r="E54" s="71"/>
      <c r="F54" s="63"/>
      <c r="G54" s="63"/>
      <c r="H54" s="63"/>
      <c r="I54" s="63"/>
      <c r="J54" s="62"/>
    </row>
    <row r="55" spans="1:16" x14ac:dyDescent="0.25">
      <c r="A55" s="63" t="s">
        <v>311</v>
      </c>
      <c r="B55" s="80"/>
      <c r="C55" s="62" t="s">
        <v>133</v>
      </c>
      <c r="D55" s="66" t="s">
        <v>343</v>
      </c>
      <c r="E55" s="71"/>
      <c r="F55" s="63"/>
      <c r="G55" s="63"/>
      <c r="H55" s="63"/>
      <c r="I55" s="63"/>
      <c r="J55" s="62">
        <v>2</v>
      </c>
      <c r="K55" s="363"/>
    </row>
    <row r="56" spans="1:16" x14ac:dyDescent="0.25">
      <c r="A56" s="63" t="s">
        <v>354</v>
      </c>
      <c r="B56" s="80"/>
      <c r="C56" s="62" t="s">
        <v>133</v>
      </c>
      <c r="D56" s="63" t="s">
        <v>353</v>
      </c>
      <c r="E56" s="71"/>
      <c r="F56" s="63"/>
      <c r="G56" s="63"/>
      <c r="H56" s="63"/>
      <c r="I56" s="63"/>
      <c r="J56" s="99">
        <v>4</v>
      </c>
      <c r="K56" s="364"/>
      <c r="L56" s="364"/>
      <c r="M56" s="364"/>
      <c r="N56" s="364"/>
      <c r="O56" s="364"/>
      <c r="P56" s="364"/>
    </row>
    <row r="57" spans="1:16" x14ac:dyDescent="0.25">
      <c r="A57" s="63" t="s">
        <v>388</v>
      </c>
      <c r="B57" s="80"/>
      <c r="C57" s="62" t="s">
        <v>231</v>
      </c>
      <c r="D57" s="66" t="s">
        <v>390</v>
      </c>
      <c r="E57" s="71"/>
      <c r="F57" s="63"/>
      <c r="G57" s="63"/>
      <c r="H57" s="63"/>
      <c r="I57" s="63"/>
      <c r="J57" s="99">
        <v>1</v>
      </c>
      <c r="K57" s="364"/>
      <c r="L57" s="364"/>
      <c r="M57" s="364"/>
      <c r="N57" s="364"/>
      <c r="O57" s="364"/>
      <c r="P57" s="364"/>
    </row>
    <row r="58" spans="1:16" x14ac:dyDescent="0.25">
      <c r="A58" s="254" t="s">
        <v>422</v>
      </c>
      <c r="C58" s="62" t="s">
        <v>405</v>
      </c>
      <c r="D58" s="63" t="s">
        <v>423</v>
      </c>
      <c r="E58" s="63"/>
      <c r="F58" s="63"/>
      <c r="G58" s="63"/>
      <c r="H58" s="63"/>
      <c r="I58" s="63"/>
      <c r="J58" s="99">
        <v>5</v>
      </c>
      <c r="K58" s="364"/>
      <c r="L58" s="364"/>
      <c r="M58" s="364"/>
      <c r="N58" s="364"/>
      <c r="O58" s="364"/>
      <c r="P58" s="364"/>
    </row>
    <row r="59" spans="1:16" x14ac:dyDescent="0.25">
      <c r="A59" s="255" t="s">
        <v>424</v>
      </c>
      <c r="C59" s="255" t="s">
        <v>232</v>
      </c>
      <c r="D59" s="66" t="s">
        <v>425</v>
      </c>
      <c r="E59" s="63"/>
      <c r="F59" s="63"/>
      <c r="G59" s="63"/>
      <c r="H59" s="63"/>
      <c r="I59" s="63"/>
      <c r="J59" s="99">
        <v>5</v>
      </c>
      <c r="K59" s="365"/>
      <c r="L59" s="365"/>
      <c r="M59" s="365"/>
      <c r="N59" s="365"/>
      <c r="O59" s="365"/>
      <c r="P59" s="365"/>
    </row>
    <row r="60" spans="1:16" x14ac:dyDescent="0.25">
      <c r="A60" s="268" t="s">
        <v>456</v>
      </c>
      <c r="C60" s="268" t="s">
        <v>412</v>
      </c>
      <c r="D60" s="66" t="s">
        <v>425</v>
      </c>
      <c r="E60" s="63"/>
      <c r="F60" s="63"/>
      <c r="G60" s="63"/>
      <c r="H60" s="63"/>
      <c r="I60" s="63"/>
      <c r="J60" s="99">
        <v>5</v>
      </c>
      <c r="K60" s="364"/>
      <c r="L60" s="364"/>
      <c r="M60" s="364"/>
      <c r="N60" s="364"/>
      <c r="O60" s="364"/>
      <c r="P60" s="364"/>
    </row>
    <row r="61" spans="1:16" x14ac:dyDescent="0.25">
      <c r="A61" s="63" t="s">
        <v>433</v>
      </c>
      <c r="C61" s="62" t="s">
        <v>231</v>
      </c>
      <c r="D61" s="302" t="s">
        <v>447</v>
      </c>
      <c r="E61" s="63"/>
      <c r="F61" s="63"/>
      <c r="G61" s="63"/>
      <c r="H61" s="63"/>
      <c r="I61" s="63"/>
      <c r="J61" s="99">
        <v>2</v>
      </c>
      <c r="K61" s="364"/>
      <c r="L61" s="364"/>
      <c r="M61" s="364"/>
      <c r="N61" s="364"/>
      <c r="O61" s="364"/>
      <c r="P61" s="364"/>
    </row>
    <row r="62" spans="1:16" x14ac:dyDescent="0.25">
      <c r="A62" s="63" t="s">
        <v>440</v>
      </c>
      <c r="C62" s="62" t="s">
        <v>118</v>
      </c>
      <c r="D62" s="63" t="s">
        <v>446</v>
      </c>
      <c r="E62" s="63"/>
      <c r="F62" s="63"/>
      <c r="G62" s="63"/>
      <c r="H62" s="63"/>
      <c r="I62" s="63"/>
      <c r="J62" s="99">
        <v>2</v>
      </c>
      <c r="K62" s="364"/>
      <c r="L62" s="364"/>
      <c r="M62" s="364"/>
      <c r="N62" s="364"/>
      <c r="O62" s="364"/>
      <c r="P62" s="364"/>
    </row>
    <row r="63" spans="1:16" x14ac:dyDescent="0.25">
      <c r="A63" s="63" t="s">
        <v>516</v>
      </c>
      <c r="C63" s="62" t="s">
        <v>133</v>
      </c>
      <c r="D63" s="66" t="s">
        <v>517</v>
      </c>
      <c r="E63" s="63"/>
      <c r="F63" s="63"/>
      <c r="G63" s="63"/>
      <c r="H63" s="63"/>
      <c r="I63" s="63"/>
      <c r="J63" s="99">
        <v>2</v>
      </c>
      <c r="K63" s="364"/>
      <c r="L63" s="364"/>
      <c r="M63" s="364"/>
      <c r="N63" s="364"/>
      <c r="O63" s="364"/>
      <c r="P63" s="364"/>
    </row>
    <row r="64" spans="1:16" x14ac:dyDescent="0.25">
      <c r="A64" s="63" t="s">
        <v>563</v>
      </c>
      <c r="C64" s="305" t="s">
        <v>232</v>
      </c>
      <c r="D64" s="66" t="s">
        <v>178</v>
      </c>
      <c r="E64" s="63"/>
      <c r="F64" s="63"/>
      <c r="G64" s="63"/>
      <c r="H64" s="63"/>
      <c r="I64" s="63"/>
      <c r="J64" s="99">
        <v>1</v>
      </c>
      <c r="K64" s="364"/>
      <c r="L64" s="364"/>
      <c r="M64" s="364"/>
      <c r="N64" s="364"/>
      <c r="O64" s="364"/>
      <c r="P64" s="364"/>
    </row>
    <row r="65" spans="1:16" x14ac:dyDescent="0.25">
      <c r="A65" s="63" t="s">
        <v>621</v>
      </c>
      <c r="C65" s="331" t="s">
        <v>622</v>
      </c>
      <c r="D65" s="66" t="s">
        <v>146</v>
      </c>
      <c r="E65" s="63"/>
      <c r="F65" s="63"/>
      <c r="G65" s="63"/>
      <c r="H65" s="63"/>
      <c r="I65" s="63"/>
      <c r="J65" s="99">
        <v>1</v>
      </c>
      <c r="K65" s="365"/>
      <c r="L65" s="365"/>
      <c r="M65" s="365"/>
      <c r="N65" s="365"/>
      <c r="O65" s="365"/>
      <c r="P65" s="365"/>
    </row>
    <row r="66" spans="1:16" x14ac:dyDescent="0.25">
      <c r="A66" s="63" t="s">
        <v>672</v>
      </c>
      <c r="C66" s="62" t="s">
        <v>633</v>
      </c>
      <c r="D66" s="66" t="s">
        <v>391</v>
      </c>
      <c r="E66" s="63"/>
      <c r="F66" s="63"/>
      <c r="G66" s="63"/>
      <c r="H66" s="63"/>
      <c r="I66" s="63"/>
      <c r="J66" s="99">
        <v>1</v>
      </c>
      <c r="K66" s="364"/>
      <c r="L66" s="364"/>
      <c r="M66" s="364"/>
      <c r="N66" s="364"/>
      <c r="O66" s="364"/>
      <c r="P66" s="364"/>
    </row>
    <row r="67" spans="1:16" x14ac:dyDescent="0.25">
      <c r="A67" s="63" t="s">
        <v>714</v>
      </c>
      <c r="C67" s="62" t="s">
        <v>707</v>
      </c>
      <c r="D67" s="63" t="s">
        <v>715</v>
      </c>
      <c r="E67" s="63"/>
      <c r="F67" s="63"/>
      <c r="G67" s="63"/>
      <c r="H67" s="63"/>
      <c r="I67" s="63"/>
      <c r="J67" s="99">
        <v>4</v>
      </c>
      <c r="K67" s="364"/>
      <c r="L67" s="364"/>
      <c r="M67" s="364"/>
      <c r="N67" s="364"/>
      <c r="O67" s="364"/>
      <c r="P67" s="364"/>
    </row>
    <row r="68" spans="1:16" x14ac:dyDescent="0.25">
      <c r="A68" s="62"/>
      <c r="B68" s="63"/>
      <c r="C68" s="62"/>
      <c r="D68" s="80"/>
      <c r="F68" s="63"/>
      <c r="G68" s="63"/>
      <c r="I68" s="62"/>
      <c r="J68" s="78">
        <f>SUM(J55:J67)</f>
        <v>35</v>
      </c>
      <c r="K68" s="364"/>
      <c r="L68" s="364"/>
      <c r="M68" s="364"/>
      <c r="N68" s="364"/>
      <c r="O68" s="364"/>
      <c r="P68" s="364"/>
    </row>
    <row r="69" spans="1:16" ht="15.75" x14ac:dyDescent="0.25">
      <c r="A69" s="72" t="s">
        <v>154</v>
      </c>
      <c r="I69" s="189"/>
      <c r="J69" s="62"/>
      <c r="K69" s="364"/>
      <c r="L69" s="364"/>
      <c r="M69" s="364"/>
      <c r="N69" s="364"/>
      <c r="O69" s="364"/>
      <c r="P69" s="364"/>
    </row>
    <row r="70" spans="1:16" ht="15.75" x14ac:dyDescent="0.25">
      <c r="A70" s="72"/>
      <c r="I70" s="189"/>
      <c r="J70" s="62"/>
      <c r="K70" s="99"/>
      <c r="L70" s="99"/>
      <c r="M70" s="99"/>
      <c r="N70" s="99"/>
      <c r="O70" s="99"/>
      <c r="P70" s="99"/>
    </row>
    <row r="71" spans="1:16" x14ac:dyDescent="0.25">
      <c r="A71" s="51"/>
      <c r="J71" s="51"/>
    </row>
    <row r="72" spans="1:16" ht="15.75" x14ac:dyDescent="0.25">
      <c r="A72" s="72" t="s">
        <v>155</v>
      </c>
      <c r="J72" s="51"/>
    </row>
    <row r="73" spans="1:16" x14ac:dyDescent="0.25">
      <c r="A73" s="63" t="s">
        <v>706</v>
      </c>
      <c r="B73" s="62"/>
      <c r="C73" s="212" t="s">
        <v>701</v>
      </c>
      <c r="D73" s="80" t="s">
        <v>145</v>
      </c>
      <c r="E73" s="71"/>
      <c r="F73" s="76"/>
      <c r="G73" s="76"/>
      <c r="H73" s="76"/>
      <c r="I73" s="76"/>
      <c r="J73" s="62">
        <v>1</v>
      </c>
    </row>
    <row r="74" spans="1:16" x14ac:dyDescent="0.25">
      <c r="A74" s="70"/>
      <c r="B74" s="80"/>
      <c r="C74" s="76"/>
      <c r="D74" s="76"/>
      <c r="E74" s="76"/>
      <c r="F74" s="76"/>
      <c r="G74" s="76"/>
      <c r="H74" s="76"/>
      <c r="I74" s="76"/>
      <c r="J74" s="78">
        <f>SUM(J73:J73)</f>
        <v>1</v>
      </c>
    </row>
    <row r="75" spans="1:16" ht="15.75" x14ac:dyDescent="0.25">
      <c r="A75" s="72" t="s">
        <v>156</v>
      </c>
      <c r="J75" s="51"/>
    </row>
    <row r="76" spans="1:16" x14ac:dyDescent="0.25">
      <c r="A76" s="254" t="s">
        <v>364</v>
      </c>
      <c r="B76" s="62" t="s">
        <v>136</v>
      </c>
      <c r="C76" s="62" t="s">
        <v>133</v>
      </c>
      <c r="D76" s="63" t="s">
        <v>353</v>
      </c>
      <c r="J76" s="51"/>
    </row>
    <row r="77" spans="1:16" x14ac:dyDescent="0.25">
      <c r="A77" s="278" t="s">
        <v>493</v>
      </c>
      <c r="B77" s="62" t="s">
        <v>505</v>
      </c>
      <c r="C77" s="62" t="s">
        <v>118</v>
      </c>
      <c r="D77" s="63" t="s">
        <v>500</v>
      </c>
      <c r="J77" s="51"/>
    </row>
    <row r="78" spans="1:16" x14ac:dyDescent="0.25">
      <c r="A78" s="294" t="s">
        <v>543</v>
      </c>
      <c r="B78" s="62" t="s">
        <v>545</v>
      </c>
      <c r="C78" s="62" t="s">
        <v>133</v>
      </c>
      <c r="D78" s="63" t="s">
        <v>353</v>
      </c>
      <c r="J78" s="51"/>
    </row>
    <row r="79" spans="1:16" x14ac:dyDescent="0.25">
      <c r="A79" s="242" t="s">
        <v>365</v>
      </c>
      <c r="B79" s="62" t="s">
        <v>135</v>
      </c>
      <c r="C79" s="62" t="s">
        <v>118</v>
      </c>
      <c r="D79" s="63" t="s">
        <v>421</v>
      </c>
      <c r="J79" s="51"/>
    </row>
    <row r="80" spans="1:16" x14ac:dyDescent="0.25">
      <c r="A80" s="278" t="s">
        <v>494</v>
      </c>
      <c r="B80" s="62" t="s">
        <v>512</v>
      </c>
      <c r="C80" s="62" t="s">
        <v>133</v>
      </c>
      <c r="D80" s="63" t="s">
        <v>503</v>
      </c>
      <c r="J80" s="51"/>
    </row>
    <row r="81" spans="1:10" x14ac:dyDescent="0.25">
      <c r="A81" s="298" t="s">
        <v>550</v>
      </c>
      <c r="B81" s="62" t="s">
        <v>551</v>
      </c>
      <c r="C81" s="62" t="s">
        <v>118</v>
      </c>
      <c r="D81" s="63" t="s">
        <v>503</v>
      </c>
      <c r="J81" s="51"/>
    </row>
    <row r="82" spans="1:10" x14ac:dyDescent="0.25">
      <c r="A82" s="242" t="s">
        <v>392</v>
      </c>
      <c r="B82" s="62" t="s">
        <v>301</v>
      </c>
      <c r="C82" s="242" t="s">
        <v>231</v>
      </c>
      <c r="D82" s="63" t="s">
        <v>393</v>
      </c>
      <c r="J82" s="51"/>
    </row>
    <row r="83" spans="1:10" x14ac:dyDescent="0.25">
      <c r="A83" s="278" t="s">
        <v>495</v>
      </c>
      <c r="B83" s="62" t="s">
        <v>506</v>
      </c>
      <c r="C83" s="278" t="s">
        <v>498</v>
      </c>
      <c r="D83" s="63" t="s">
        <v>504</v>
      </c>
      <c r="J83" s="51"/>
    </row>
    <row r="84" spans="1:10" x14ac:dyDescent="0.25">
      <c r="A84" s="298" t="s">
        <v>547</v>
      </c>
      <c r="B84" s="62" t="s">
        <v>548</v>
      </c>
      <c r="C84" s="62" t="s">
        <v>231</v>
      </c>
      <c r="D84" s="63" t="s">
        <v>393</v>
      </c>
      <c r="J84" s="51"/>
    </row>
    <row r="85" spans="1:10" x14ac:dyDescent="0.25">
      <c r="A85" s="254" t="s">
        <v>419</v>
      </c>
      <c r="B85" s="62" t="s">
        <v>379</v>
      </c>
      <c r="C85" s="62" t="s">
        <v>412</v>
      </c>
      <c r="D85" s="63" t="s">
        <v>420</v>
      </c>
      <c r="J85" s="51"/>
    </row>
    <row r="86" spans="1:10" x14ac:dyDescent="0.25">
      <c r="A86" s="268" t="s">
        <v>457</v>
      </c>
      <c r="B86" s="62" t="s">
        <v>509</v>
      </c>
      <c r="C86" s="62" t="s">
        <v>118</v>
      </c>
      <c r="D86" s="63" t="s">
        <v>420</v>
      </c>
      <c r="J86" s="51"/>
    </row>
    <row r="87" spans="1:10" x14ac:dyDescent="0.25">
      <c r="A87" s="308" t="s">
        <v>590</v>
      </c>
      <c r="B87" s="62" t="s">
        <v>591</v>
      </c>
      <c r="C87" s="62" t="s">
        <v>570</v>
      </c>
      <c r="D87" s="63" t="s">
        <v>420</v>
      </c>
      <c r="J87" s="51"/>
    </row>
    <row r="88" spans="1:10" x14ac:dyDescent="0.25">
      <c r="A88" s="254" t="s">
        <v>422</v>
      </c>
      <c r="B88" s="62" t="s">
        <v>136</v>
      </c>
      <c r="C88" s="62" t="s">
        <v>405</v>
      </c>
      <c r="D88" s="63" t="s">
        <v>423</v>
      </c>
      <c r="J88" s="51"/>
    </row>
    <row r="89" spans="1:10" x14ac:dyDescent="0.25">
      <c r="A89" s="268" t="s">
        <v>455</v>
      </c>
      <c r="B89" s="62" t="s">
        <v>510</v>
      </c>
      <c r="C89" s="62" t="s">
        <v>454</v>
      </c>
      <c r="D89" s="63" t="s">
        <v>423</v>
      </c>
      <c r="J89" s="51"/>
    </row>
    <row r="90" spans="1:10" x14ac:dyDescent="0.25">
      <c r="A90" s="308" t="s">
        <v>587</v>
      </c>
      <c r="B90" s="62" t="s">
        <v>586</v>
      </c>
      <c r="C90" s="62" t="s">
        <v>588</v>
      </c>
      <c r="D90" s="63" t="s">
        <v>423</v>
      </c>
      <c r="J90" s="51"/>
    </row>
    <row r="91" spans="1:10" x14ac:dyDescent="0.25">
      <c r="A91" s="254" t="s">
        <v>424</v>
      </c>
      <c r="B91" s="62" t="s">
        <v>136</v>
      </c>
      <c r="C91" s="209" t="s">
        <v>232</v>
      </c>
      <c r="D91" s="66" t="s">
        <v>425</v>
      </c>
      <c r="J91" s="51"/>
    </row>
    <row r="92" spans="1:10" x14ac:dyDescent="0.25">
      <c r="A92" s="268" t="s">
        <v>456</v>
      </c>
      <c r="B92" s="62" t="s">
        <v>511</v>
      </c>
      <c r="C92" s="62" t="s">
        <v>412</v>
      </c>
      <c r="D92" s="66" t="s">
        <v>425</v>
      </c>
      <c r="J92" s="51"/>
    </row>
    <row r="93" spans="1:10" x14ac:dyDescent="0.25">
      <c r="A93" s="308" t="s">
        <v>585</v>
      </c>
      <c r="B93" s="62" t="s">
        <v>589</v>
      </c>
      <c r="C93" s="62" t="s">
        <v>568</v>
      </c>
      <c r="D93" s="66" t="s">
        <v>425</v>
      </c>
      <c r="J93" s="51"/>
    </row>
    <row r="94" spans="1:10" x14ac:dyDescent="0.25">
      <c r="A94" s="169"/>
      <c r="J94" s="61">
        <f>SUM(J76:J91)</f>
        <v>0</v>
      </c>
    </row>
    <row r="95" spans="1:10" ht="15.75" x14ac:dyDescent="0.25">
      <c r="A95" s="72" t="s">
        <v>157</v>
      </c>
      <c r="J95" s="51"/>
    </row>
    <row r="96" spans="1:10" ht="15.75" x14ac:dyDescent="0.25">
      <c r="A96" s="72"/>
      <c r="J96" s="51"/>
    </row>
    <row r="97" spans="1:10" x14ac:dyDescent="0.25">
      <c r="A97" s="166" t="s">
        <v>204</v>
      </c>
      <c r="J97" s="51"/>
    </row>
    <row r="98" spans="1:10" x14ac:dyDescent="0.25">
      <c r="A98" s="71"/>
      <c r="B98" s="62"/>
      <c r="C98" s="62"/>
      <c r="D98" s="63"/>
      <c r="J98" s="62"/>
    </row>
    <row r="99" spans="1:10" ht="15.75" x14ac:dyDescent="0.25">
      <c r="A99" s="72"/>
      <c r="J99" s="78">
        <f>SUM(J98:J98)</f>
        <v>0</v>
      </c>
    </row>
    <row r="100" spans="1:10" x14ac:dyDescent="0.25">
      <c r="A100" s="73" t="s">
        <v>254</v>
      </c>
      <c r="J100" s="51"/>
    </row>
    <row r="101" spans="1:10" x14ac:dyDescent="0.25">
      <c r="A101" s="73"/>
      <c r="J101" s="51"/>
    </row>
    <row r="102" spans="1:10" ht="15.75" x14ac:dyDescent="0.25">
      <c r="A102" s="63"/>
      <c r="B102" s="51"/>
      <c r="C102" s="214"/>
      <c r="D102" s="66"/>
      <c r="J102" s="51"/>
    </row>
    <row r="103" spans="1:10" x14ac:dyDescent="0.25">
      <c r="A103" s="63"/>
      <c r="B103" s="51"/>
      <c r="C103" s="213"/>
      <c r="D103" s="66"/>
      <c r="J103" s="51"/>
    </row>
    <row r="104" spans="1:10" x14ac:dyDescent="0.25">
      <c r="A104" s="73" t="s">
        <v>158</v>
      </c>
      <c r="J104" s="51"/>
    </row>
    <row r="105" spans="1:10" x14ac:dyDescent="0.25">
      <c r="A105" s="73"/>
      <c r="B105" s="73"/>
      <c r="J105" s="51"/>
    </row>
    <row r="106" spans="1:10" x14ac:dyDescent="0.25">
      <c r="B106" s="74" t="s">
        <v>159</v>
      </c>
      <c r="C106" s="32"/>
      <c r="E106" s="32"/>
      <c r="F106" s="32"/>
      <c r="G106" s="32"/>
      <c r="J106" s="51"/>
    </row>
    <row r="107" spans="1:10" x14ac:dyDescent="0.25">
      <c r="A107" s="173"/>
      <c r="B107" s="172"/>
      <c r="C107" s="174"/>
      <c r="D107" s="66"/>
      <c r="E107" s="32"/>
      <c r="F107" s="32"/>
      <c r="G107" s="32"/>
      <c r="J107" s="51"/>
    </row>
    <row r="108" spans="1:10" x14ac:dyDescent="0.25">
      <c r="A108" s="62" t="s">
        <v>264</v>
      </c>
      <c r="B108" s="194" t="s">
        <v>231</v>
      </c>
      <c r="C108" s="177" t="s">
        <v>263</v>
      </c>
      <c r="D108" s="66" t="s">
        <v>160</v>
      </c>
      <c r="E108" s="71"/>
      <c r="F108" s="71"/>
      <c r="G108" s="71"/>
      <c r="H108" s="76"/>
      <c r="I108" s="76"/>
      <c r="J108" s="62">
        <v>1</v>
      </c>
    </row>
    <row r="109" spans="1:10" x14ac:dyDescent="0.25">
      <c r="A109" s="242" t="s">
        <v>363</v>
      </c>
      <c r="B109" s="62" t="s">
        <v>118</v>
      </c>
      <c r="C109" s="183" t="s">
        <v>362</v>
      </c>
      <c r="D109" s="66" t="s">
        <v>175</v>
      </c>
      <c r="E109" s="71"/>
      <c r="F109" s="71"/>
      <c r="G109" s="71"/>
      <c r="H109" s="76"/>
      <c r="I109" s="76"/>
      <c r="J109" s="62">
        <v>1</v>
      </c>
    </row>
    <row r="110" spans="1:10" x14ac:dyDescent="0.25">
      <c r="A110" s="62" t="s">
        <v>383</v>
      </c>
      <c r="B110" s="244" t="s">
        <v>231</v>
      </c>
      <c r="C110" s="208" t="s">
        <v>384</v>
      </c>
      <c r="D110" s="66" t="s">
        <v>175</v>
      </c>
      <c r="E110" s="71"/>
      <c r="F110" s="71"/>
      <c r="G110" s="71"/>
      <c r="H110" s="76"/>
      <c r="I110" s="76"/>
      <c r="J110" s="62">
        <v>1</v>
      </c>
    </row>
    <row r="111" spans="1:10" x14ac:dyDescent="0.25">
      <c r="A111" s="62" t="s">
        <v>402</v>
      </c>
      <c r="B111" s="62" t="s">
        <v>118</v>
      </c>
      <c r="C111" s="210" t="s">
        <v>401</v>
      </c>
      <c r="D111" s="66" t="s">
        <v>403</v>
      </c>
      <c r="E111" s="71"/>
      <c r="F111" s="71"/>
      <c r="G111" s="71"/>
      <c r="H111" s="76"/>
      <c r="I111" s="76"/>
      <c r="J111" s="62">
        <v>1</v>
      </c>
    </row>
    <row r="112" spans="1:10" x14ac:dyDescent="0.25">
      <c r="A112" s="63" t="s">
        <v>458</v>
      </c>
      <c r="B112" s="62" t="s">
        <v>118</v>
      </c>
      <c r="C112" s="269" t="s">
        <v>462</v>
      </c>
      <c r="D112" s="66" t="s">
        <v>479</v>
      </c>
      <c r="E112" s="71"/>
      <c r="F112" s="71"/>
      <c r="G112" s="71"/>
      <c r="H112" s="76"/>
      <c r="I112" s="76"/>
      <c r="J112" s="62">
        <v>1</v>
      </c>
    </row>
    <row r="113" spans="1:10" x14ac:dyDescent="0.25">
      <c r="A113" s="62" t="s">
        <v>533</v>
      </c>
      <c r="B113" s="62" t="s">
        <v>118</v>
      </c>
      <c r="C113" s="286" t="s">
        <v>534</v>
      </c>
      <c r="D113" s="66" t="s">
        <v>145</v>
      </c>
      <c r="E113" s="71"/>
      <c r="F113" s="71"/>
      <c r="G113" s="71"/>
      <c r="H113" s="76"/>
      <c r="I113" s="76"/>
      <c r="J113" s="62">
        <v>1</v>
      </c>
    </row>
    <row r="114" spans="1:10" x14ac:dyDescent="0.25">
      <c r="A114" s="62" t="s">
        <v>533</v>
      </c>
      <c r="B114" s="62" t="s">
        <v>118</v>
      </c>
      <c r="C114" s="286" t="s">
        <v>535</v>
      </c>
      <c r="D114" s="63" t="s">
        <v>536</v>
      </c>
      <c r="E114" s="71"/>
      <c r="F114" s="71"/>
      <c r="G114" s="71"/>
      <c r="H114" s="76"/>
      <c r="I114" s="76"/>
      <c r="J114" s="62">
        <v>1</v>
      </c>
    </row>
    <row r="115" spans="1:10" x14ac:dyDescent="0.25">
      <c r="A115" s="301" t="s">
        <v>363</v>
      </c>
      <c r="B115" s="62" t="s">
        <v>118</v>
      </c>
      <c r="C115" s="301" t="s">
        <v>557</v>
      </c>
      <c r="D115" s="66" t="s">
        <v>145</v>
      </c>
      <c r="E115" s="71"/>
      <c r="F115" s="71"/>
      <c r="G115" s="71"/>
      <c r="H115" s="76"/>
      <c r="I115" s="76"/>
      <c r="J115" s="62">
        <v>1</v>
      </c>
    </row>
    <row r="116" spans="1:10" x14ac:dyDescent="0.25">
      <c r="A116" s="367" t="s">
        <v>682</v>
      </c>
      <c r="B116" s="62" t="s">
        <v>118</v>
      </c>
      <c r="C116" s="367" t="s">
        <v>681</v>
      </c>
      <c r="D116" s="66" t="s">
        <v>145</v>
      </c>
      <c r="E116" s="71"/>
      <c r="F116" s="71"/>
      <c r="G116" s="71"/>
      <c r="H116" s="76"/>
      <c r="I116" s="76"/>
      <c r="J116" s="62">
        <v>1</v>
      </c>
    </row>
    <row r="117" spans="1:10" x14ac:dyDescent="0.25">
      <c r="A117" s="374" t="s">
        <v>695</v>
      </c>
      <c r="B117" s="62" t="s">
        <v>118</v>
      </c>
      <c r="C117" s="374" t="s">
        <v>696</v>
      </c>
      <c r="D117" s="66" t="s">
        <v>142</v>
      </c>
      <c r="E117" s="71"/>
      <c r="F117" s="71"/>
      <c r="G117" s="71"/>
      <c r="H117" s="76"/>
      <c r="I117" s="76"/>
      <c r="J117" s="62">
        <v>1</v>
      </c>
    </row>
    <row r="118" spans="1:10" x14ac:dyDescent="0.25">
      <c r="A118" s="62" t="s">
        <v>402</v>
      </c>
      <c r="B118" s="62" t="s">
        <v>697</v>
      </c>
      <c r="C118" s="377" t="s">
        <v>698</v>
      </c>
      <c r="D118" s="66" t="s">
        <v>385</v>
      </c>
      <c r="E118" s="71"/>
      <c r="F118" s="71"/>
      <c r="G118" s="71"/>
      <c r="H118" s="76"/>
      <c r="I118" s="76"/>
      <c r="J118" s="62">
        <v>1</v>
      </c>
    </row>
    <row r="119" spans="1:10" x14ac:dyDescent="0.25">
      <c r="D119" s="66"/>
      <c r="E119" s="76"/>
      <c r="F119" s="76"/>
      <c r="G119" s="76"/>
      <c r="H119" s="76"/>
      <c r="I119" s="76"/>
      <c r="J119" s="78">
        <f>SUM(J106:J118)</f>
        <v>11</v>
      </c>
    </row>
    <row r="120" spans="1:10" x14ac:dyDescent="0.25">
      <c r="A120" s="73"/>
    </row>
    <row r="121" spans="1:10" x14ac:dyDescent="0.25">
      <c r="A121" s="73"/>
      <c r="I121" s="62" t="s">
        <v>163</v>
      </c>
      <c r="J121" s="62">
        <f>J16+J23+J27+J31+J52+J68+J74+J94+J99+J102+J119</f>
        <v>98</v>
      </c>
    </row>
    <row r="122" spans="1:10" x14ac:dyDescent="0.25">
      <c r="B122" s="51"/>
      <c r="C122" s="32"/>
      <c r="E122" s="51"/>
      <c r="F122" s="32"/>
    </row>
    <row r="123" spans="1:10" x14ac:dyDescent="0.25">
      <c r="A123" s="73" t="s">
        <v>162</v>
      </c>
      <c r="B123" s="51"/>
      <c r="C123" s="32"/>
      <c r="E123" s="75"/>
    </row>
    <row r="125" spans="1:10" x14ac:dyDescent="0.25">
      <c r="A125" s="62"/>
      <c r="B125" s="386"/>
      <c r="C125" s="386"/>
      <c r="D125" s="66"/>
      <c r="E125" s="63"/>
      <c r="F125" s="51"/>
    </row>
    <row r="126" spans="1:10" x14ac:dyDescent="0.25">
      <c r="A126" s="62"/>
      <c r="B126" s="386"/>
      <c r="C126" s="386"/>
      <c r="D126" s="62"/>
      <c r="E126" s="63"/>
      <c r="F126" s="51"/>
    </row>
    <row r="127" spans="1:10" x14ac:dyDescent="0.25">
      <c r="A127" s="62"/>
      <c r="B127" s="386"/>
      <c r="C127" s="386"/>
      <c r="D127" s="62"/>
      <c r="E127" s="63"/>
    </row>
    <row r="128" spans="1:10" x14ac:dyDescent="0.25">
      <c r="A128" s="51"/>
      <c r="B128" s="386"/>
      <c r="C128" s="386"/>
      <c r="D128" s="62"/>
      <c r="E128" s="63"/>
    </row>
    <row r="129" spans="2:4" x14ac:dyDescent="0.25">
      <c r="B129" s="386"/>
      <c r="C129" s="386"/>
      <c r="D129" s="62"/>
    </row>
    <row r="130" spans="2:4" x14ac:dyDescent="0.25">
      <c r="B130" s="386"/>
      <c r="C130" s="386"/>
      <c r="D130" s="62"/>
    </row>
  </sheetData>
  <mergeCells count="8">
    <mergeCell ref="B129:C129"/>
    <mergeCell ref="B130:C130"/>
    <mergeCell ref="B126:C126"/>
    <mergeCell ref="A2:I2"/>
    <mergeCell ref="A26:B26"/>
    <mergeCell ref="B125:C125"/>
    <mergeCell ref="B127:C127"/>
    <mergeCell ref="B128:C12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workbookViewId="0">
      <selection activeCell="M18" sqref="M18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87" t="s">
        <v>267</v>
      </c>
      <c r="C2" s="388"/>
      <c r="D2" s="388"/>
      <c r="E2" s="388"/>
      <c r="F2" s="388"/>
      <c r="G2" s="388"/>
      <c r="H2" s="388"/>
      <c r="I2" s="388"/>
      <c r="J2" s="388"/>
      <c r="K2" s="388"/>
    </row>
    <row r="3" spans="2:11" x14ac:dyDescent="0.25">
      <c r="C3" s="206"/>
    </row>
    <row r="4" spans="2:11" x14ac:dyDescent="0.25">
      <c r="C4" s="83" t="s">
        <v>249</v>
      </c>
      <c r="D4" s="83" t="s">
        <v>250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252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140</v>
      </c>
      <c r="C9" s="238">
        <v>3</v>
      </c>
      <c r="D9" s="87"/>
      <c r="E9" s="163">
        <v>4</v>
      </c>
      <c r="F9" s="90">
        <v>2</v>
      </c>
      <c r="G9" s="164">
        <v>1</v>
      </c>
      <c r="H9" s="87"/>
      <c r="I9" s="87"/>
      <c r="J9" s="87"/>
      <c r="K9" s="86">
        <f>C9+D9+E9+F9+G9+H9+I9+J9</f>
        <v>10</v>
      </c>
    </row>
    <row r="10" spans="2:11" x14ac:dyDescent="0.25">
      <c r="B10" s="224" t="s">
        <v>214</v>
      </c>
      <c r="C10" s="238">
        <v>2</v>
      </c>
      <c r="D10" s="87"/>
      <c r="E10" s="163">
        <v>1</v>
      </c>
      <c r="F10" s="90">
        <v>3</v>
      </c>
      <c r="G10" s="87"/>
      <c r="H10" s="87"/>
      <c r="I10" s="87"/>
      <c r="J10" s="88">
        <v>1</v>
      </c>
      <c r="K10" s="86">
        <f>C10+D10+E10+F10+G10+H10+I10+J10</f>
        <v>7</v>
      </c>
    </row>
    <row r="11" spans="2:11" x14ac:dyDescent="0.25">
      <c r="B11" s="71" t="s">
        <v>175</v>
      </c>
      <c r="C11" s="238">
        <v>1</v>
      </c>
      <c r="D11" s="87"/>
      <c r="E11" s="163">
        <v>3</v>
      </c>
      <c r="F11" s="90">
        <v>1</v>
      </c>
      <c r="G11" s="87"/>
      <c r="H11" s="87"/>
      <c r="I11" s="87"/>
      <c r="J11" s="88">
        <v>2</v>
      </c>
      <c r="K11" s="86">
        <f>C11+D11+E11+F11+G11+H11+I11+J11</f>
        <v>7</v>
      </c>
    </row>
    <row r="12" spans="2:11" x14ac:dyDescent="0.25">
      <c r="B12" s="71" t="s">
        <v>177</v>
      </c>
      <c r="C12" s="238">
        <v>3</v>
      </c>
      <c r="D12" s="87"/>
      <c r="E12" s="163">
        <v>1</v>
      </c>
      <c r="F12" s="90">
        <v>2</v>
      </c>
      <c r="G12" s="87"/>
      <c r="H12" s="87"/>
      <c r="I12" s="87"/>
      <c r="J12" s="62"/>
      <c r="K12" s="86">
        <f>C12+D12+E12+F12+G12+H12+I12+J12</f>
        <v>6</v>
      </c>
    </row>
    <row r="13" spans="2:11" x14ac:dyDescent="0.25">
      <c r="B13" s="224" t="s">
        <v>145</v>
      </c>
      <c r="C13" s="71"/>
      <c r="D13" s="87"/>
      <c r="E13" s="163">
        <v>2</v>
      </c>
      <c r="F13" s="87"/>
      <c r="G13" s="87"/>
      <c r="H13" s="89">
        <v>1</v>
      </c>
      <c r="I13" s="87"/>
      <c r="J13" s="88">
        <v>3</v>
      </c>
      <c r="K13" s="86">
        <f>C13+D13+E13+F13+G13+H13+I13+J13</f>
        <v>6</v>
      </c>
    </row>
    <row r="14" spans="2:11" x14ac:dyDescent="0.25">
      <c r="B14" s="71" t="s">
        <v>148</v>
      </c>
      <c r="C14" s="224"/>
      <c r="D14" s="87"/>
      <c r="E14" s="163">
        <v>3</v>
      </c>
      <c r="F14" s="90">
        <v>1</v>
      </c>
      <c r="G14" s="164">
        <v>1</v>
      </c>
      <c r="H14" s="87"/>
      <c r="I14" s="175"/>
      <c r="J14" s="87"/>
      <c r="K14" s="86">
        <f>C14+D14+E14+F14+G14+H14+I14+J14</f>
        <v>5</v>
      </c>
    </row>
    <row r="15" spans="2:11" x14ac:dyDescent="0.25">
      <c r="B15" s="71" t="s">
        <v>160</v>
      </c>
      <c r="C15" s="224"/>
      <c r="D15" s="87"/>
      <c r="E15" s="163">
        <v>3</v>
      </c>
      <c r="F15" s="87"/>
      <c r="G15" s="164">
        <v>1</v>
      </c>
      <c r="H15" s="87"/>
      <c r="I15" s="87"/>
      <c r="J15" s="88">
        <v>1</v>
      </c>
      <c r="K15" s="86">
        <f>C15+D15+E15+F15+G15+H15+I15+J15</f>
        <v>5</v>
      </c>
    </row>
    <row r="16" spans="2:11" x14ac:dyDescent="0.25">
      <c r="B16" s="224" t="s">
        <v>385</v>
      </c>
      <c r="C16" s="238">
        <v>1</v>
      </c>
      <c r="D16" s="87"/>
      <c r="E16" s="87"/>
      <c r="F16" s="90">
        <v>2</v>
      </c>
      <c r="G16" s="87"/>
      <c r="H16" s="87"/>
      <c r="I16" s="87"/>
      <c r="J16" s="88">
        <v>1</v>
      </c>
      <c r="K16" s="86">
        <f>C16+D16+E16+F16+G16+H16+I16+J16</f>
        <v>4</v>
      </c>
    </row>
    <row r="17" spans="2:11" x14ac:dyDescent="0.25">
      <c r="B17" s="302" t="s">
        <v>144</v>
      </c>
      <c r="C17" s="87"/>
      <c r="D17" s="87"/>
      <c r="E17" s="163">
        <v>3</v>
      </c>
      <c r="F17" s="90">
        <v>1</v>
      </c>
      <c r="G17" s="87"/>
      <c r="H17" s="87"/>
      <c r="I17" s="87"/>
      <c r="J17" s="87"/>
      <c r="K17" s="86">
        <f>C17+D17+E17+F17+G17+H17+I17+J17</f>
        <v>4</v>
      </c>
    </row>
    <row r="18" spans="2:11" x14ac:dyDescent="0.25">
      <c r="B18" s="224" t="s">
        <v>161</v>
      </c>
      <c r="C18" s="224"/>
      <c r="D18" s="87"/>
      <c r="E18" s="163">
        <v>2</v>
      </c>
      <c r="F18" s="90">
        <v>2</v>
      </c>
      <c r="G18" s="87"/>
      <c r="H18" s="87"/>
      <c r="I18" s="87"/>
      <c r="J18" s="87"/>
      <c r="K18" s="86">
        <f>C18+D18+E18+F18+G18+H18+I18+J18</f>
        <v>4</v>
      </c>
    </row>
    <row r="19" spans="2:11" x14ac:dyDescent="0.25">
      <c r="B19" s="224" t="s">
        <v>150</v>
      </c>
      <c r="C19" s="87"/>
      <c r="D19" s="87"/>
      <c r="E19" s="163">
        <v>2</v>
      </c>
      <c r="F19" s="90">
        <v>1</v>
      </c>
      <c r="G19" s="87"/>
      <c r="H19" s="87"/>
      <c r="I19" s="87"/>
      <c r="J19" s="88">
        <v>1</v>
      </c>
      <c r="K19" s="86">
        <f>C19+D19+E19+F19+G19+H19+I19+J19</f>
        <v>4</v>
      </c>
    </row>
    <row r="20" spans="2:11" x14ac:dyDescent="0.25">
      <c r="B20" s="302" t="s">
        <v>345</v>
      </c>
      <c r="C20" s="238">
        <v>1</v>
      </c>
      <c r="D20" s="87"/>
      <c r="E20" s="87"/>
      <c r="F20" s="90">
        <v>2</v>
      </c>
      <c r="G20" s="87"/>
      <c r="H20" s="87"/>
      <c r="I20" s="87"/>
      <c r="J20" s="87"/>
      <c r="K20" s="86">
        <f>C20+D20+E20+F20+G20+H20+I20+J20</f>
        <v>3</v>
      </c>
    </row>
    <row r="21" spans="2:11" x14ac:dyDescent="0.25">
      <c r="B21" s="224" t="s">
        <v>146</v>
      </c>
      <c r="C21" s="238">
        <v>1</v>
      </c>
      <c r="D21" s="87"/>
      <c r="E21" s="163"/>
      <c r="F21" s="90">
        <v>2</v>
      </c>
      <c r="G21" s="87"/>
      <c r="H21" s="87"/>
      <c r="I21" s="87"/>
      <c r="J21" s="87"/>
      <c r="K21" s="86">
        <f>C21+D21+E21+F21+G21+H21+I21+J21</f>
        <v>3</v>
      </c>
    </row>
    <row r="22" spans="2:11" x14ac:dyDescent="0.25">
      <c r="B22" s="224" t="s">
        <v>344</v>
      </c>
      <c r="C22" s="87"/>
      <c r="D22" s="87"/>
      <c r="E22" s="163">
        <v>1</v>
      </c>
      <c r="F22" s="90">
        <v>2</v>
      </c>
      <c r="G22" s="87"/>
      <c r="H22" s="87"/>
      <c r="I22" s="87"/>
      <c r="J22" s="87"/>
      <c r="K22" s="86">
        <f>C22+D22+E22+F22+G22+H22+I22+J22</f>
        <v>3</v>
      </c>
    </row>
    <row r="23" spans="2:11" x14ac:dyDescent="0.25">
      <c r="B23" s="224" t="s">
        <v>141</v>
      </c>
      <c r="C23" s="71"/>
      <c r="D23" s="87"/>
      <c r="E23" s="87"/>
      <c r="F23" s="90">
        <v>3</v>
      </c>
      <c r="G23" s="87"/>
      <c r="H23" s="87"/>
      <c r="I23" s="87"/>
      <c r="J23" s="87"/>
      <c r="K23" s="86">
        <f>C23+D23+E23+F23+G23+H23+I23+J23</f>
        <v>3</v>
      </c>
    </row>
    <row r="24" spans="2:11" x14ac:dyDescent="0.25">
      <c r="B24" s="224" t="s">
        <v>217</v>
      </c>
      <c r="C24" s="87"/>
      <c r="D24" s="87"/>
      <c r="E24" s="87"/>
      <c r="F24" s="90">
        <v>3</v>
      </c>
      <c r="G24" s="87"/>
      <c r="H24" s="87"/>
      <c r="I24" s="87"/>
      <c r="J24" s="87"/>
      <c r="K24" s="86">
        <f>C24+D24+E24+F24+G24+H24+I24+J24</f>
        <v>3</v>
      </c>
    </row>
    <row r="25" spans="2:11" x14ac:dyDescent="0.25">
      <c r="B25" s="224" t="s">
        <v>178</v>
      </c>
      <c r="D25" s="87"/>
      <c r="E25" s="87"/>
      <c r="F25" s="90">
        <v>3</v>
      </c>
      <c r="G25" s="87"/>
      <c r="H25" s="87"/>
      <c r="I25" s="175"/>
      <c r="K25" s="86">
        <f>C25+D25+E25+F25+G25+H25+I25+J25</f>
        <v>3</v>
      </c>
    </row>
    <row r="26" spans="2:11" x14ac:dyDescent="0.25">
      <c r="B26" s="302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>C26+D26+E26+F26+G26+H26+I26+J26</f>
        <v>2</v>
      </c>
    </row>
    <row r="27" spans="2:11" x14ac:dyDescent="0.25">
      <c r="B27" s="224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>C27+D27+E27+F27+G27+H27+I27+J27</f>
        <v>2</v>
      </c>
    </row>
    <row r="28" spans="2:11" x14ac:dyDescent="0.25">
      <c r="B28" s="224" t="s">
        <v>143</v>
      </c>
      <c r="D28" s="87"/>
      <c r="E28" s="87"/>
      <c r="F28" s="90">
        <v>2</v>
      </c>
      <c r="G28" s="87"/>
      <c r="H28" s="87"/>
      <c r="I28" s="175"/>
      <c r="K28" s="86">
        <f>C28+D28+E28+F28+G28+H28+I28+J28</f>
        <v>2</v>
      </c>
    </row>
    <row r="29" spans="2:11" x14ac:dyDescent="0.25">
      <c r="B29" s="224" t="s">
        <v>210</v>
      </c>
      <c r="D29" s="87"/>
      <c r="E29" s="163">
        <v>1</v>
      </c>
      <c r="F29" s="87"/>
      <c r="G29" s="87"/>
      <c r="H29" s="87"/>
      <c r="I29" s="175"/>
      <c r="K29" s="86">
        <f>C29+D29+E29+F29+G29+H29+I29+J29</f>
        <v>1</v>
      </c>
    </row>
    <row r="30" spans="2:11" x14ac:dyDescent="0.25">
      <c r="B30" s="224" t="s">
        <v>152</v>
      </c>
      <c r="C30" s="224"/>
      <c r="D30" s="87"/>
      <c r="E30" s="163">
        <v>1</v>
      </c>
      <c r="F30" s="87"/>
      <c r="G30" s="87"/>
      <c r="H30" s="87"/>
      <c r="I30" s="87"/>
      <c r="J30" s="87"/>
      <c r="K30" s="86">
        <f>C30+D30+E30+F30+G30+H30+I30+J30</f>
        <v>1</v>
      </c>
    </row>
    <row r="31" spans="2:11" x14ac:dyDescent="0.25">
      <c r="B31" s="224" t="s">
        <v>173</v>
      </c>
      <c r="C31" s="224"/>
      <c r="D31" s="87"/>
      <c r="E31" s="163">
        <v>1</v>
      </c>
      <c r="F31" s="87"/>
      <c r="G31" s="87"/>
      <c r="H31" s="87"/>
      <c r="I31" s="87"/>
      <c r="J31" s="87"/>
      <c r="K31" s="86">
        <f>C31+D31+E31+F31+G31+H31+I31+J31</f>
        <v>1</v>
      </c>
    </row>
    <row r="32" spans="2:11" x14ac:dyDescent="0.25">
      <c r="B32" s="224" t="s">
        <v>149</v>
      </c>
      <c r="C32" s="71"/>
      <c r="D32" s="87"/>
      <c r="E32" s="163">
        <v>1</v>
      </c>
      <c r="F32" s="87"/>
      <c r="G32" s="87"/>
      <c r="H32" s="87"/>
      <c r="I32" s="87"/>
      <c r="J32" s="87"/>
      <c r="K32" s="86">
        <f>C32+D32+E32+F32+G32+H32+I32+J32</f>
        <v>1</v>
      </c>
    </row>
    <row r="33" spans="1:11" x14ac:dyDescent="0.25">
      <c r="B33" s="224" t="s">
        <v>172</v>
      </c>
      <c r="C33" s="71"/>
      <c r="D33" s="87"/>
      <c r="E33" s="163">
        <v>1</v>
      </c>
      <c r="F33" s="87"/>
      <c r="G33" s="87"/>
      <c r="H33" s="87"/>
      <c r="I33" s="87"/>
      <c r="J33" s="62"/>
      <c r="K33" s="86">
        <f>C33+D33+E33+F33+G33+H33+I33+J33</f>
        <v>1</v>
      </c>
    </row>
    <row r="34" spans="1:11" x14ac:dyDescent="0.25">
      <c r="B34" s="224" t="s">
        <v>147</v>
      </c>
      <c r="D34" s="87"/>
      <c r="E34" s="163">
        <v>1</v>
      </c>
      <c r="F34" s="87"/>
      <c r="G34" s="87"/>
      <c r="H34" s="87"/>
      <c r="I34" s="175"/>
      <c r="K34" s="86">
        <f>C34+D34+E34+F34+G34+H34+I34+J34</f>
        <v>1</v>
      </c>
    </row>
    <row r="35" spans="1:11" x14ac:dyDescent="0.25">
      <c r="B35" s="224" t="s">
        <v>176</v>
      </c>
      <c r="C35" s="274"/>
      <c r="D35" s="87"/>
      <c r="E35" s="163">
        <v>1</v>
      </c>
      <c r="F35" s="87"/>
      <c r="G35" s="87"/>
      <c r="H35" s="87"/>
      <c r="I35" s="87"/>
      <c r="J35" s="87"/>
      <c r="K35" s="86">
        <f>C35+D35+E35+F35+G35+H35+I35+J35</f>
        <v>1</v>
      </c>
    </row>
    <row r="36" spans="1:11" x14ac:dyDescent="0.25">
      <c r="B36" s="71" t="s">
        <v>247</v>
      </c>
      <c r="C36" s="274"/>
      <c r="D36" s="87"/>
      <c r="E36" s="163">
        <v>1</v>
      </c>
      <c r="F36" s="87"/>
      <c r="G36" s="87"/>
      <c r="H36" s="87"/>
      <c r="I36" s="87"/>
      <c r="J36" s="87"/>
      <c r="K36" s="86">
        <f>C36+D36+E36+F36+G36+H36+I36+J36</f>
        <v>1</v>
      </c>
    </row>
    <row r="37" spans="1:11" x14ac:dyDescent="0.25">
      <c r="B37" s="224" t="s">
        <v>151</v>
      </c>
      <c r="D37" s="87"/>
      <c r="E37" s="87"/>
      <c r="F37" s="90">
        <v>1</v>
      </c>
      <c r="G37" s="87"/>
      <c r="H37" s="87"/>
      <c r="I37" s="175"/>
      <c r="K37" s="86">
        <f>C37+D37+E37+F37+G37+H37+I37+J37</f>
        <v>1</v>
      </c>
    </row>
    <row r="38" spans="1:11" x14ac:dyDescent="0.25">
      <c r="B38" s="302" t="s">
        <v>218</v>
      </c>
      <c r="D38" s="87"/>
      <c r="E38" s="87"/>
      <c r="F38" s="90">
        <v>1</v>
      </c>
      <c r="G38" s="87"/>
      <c r="H38" s="87"/>
      <c r="I38" s="175"/>
      <c r="K38" s="86">
        <f>C38+D38+E38+F38+G38+H38+I38+J38</f>
        <v>1</v>
      </c>
    </row>
    <row r="39" spans="1:11" x14ac:dyDescent="0.25">
      <c r="B39" s="71" t="s">
        <v>142</v>
      </c>
      <c r="D39" s="87"/>
      <c r="E39" s="87"/>
      <c r="F39" s="87"/>
      <c r="G39" s="87"/>
      <c r="H39" s="87"/>
      <c r="I39" s="175"/>
      <c r="J39" s="88">
        <v>1</v>
      </c>
      <c r="K39" s="86">
        <f>C39+D39+E39+F39+G39+H39+I39+J39</f>
        <v>1</v>
      </c>
    </row>
    <row r="40" spans="1:11" x14ac:dyDescent="0.25">
      <c r="B40" s="302" t="s">
        <v>179</v>
      </c>
      <c r="C40" s="274"/>
      <c r="D40" s="87"/>
      <c r="E40" s="87"/>
      <c r="F40" s="87"/>
      <c r="G40" s="87"/>
      <c r="H40" s="87"/>
      <c r="I40" s="87"/>
      <c r="J40" s="88">
        <v>1</v>
      </c>
      <c r="K40" s="86">
        <f>C40+D40+E40+F40+G40+H40+I40+J40</f>
        <v>1</v>
      </c>
    </row>
    <row r="41" spans="1:11" x14ac:dyDescent="0.25">
      <c r="B41" s="71"/>
      <c r="C41" s="71"/>
      <c r="D41" s="87"/>
      <c r="E41" s="87"/>
      <c r="F41" s="87"/>
      <c r="G41" s="87"/>
      <c r="H41" s="87"/>
      <c r="I41" s="87"/>
      <c r="J41" s="62"/>
      <c r="K41" s="175"/>
    </row>
    <row r="42" spans="1:11" x14ac:dyDescent="0.25">
      <c r="A42" t="s">
        <v>9</v>
      </c>
      <c r="B42" s="62">
        <f>COUNTA(B9:B40)</f>
        <v>32</v>
      </c>
      <c r="C42" s="62">
        <f t="shared" ref="C42:J42" si="0">SUM(C9:C40)</f>
        <v>12</v>
      </c>
      <c r="D42" s="62">
        <f t="shared" si="0"/>
        <v>0</v>
      </c>
      <c r="E42" s="62">
        <f t="shared" si="0"/>
        <v>36</v>
      </c>
      <c r="F42" s="62">
        <f t="shared" si="0"/>
        <v>35</v>
      </c>
      <c r="G42" s="62">
        <f t="shared" si="0"/>
        <v>3</v>
      </c>
      <c r="H42" s="62">
        <f t="shared" si="0"/>
        <v>1</v>
      </c>
      <c r="I42" s="62">
        <f t="shared" si="0"/>
        <v>0</v>
      </c>
      <c r="J42" s="62">
        <f t="shared" si="0"/>
        <v>11</v>
      </c>
      <c r="K42" s="62">
        <f>SUM(K9:K40)</f>
        <v>98</v>
      </c>
    </row>
    <row r="43" spans="1:11" x14ac:dyDescent="0.25">
      <c r="B43" s="71"/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 t="s">
        <v>181</v>
      </c>
      <c r="C44" s="71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71"/>
      <c r="C45" s="71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71" t="s">
        <v>246</v>
      </c>
      <c r="C46" s="63"/>
      <c r="D46" s="62"/>
      <c r="E46" s="87"/>
      <c r="F46" s="87"/>
      <c r="G46" s="62"/>
      <c r="H46" s="62"/>
      <c r="I46" s="62"/>
      <c r="J46" s="62"/>
      <c r="K46" s="62"/>
    </row>
    <row r="47" spans="1:11" x14ac:dyDescent="0.25">
      <c r="B47" s="63" t="s">
        <v>183</v>
      </c>
      <c r="C47" s="63"/>
      <c r="D47" s="62"/>
      <c r="E47" s="87"/>
      <c r="F47" s="87"/>
      <c r="G47" s="62"/>
      <c r="H47" s="62"/>
      <c r="I47" s="62"/>
      <c r="J47" s="62"/>
      <c r="K47" s="62"/>
    </row>
    <row r="48" spans="1:11" x14ac:dyDescent="0.25">
      <c r="B48" s="63" t="s">
        <v>182</v>
      </c>
      <c r="C48" s="71"/>
      <c r="D48" s="62"/>
      <c r="E48" s="62"/>
      <c r="F48" s="87"/>
      <c r="G48" s="62"/>
      <c r="H48" s="62"/>
      <c r="I48" s="62"/>
      <c r="J48" s="62"/>
      <c r="K48" s="62"/>
    </row>
    <row r="49" spans="1:11" x14ac:dyDescent="0.25">
      <c r="B49" s="71" t="s">
        <v>346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347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251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63" t="s">
        <v>184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/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171"/>
      <c r="C55" s="205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A56" t="s">
        <v>9</v>
      </c>
      <c r="B56" s="62">
        <f>COUNTA(B46:B53)</f>
        <v>8</v>
      </c>
      <c r="C56" s="62"/>
    </row>
  </sheetData>
  <sortState ref="B9:K40">
    <sortCondition descending="1" ref="K9:K40"/>
    <sortCondition descending="1" ref="C9:C40"/>
    <sortCondition descending="1" ref="D9:D40"/>
    <sortCondition descending="1" ref="E9:E40"/>
    <sortCondition descending="1" ref="F9:F40"/>
    <sortCondition descending="1" ref="J9:J40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367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91" t="s">
        <v>187</v>
      </c>
      <c r="F9" s="391"/>
      <c r="G9" s="391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405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454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566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1">
        <v>20</v>
      </c>
      <c r="C16" s="62">
        <v>11</v>
      </c>
      <c r="D16" s="62">
        <v>2022</v>
      </c>
      <c r="E16" s="251" t="s">
        <v>188</v>
      </c>
      <c r="F16" s="251">
        <v>4</v>
      </c>
      <c r="G16" s="71" t="s">
        <v>405</v>
      </c>
      <c r="H16" s="71" t="s">
        <v>233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69" t="s">
        <v>188</v>
      </c>
      <c r="F17" s="269">
        <v>4</v>
      </c>
      <c r="G17" s="63" t="s">
        <v>454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08" t="s">
        <v>188</v>
      </c>
      <c r="F18" s="308">
        <v>4</v>
      </c>
      <c r="G18" s="71" t="s">
        <v>566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1">
        <v>20</v>
      </c>
      <c r="C21" s="62">
        <v>11</v>
      </c>
      <c r="D21" s="62">
        <v>2022</v>
      </c>
      <c r="E21" s="251" t="s">
        <v>188</v>
      </c>
      <c r="F21" s="251">
        <v>4</v>
      </c>
      <c r="G21" s="71" t="s">
        <v>405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69" t="s">
        <v>188</v>
      </c>
      <c r="F22" s="269">
        <v>4</v>
      </c>
      <c r="G22" s="63" t="s">
        <v>454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08" t="s">
        <v>188</v>
      </c>
      <c r="F23" s="308">
        <v>4</v>
      </c>
      <c r="G23" s="71" t="s">
        <v>566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1">
        <v>20</v>
      </c>
      <c r="C26" s="62">
        <v>11</v>
      </c>
      <c r="D26" s="62">
        <v>2022</v>
      </c>
      <c r="E26" s="251" t="s">
        <v>188</v>
      </c>
      <c r="F26" s="251">
        <v>4</v>
      </c>
      <c r="G26" s="71" t="s">
        <v>405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69" t="s">
        <v>188</v>
      </c>
      <c r="F27" s="269">
        <v>4</v>
      </c>
      <c r="G27" s="63" t="s">
        <v>454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08" t="s">
        <v>188</v>
      </c>
      <c r="F28" s="308">
        <v>4</v>
      </c>
      <c r="G28" s="71" t="s">
        <v>566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1">
        <v>20</v>
      </c>
      <c r="C31" s="62">
        <v>11</v>
      </c>
      <c r="D31" s="62">
        <v>2022</v>
      </c>
      <c r="E31" s="251" t="s">
        <v>188</v>
      </c>
      <c r="F31" s="251">
        <v>4</v>
      </c>
      <c r="G31" s="71" t="s">
        <v>405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69" t="s">
        <v>188</v>
      </c>
      <c r="F32" s="269">
        <v>4</v>
      </c>
      <c r="G32" s="63" t="s">
        <v>454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08" t="s">
        <v>188</v>
      </c>
      <c r="F33" s="308">
        <v>4</v>
      </c>
      <c r="G33" s="71" t="s">
        <v>566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91" t="s">
        <v>192</v>
      </c>
      <c r="F40" s="391"/>
      <c r="G40" s="391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232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412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568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4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232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69" t="s">
        <v>193</v>
      </c>
      <c r="F48" s="269">
        <v>4</v>
      </c>
      <c r="G48" s="63" t="s">
        <v>412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08" t="s">
        <v>193</v>
      </c>
      <c r="F49" s="308">
        <v>4</v>
      </c>
      <c r="G49" s="71" t="s">
        <v>568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4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232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69" t="s">
        <v>193</v>
      </c>
      <c r="F53" s="269">
        <v>4</v>
      </c>
      <c r="G53" s="63" t="s">
        <v>412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08" t="s">
        <v>193</v>
      </c>
      <c r="F54" s="308">
        <v>4</v>
      </c>
      <c r="G54" s="71" t="s">
        <v>568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4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232</v>
      </c>
      <c r="H57" s="71" t="s">
        <v>277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69" t="s">
        <v>193</v>
      </c>
      <c r="F58" s="269">
        <v>4</v>
      </c>
      <c r="G58" s="63" t="s">
        <v>412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08" t="s">
        <v>193</v>
      </c>
      <c r="F59" s="308">
        <v>4</v>
      </c>
      <c r="G59" s="71" t="s">
        <v>568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4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232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69" t="s">
        <v>193</v>
      </c>
      <c r="F63" s="269">
        <v>4</v>
      </c>
      <c r="G63" s="63" t="s">
        <v>412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08" t="s">
        <v>193</v>
      </c>
      <c r="F64" s="308">
        <v>4</v>
      </c>
      <c r="G64" s="71" t="s">
        <v>568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91" t="s">
        <v>194</v>
      </c>
      <c r="F70" s="391"/>
      <c r="G70" s="391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0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8" t="s">
        <v>195</v>
      </c>
      <c r="F78" s="278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0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307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0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8" t="s">
        <v>195</v>
      </c>
      <c r="F87" s="278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367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92" t="s">
        <v>368</v>
      </c>
      <c r="H8" s="392"/>
      <c r="I8" s="93"/>
      <c r="J8" s="93"/>
      <c r="K8" s="93"/>
    </row>
    <row r="9" spans="2:11" x14ac:dyDescent="0.25">
      <c r="B9" s="242">
        <v>20</v>
      </c>
      <c r="C9" s="62">
        <v>11</v>
      </c>
      <c r="D9" s="62">
        <v>2022</v>
      </c>
      <c r="E9" s="70" t="s">
        <v>415</v>
      </c>
      <c r="F9" s="70">
        <v>5</v>
      </c>
      <c r="G9" s="63" t="s">
        <v>412</v>
      </c>
      <c r="H9" s="71" t="s">
        <v>413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69" t="s">
        <v>415</v>
      </c>
      <c r="F10" s="269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1" t="s">
        <v>415</v>
      </c>
      <c r="F11" s="301">
        <v>5</v>
      </c>
      <c r="G11" s="63" t="s">
        <v>570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1">
        <v>20</v>
      </c>
      <c r="C14" s="62">
        <v>11</v>
      </c>
      <c r="D14" s="62">
        <v>2022</v>
      </c>
      <c r="E14" s="251" t="s">
        <v>415</v>
      </c>
      <c r="F14" s="251">
        <v>5</v>
      </c>
      <c r="G14" s="63" t="s">
        <v>412</v>
      </c>
      <c r="H14" s="71" t="s">
        <v>278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69" t="s">
        <v>415</v>
      </c>
      <c r="F15" s="269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08" t="s">
        <v>415</v>
      </c>
      <c r="F16" s="308">
        <v>5</v>
      </c>
      <c r="G16" s="63" t="s">
        <v>570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0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1">
        <v>20</v>
      </c>
      <c r="C19" s="62">
        <v>11</v>
      </c>
      <c r="D19" s="62">
        <v>2022</v>
      </c>
      <c r="E19" s="251" t="s">
        <v>415</v>
      </c>
      <c r="F19" s="251">
        <v>5</v>
      </c>
      <c r="G19" s="63" t="s">
        <v>412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69" t="s">
        <v>415</v>
      </c>
      <c r="F20" s="269">
        <v>5</v>
      </c>
      <c r="G20" s="63" t="s">
        <v>118</v>
      </c>
      <c r="H20" s="76"/>
      <c r="I20" s="62">
        <v>1594</v>
      </c>
      <c r="J20" s="62">
        <v>8</v>
      </c>
      <c r="K20" s="230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08" t="s">
        <v>415</v>
      </c>
      <c r="F21" s="308">
        <v>5</v>
      </c>
      <c r="G21" s="63" t="s">
        <v>570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1">
        <v>20</v>
      </c>
      <c r="C24" s="62">
        <v>11</v>
      </c>
      <c r="D24" s="62">
        <v>2022</v>
      </c>
      <c r="E24" s="251" t="s">
        <v>415</v>
      </c>
      <c r="F24" s="251">
        <v>5</v>
      </c>
      <c r="G24" s="63" t="s">
        <v>412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69" t="s">
        <v>415</v>
      </c>
      <c r="F25" s="269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08" t="s">
        <v>415</v>
      </c>
      <c r="F26" s="308">
        <v>5</v>
      </c>
      <c r="G26" s="63" t="s">
        <v>570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1">
        <v>20</v>
      </c>
      <c r="C29" s="62">
        <v>11</v>
      </c>
      <c r="D29" s="62">
        <v>2022</v>
      </c>
      <c r="E29" s="251" t="s">
        <v>415</v>
      </c>
      <c r="F29" s="251">
        <v>5</v>
      </c>
      <c r="G29" s="63" t="s">
        <v>412</v>
      </c>
      <c r="H29" s="71" t="s">
        <v>238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69" t="s">
        <v>415</v>
      </c>
      <c r="F30" s="269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08" t="s">
        <v>415</v>
      </c>
      <c r="F31" s="308">
        <v>5</v>
      </c>
      <c r="G31" s="63" t="s">
        <v>570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1">
        <v>20</v>
      </c>
      <c r="C34" s="62">
        <v>11</v>
      </c>
      <c r="D34" s="62">
        <v>2022</v>
      </c>
      <c r="E34" s="251" t="s">
        <v>415</v>
      </c>
      <c r="F34" s="251">
        <v>5</v>
      </c>
      <c r="G34" s="63" t="s">
        <v>412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69" t="s">
        <v>415</v>
      </c>
      <c r="F35" s="269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08" t="s">
        <v>415</v>
      </c>
      <c r="F36" s="308">
        <v>5</v>
      </c>
      <c r="G36" s="63" t="s">
        <v>570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92" t="s">
        <v>253</v>
      </c>
      <c r="H40" s="392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2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8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1">
        <v>19</v>
      </c>
      <c r="C44" s="301">
        <v>3</v>
      </c>
      <c r="D44" s="62">
        <v>2023</v>
      </c>
      <c r="E44" s="301" t="s">
        <v>195</v>
      </c>
      <c r="F44" s="301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2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79">
        <v>2023</v>
      </c>
      <c r="E48" s="279" t="s">
        <v>195</v>
      </c>
      <c r="F48" s="301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1">
        <v>19</v>
      </c>
      <c r="C49" s="301">
        <v>3</v>
      </c>
      <c r="D49" s="62">
        <v>2023</v>
      </c>
      <c r="E49" s="301" t="s">
        <v>195</v>
      </c>
      <c r="F49" s="301">
        <v>5</v>
      </c>
      <c r="G49" s="63" t="s">
        <v>118</v>
      </c>
      <c r="H49" s="71"/>
      <c r="I49" s="62">
        <v>1722</v>
      </c>
      <c r="J49" s="62">
        <v>9</v>
      </c>
      <c r="K49" s="230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2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223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79">
        <v>2023</v>
      </c>
      <c r="E53" s="279" t="s">
        <v>195</v>
      </c>
      <c r="F53" s="301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1">
        <v>19</v>
      </c>
      <c r="C54" s="301">
        <v>3</v>
      </c>
      <c r="D54" s="62">
        <v>2023</v>
      </c>
      <c r="E54" s="301" t="s">
        <v>195</v>
      </c>
      <c r="F54" s="301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2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0">
        <f>I61/J61</f>
        <v>199.77777777777777</v>
      </c>
    </row>
    <row r="62" spans="2:11" x14ac:dyDescent="0.25">
      <c r="B62" s="97">
        <v>5</v>
      </c>
      <c r="C62" s="62">
        <v>2</v>
      </c>
      <c r="D62" s="279">
        <v>2023</v>
      </c>
      <c r="E62" s="279" t="s">
        <v>195</v>
      </c>
      <c r="F62" s="301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1">
        <v>19</v>
      </c>
      <c r="C63" s="301">
        <v>3</v>
      </c>
      <c r="D63" s="62">
        <v>2023</v>
      </c>
      <c r="E63" s="301" t="s">
        <v>195</v>
      </c>
      <c r="F63" s="301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2">
        <v>16</v>
      </c>
      <c r="C66" s="62">
        <v>10</v>
      </c>
      <c r="D66" s="62">
        <v>2022</v>
      </c>
      <c r="E66" s="242" t="s">
        <v>195</v>
      </c>
      <c r="F66" s="242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79">
        <v>2023</v>
      </c>
      <c r="E67" s="279" t="s">
        <v>195</v>
      </c>
      <c r="F67" s="279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1">
        <v>19</v>
      </c>
      <c r="C68" s="301">
        <v>3</v>
      </c>
      <c r="D68" s="62">
        <v>2023</v>
      </c>
      <c r="E68" s="301" t="s">
        <v>195</v>
      </c>
      <c r="F68" s="301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79">
        <v>2023</v>
      </c>
      <c r="E71" s="279" t="s">
        <v>195</v>
      </c>
      <c r="F71" s="279">
        <v>5</v>
      </c>
      <c r="G71" s="63" t="s">
        <v>133</v>
      </c>
      <c r="H71" s="76" t="s">
        <v>507</v>
      </c>
      <c r="I71" s="99">
        <v>1521</v>
      </c>
      <c r="J71" s="99">
        <v>8</v>
      </c>
      <c r="K71" s="230">
        <f>I71/J71</f>
        <v>190.125</v>
      </c>
    </row>
    <row r="72" spans="2:11" x14ac:dyDescent="0.25">
      <c r="B72" s="301">
        <v>19</v>
      </c>
      <c r="C72" s="301">
        <v>3</v>
      </c>
      <c r="D72" s="62">
        <v>2023</v>
      </c>
      <c r="E72" s="301" t="s">
        <v>195</v>
      </c>
      <c r="F72" s="301">
        <v>5</v>
      </c>
      <c r="G72" s="63" t="s">
        <v>118</v>
      </c>
      <c r="H72" s="76"/>
      <c r="I72" s="280">
        <v>767</v>
      </c>
      <c r="J72" s="280">
        <v>4</v>
      </c>
      <c r="K72" s="230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0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369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370</v>
      </c>
      <c r="F79" s="170">
        <v>4</v>
      </c>
      <c r="G79" s="63" t="s">
        <v>231</v>
      </c>
      <c r="H79" s="63" t="s">
        <v>326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79">
        <v>2023</v>
      </c>
      <c r="E80" s="279" t="s">
        <v>370</v>
      </c>
      <c r="F80" s="279">
        <v>4</v>
      </c>
      <c r="G80" s="63" t="s">
        <v>498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1" t="s">
        <v>370</v>
      </c>
      <c r="F81" s="301">
        <v>4</v>
      </c>
      <c r="G81" s="63" t="s">
        <v>498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2">
        <v>16</v>
      </c>
      <c r="C84" s="62">
        <v>10</v>
      </c>
      <c r="D84" s="62">
        <v>2022</v>
      </c>
      <c r="E84" s="242" t="s">
        <v>370</v>
      </c>
      <c r="F84" s="242">
        <v>4</v>
      </c>
      <c r="G84" s="63" t="s">
        <v>231</v>
      </c>
      <c r="H84" s="63" t="s">
        <v>239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79">
        <v>2023</v>
      </c>
      <c r="E85" s="279" t="s">
        <v>370</v>
      </c>
      <c r="F85" s="279">
        <v>4</v>
      </c>
      <c r="G85" s="63" t="s">
        <v>498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1" t="s">
        <v>370</v>
      </c>
      <c r="F86" s="301">
        <v>4</v>
      </c>
      <c r="G86" s="63" t="s">
        <v>498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2">
        <v>16</v>
      </c>
      <c r="C89" s="62">
        <v>10</v>
      </c>
      <c r="D89" s="62">
        <v>2022</v>
      </c>
      <c r="E89" s="242" t="s">
        <v>370</v>
      </c>
      <c r="F89" s="242">
        <v>4</v>
      </c>
      <c r="G89" s="63" t="s">
        <v>231</v>
      </c>
      <c r="H89" s="63" t="s">
        <v>328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79">
        <v>2023</v>
      </c>
      <c r="E90" s="279" t="s">
        <v>370</v>
      </c>
      <c r="F90" s="279">
        <v>4</v>
      </c>
      <c r="G90" s="63" t="s">
        <v>498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1" t="s">
        <v>370</v>
      </c>
      <c r="F91" s="301">
        <v>4</v>
      </c>
      <c r="G91" s="63" t="s">
        <v>498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2">
        <v>16</v>
      </c>
      <c r="C94" s="62">
        <v>10</v>
      </c>
      <c r="D94" s="62">
        <v>2022</v>
      </c>
      <c r="E94" s="242" t="s">
        <v>370</v>
      </c>
      <c r="F94" s="242">
        <v>4</v>
      </c>
      <c r="G94" s="63" t="s">
        <v>231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79">
        <v>2023</v>
      </c>
      <c r="E95" s="279" t="s">
        <v>370</v>
      </c>
      <c r="F95" s="279">
        <v>4</v>
      </c>
      <c r="G95" s="63" t="s">
        <v>498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1" t="s">
        <v>370</v>
      </c>
      <c r="F96" s="301">
        <v>4</v>
      </c>
      <c r="G96" s="63" t="s">
        <v>498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79">
        <v>2023</v>
      </c>
      <c r="E99" s="279" t="s">
        <v>370</v>
      </c>
      <c r="F99" s="279">
        <v>4</v>
      </c>
      <c r="G99" s="63" t="s">
        <v>498</v>
      </c>
      <c r="H99" s="63" t="s">
        <v>508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0"/>
      <c r="J100" s="280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472</v>
      </c>
    </row>
    <row r="3" spans="1:8" x14ac:dyDescent="0.25">
      <c r="B3" t="s">
        <v>471</v>
      </c>
      <c r="D3" t="s">
        <v>470</v>
      </c>
      <c r="F3" t="s">
        <v>469</v>
      </c>
      <c r="H3" t="s">
        <v>468</v>
      </c>
    </row>
    <row r="4" spans="1:8" x14ac:dyDescent="0.25">
      <c r="A4" t="s">
        <v>258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467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466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465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464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463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277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592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 t="shared" ref="J2:J7" si="0"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 t="shared" si="0"/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 t="shared" si="0"/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 t="shared" si="0"/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 t="shared" si="0"/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 t="shared" si="0"/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2023-07-25T08:48:18Z</dcterms:modified>
</cp:coreProperties>
</file>